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microsoft.com/office/2011/relationships/webextensiontaskpanes" Target="xl/webextensions/taskpanes.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csno365.sharepoint.com/sites/SustentabilidadeCorporativa/Shared Documents/General/01. Relato Integrado/@2025/PUBLICAÇÃO PDF e DATABOOK/Publicação/"/>
    </mc:Choice>
  </mc:AlternateContent>
  <xr:revisionPtr revIDLastSave="37" documentId="8_{84A3EB24-D4A9-46B2-BE3A-0B5885FCC06A}" xr6:coauthVersionLast="47" xr6:coauthVersionMax="47" xr10:uidLastSave="{23AC6B73-3163-42EF-AA82-5BA01D3EC273}"/>
  <workbookProtection workbookAlgorithmName="SHA-512" workbookHashValue="Qqiu2+FO9ueRRONUoiYJJpbPHdVwuU+4Bo0ne/EkA3rjFLdU7TxPAJ6QTDNtTGHVjIa+xT+zPb37Exj40E+/0g==" workbookSaltValue="jOvXVbcZwxpIBtYwaZCUzg==" workbookSpinCount="100000" lockStructure="1"/>
  <bookViews>
    <workbookView xWindow="20370" yWindow="-120" windowWidth="29040" windowHeight="15720" activeTab="1" xr2:uid="{00000000-000D-0000-FFFF-FFFF00000000}"/>
  </bookViews>
  <sheets>
    <sheet name="Home" sheetId="1" r:id="rId1"/>
    <sheet name="CSN Group" sheetId="2" r:id="rId2"/>
    <sheet name="Steel Industry" sheetId="9" r:id="rId3"/>
    <sheet name="Mining" sheetId="3" r:id="rId4"/>
    <sheet name="Cement" sheetId="5" r:id="rId5"/>
    <sheet name="Logistics" sheetId="6" r:id="rId6"/>
    <sheet name="Energy" sheetId="4" r:id="rId7"/>
    <sheet name="Cimentos (2)" sheetId="7" state="hidden" r:id="rId8"/>
    <sheet name="Cimentos 2" sheetId="8" state="hidden" r:id="rId9"/>
    <sheet name="GRI Content Index" sheetId="10" r:id="rId10"/>
    <sheet name="SASB Content Index" sheetId="11" r:id="rId11"/>
    <sheet name="TCFD_TNFD" sheetId="12" r:id="rId12"/>
    <sheet name="Materiality" sheetId="13" r:id="rId13"/>
    <sheet name="Ratings" sheetId="14" r:id="rId14"/>
    <sheet name="CSN Foundation Projects" sheetId="15" r:id="rId15"/>
    <sheet name="Climate change-related R&amp;Os" sheetId="16" r:id="rId1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ehAmhU/+EWrtOqFk+1Kt0OXS8+jUjEYGd7ZmHCyzxpA="/>
    </ext>
  </extLst>
</workbook>
</file>

<file path=xl/calcChain.xml><?xml version="1.0" encoding="utf-8"?>
<calcChain xmlns="http://schemas.openxmlformats.org/spreadsheetml/2006/main">
  <c r="J742" i="9" l="1"/>
  <c r="J740" i="9"/>
  <c r="M699" i="9"/>
  <c r="M697" i="9"/>
  <c r="J601" i="9"/>
  <c r="M599" i="9"/>
  <c r="J599" i="9"/>
  <c r="M597" i="9"/>
  <c r="J597" i="9"/>
  <c r="M587" i="9"/>
  <c r="M585" i="9"/>
  <c r="M575" i="9"/>
  <c r="J575" i="9"/>
  <c r="F546" i="9"/>
  <c r="E546" i="9"/>
  <c r="L542" i="9"/>
  <c r="K542" i="9"/>
  <c r="M493" i="9"/>
  <c r="L493" i="9"/>
  <c r="L494" i="9" s="1"/>
  <c r="M484" i="9"/>
  <c r="M486" i="9" s="1"/>
  <c r="K484" i="9"/>
  <c r="K486" i="9" s="1"/>
  <c r="K494" i="9" s="1"/>
  <c r="E436" i="9"/>
  <c r="I370" i="9"/>
  <c r="H370" i="9"/>
  <c r="J370" i="9" s="1"/>
  <c r="M290" i="9"/>
  <c r="L290" i="9"/>
  <c r="K94" i="9"/>
  <c r="J94" i="9"/>
  <c r="F65" i="9"/>
  <c r="E65" i="9"/>
  <c r="G63" i="9"/>
  <c r="G62" i="9"/>
  <c r="G65" i="9" s="1"/>
  <c r="F51" i="9"/>
  <c r="E51" i="9"/>
  <c r="G50" i="9"/>
  <c r="G49" i="9"/>
  <c r="G48" i="9"/>
  <c r="G51" i="9" s="1"/>
  <c r="F46" i="9"/>
  <c r="E46" i="9"/>
  <c r="G45" i="9"/>
  <c r="G44" i="9"/>
  <c r="G43" i="9"/>
  <c r="G46" i="9" s="1"/>
  <c r="F41" i="9"/>
  <c r="F52" i="9" s="1"/>
  <c r="E41" i="9"/>
  <c r="E52" i="9" s="1"/>
  <c r="G40" i="9"/>
  <c r="G39" i="9"/>
  <c r="G38" i="9"/>
  <c r="G41" i="9" s="1"/>
  <c r="G52" i="9" s="1"/>
  <c r="J706" i="7"/>
  <c r="F704" i="7"/>
  <c r="F706" i="7" s="1"/>
  <c r="M605" i="7"/>
  <c r="M603" i="7"/>
  <c r="L603" i="7"/>
  <c r="K603" i="7"/>
  <c r="L507" i="7"/>
  <c r="L504" i="7"/>
  <c r="L367" i="7"/>
  <c r="K362" i="7"/>
  <c r="K367" i="7" s="1"/>
  <c r="I62" i="7"/>
  <c r="H62" i="7"/>
  <c r="F62" i="7"/>
  <c r="E62" i="7"/>
  <c r="J61" i="7"/>
  <c r="G61" i="7"/>
  <c r="J60" i="7"/>
  <c r="J59" i="7"/>
  <c r="J62" i="7" s="1"/>
  <c r="G59" i="7"/>
  <c r="G62" i="7" s="1"/>
  <c r="I57" i="7"/>
  <c r="H57" i="7"/>
  <c r="F57" i="7"/>
  <c r="E57" i="7"/>
  <c r="J56" i="7"/>
  <c r="G56" i="7"/>
  <c r="J55" i="7"/>
  <c r="J54" i="7"/>
  <c r="J57" i="7" s="1"/>
  <c r="G54" i="7"/>
  <c r="G57" i="7" s="1"/>
  <c r="I52" i="7"/>
  <c r="I63" i="7" s="1"/>
  <c r="H52" i="7"/>
  <c r="H63" i="7" s="1"/>
  <c r="F52" i="7"/>
  <c r="F63" i="7" s="1"/>
  <c r="E52" i="7"/>
  <c r="E63" i="7" s="1"/>
  <c r="J51" i="7"/>
  <c r="G51" i="7"/>
  <c r="J50" i="7"/>
  <c r="J49" i="7"/>
  <c r="J52" i="7" s="1"/>
  <c r="J63" i="7" s="1"/>
  <c r="G49" i="7"/>
  <c r="G52" i="7" s="1"/>
  <c r="G63" i="7" s="1"/>
  <c r="M292" i="6"/>
  <c r="M294" i="6" s="1"/>
  <c r="M299" i="6" s="1"/>
  <c r="L292" i="6"/>
  <c r="L294" i="6" s="1"/>
  <c r="L299" i="6" s="1"/>
  <c r="K292" i="6"/>
  <c r="K294" i="6" s="1"/>
  <c r="K299" i="6" s="1"/>
  <c r="J242" i="6"/>
  <c r="J40" i="6"/>
  <c r="F40" i="6"/>
  <c r="E40" i="6"/>
  <c r="G39" i="6"/>
  <c r="G38" i="6"/>
  <c r="G40" i="6" s="1"/>
  <c r="I36" i="6"/>
  <c r="I41" i="6" s="1"/>
  <c r="H36" i="6"/>
  <c r="H41" i="6" s="1"/>
  <c r="F36" i="6"/>
  <c r="E36" i="6"/>
  <c r="J35" i="6"/>
  <c r="G35" i="6"/>
  <c r="J34" i="6"/>
  <c r="J36" i="6" s="1"/>
  <c r="J41" i="6" s="1"/>
  <c r="G34" i="6"/>
  <c r="G36" i="6" s="1"/>
  <c r="F32" i="6"/>
  <c r="F41" i="6" s="1"/>
  <c r="E32" i="6"/>
  <c r="E41" i="6" s="1"/>
  <c r="G31" i="6"/>
  <c r="G30" i="6"/>
  <c r="G32" i="6" s="1"/>
  <c r="G41" i="6" s="1"/>
  <c r="M409" i="5"/>
  <c r="L409" i="5"/>
  <c r="K409" i="5"/>
  <c r="M407" i="5"/>
  <c r="L407" i="5"/>
  <c r="K407" i="5"/>
  <c r="M325" i="5"/>
  <c r="M329" i="5" s="1"/>
  <c r="M334" i="5" s="1"/>
  <c r="M406" i="5" s="1"/>
  <c r="L325" i="5"/>
  <c r="L329" i="5" s="1"/>
  <c r="L334" i="5" s="1"/>
  <c r="L406" i="5" s="1"/>
  <c r="K325" i="5"/>
  <c r="K329" i="5" s="1"/>
  <c r="K334" i="5" s="1"/>
  <c r="K406" i="5" s="1"/>
  <c r="F51" i="5"/>
  <c r="E51" i="5"/>
  <c r="G50" i="5"/>
  <c r="G49" i="5"/>
  <c r="G48" i="5"/>
  <c r="G51" i="5" s="1"/>
  <c r="F46" i="5"/>
  <c r="E46" i="5"/>
  <c r="G45" i="5"/>
  <c r="G44" i="5"/>
  <c r="G43" i="5"/>
  <c r="G46" i="5" s="1"/>
  <c r="F41" i="5"/>
  <c r="F52" i="5" s="1"/>
  <c r="E41" i="5"/>
  <c r="E52" i="5" s="1"/>
  <c r="G40" i="5"/>
  <c r="G39" i="5"/>
  <c r="G38" i="5"/>
  <c r="G41" i="5" s="1"/>
  <c r="G52" i="5" s="1"/>
  <c r="M269" i="4"/>
  <c r="M263" i="4"/>
  <c r="M265" i="4" s="1"/>
  <c r="M270" i="4" s="1"/>
  <c r="N219" i="4"/>
  <c r="P219" i="4" s="1"/>
  <c r="K39" i="4"/>
  <c r="I39" i="4"/>
  <c r="H39" i="4"/>
  <c r="F39" i="4"/>
  <c r="E39" i="4"/>
  <c r="J38" i="4"/>
  <c r="G38" i="4"/>
  <c r="J37" i="4"/>
  <c r="G37" i="4"/>
  <c r="J36" i="4"/>
  <c r="J39" i="4" s="1"/>
  <c r="G36" i="4"/>
  <c r="G39" i="4" s="1"/>
  <c r="L34" i="4"/>
  <c r="K34" i="4"/>
  <c r="I34" i="4"/>
  <c r="H34" i="4"/>
  <c r="F34" i="4"/>
  <c r="E34" i="4"/>
  <c r="M33" i="4"/>
  <c r="J33" i="4"/>
  <c r="G33" i="4"/>
  <c r="M32" i="4"/>
  <c r="J32" i="4"/>
  <c r="G32" i="4"/>
  <c r="M31" i="4"/>
  <c r="M34" i="4" s="1"/>
  <c r="J31" i="4"/>
  <c r="J34" i="4" s="1"/>
  <c r="G31" i="4"/>
  <c r="G34" i="4" s="1"/>
  <c r="I29" i="4"/>
  <c r="I40" i="4" s="1"/>
  <c r="H29" i="4"/>
  <c r="H40" i="4" s="1"/>
  <c r="F29" i="4"/>
  <c r="F40" i="4" s="1"/>
  <c r="E29" i="4"/>
  <c r="E40" i="4" s="1"/>
  <c r="J28" i="4"/>
  <c r="J29" i="4" s="1"/>
  <c r="J40" i="4" s="1"/>
  <c r="G28" i="4"/>
  <c r="G29" i="4" s="1"/>
  <c r="G40" i="4" s="1"/>
  <c r="M779" i="3"/>
  <c r="L779" i="3"/>
  <c r="K779" i="3"/>
  <c r="J779" i="3"/>
  <c r="I779" i="3"/>
  <c r="H779" i="3"/>
  <c r="M726" i="3"/>
  <c r="M644" i="3"/>
  <c r="M646" i="3" s="1"/>
  <c r="M651" i="3" s="1"/>
  <c r="M778" i="3" s="1"/>
  <c r="M782" i="3" s="1"/>
  <c r="L644" i="3"/>
  <c r="L646" i="3" s="1"/>
  <c r="L651" i="3" s="1"/>
  <c r="L778" i="3" s="1"/>
  <c r="L782" i="3" s="1"/>
  <c r="K644" i="3"/>
  <c r="K646" i="3" s="1"/>
  <c r="K651" i="3" s="1"/>
  <c r="K778" i="3" s="1"/>
  <c r="K782" i="3" s="1"/>
  <c r="J644" i="3"/>
  <c r="J646" i="3" s="1"/>
  <c r="J651" i="3" s="1"/>
  <c r="J778" i="3" s="1"/>
  <c r="J782" i="3" s="1"/>
  <c r="I644" i="3"/>
  <c r="I646" i="3" s="1"/>
  <c r="I651" i="3" s="1"/>
  <c r="I778" i="3" s="1"/>
  <c r="I782" i="3" s="1"/>
  <c r="H644" i="3"/>
  <c r="H646" i="3" s="1"/>
  <c r="H651" i="3" s="1"/>
  <c r="H778" i="3" s="1"/>
  <c r="H782" i="3" s="1"/>
  <c r="J536" i="3"/>
  <c r="H536" i="3"/>
  <c r="J530" i="3"/>
  <c r="G530" i="3"/>
  <c r="H515" i="3"/>
  <c r="J515" i="3" s="1"/>
  <c r="J509" i="3"/>
  <c r="L459" i="3"/>
  <c r="K459" i="3"/>
  <c r="I459" i="3"/>
  <c r="H459" i="3"/>
  <c r="F153" i="3"/>
  <c r="E153" i="3"/>
  <c r="G152" i="3"/>
  <c r="G151" i="3"/>
  <c r="G153" i="3" s="1"/>
  <c r="F149" i="3"/>
  <c r="E149" i="3"/>
  <c r="G148" i="3"/>
  <c r="G147" i="3"/>
  <c r="G149" i="3" s="1"/>
  <c r="F145" i="3"/>
  <c r="F154" i="3" s="1"/>
  <c r="E145" i="3"/>
  <c r="E154" i="3" s="1"/>
  <c r="G144" i="3"/>
  <c r="G143" i="3"/>
  <c r="G145" i="3" s="1"/>
  <c r="G154" i="3" s="1"/>
  <c r="G137" i="3"/>
  <c r="F137" i="3"/>
  <c r="E137" i="3"/>
  <c r="G747" i="2"/>
  <c r="G749" i="2" s="1"/>
  <c r="F725" i="2"/>
  <c r="F717" i="2"/>
  <c r="F700" i="2"/>
  <c r="F693" i="2"/>
  <c r="F660" i="2"/>
  <c r="M554" i="2"/>
  <c r="L554" i="2"/>
  <c r="K554" i="2"/>
  <c r="M545" i="2"/>
  <c r="M549" i="2" s="1"/>
  <c r="L545" i="2"/>
  <c r="L549" i="2" s="1"/>
  <c r="K545" i="2"/>
  <c r="K549" i="2" s="1"/>
  <c r="G454" i="2"/>
  <c r="F454" i="2"/>
  <c r="E454" i="2"/>
  <c r="G453" i="2"/>
  <c r="F453" i="2"/>
  <c r="E453" i="2"/>
  <c r="G451" i="2"/>
  <c r="F451" i="2"/>
  <c r="E451" i="2"/>
  <c r="G449" i="2"/>
  <c r="F449" i="2"/>
  <c r="E449" i="2"/>
  <c r="I447" i="2"/>
  <c r="H447" i="2"/>
  <c r="J447" i="2" s="1"/>
  <c r="E174" i="2"/>
  <c r="F161" i="2"/>
  <c r="E161" i="2"/>
  <c r="G151" i="2"/>
  <c r="G150" i="2"/>
  <c r="G149" i="2"/>
  <c r="G148" i="2"/>
  <c r="G147" i="2"/>
  <c r="G146" i="2"/>
  <c r="G143" i="2"/>
  <c r="G142" i="2"/>
  <c r="G141" i="2"/>
  <c r="G140" i="2"/>
  <c r="G139" i="2"/>
  <c r="G138" i="2"/>
  <c r="M76" i="2"/>
  <c r="M75" i="2"/>
  <c r="M74" i="2"/>
  <c r="M73" i="2"/>
  <c r="M72" i="2"/>
  <c r="M71" i="2"/>
  <c r="G144" i="2" l="1"/>
  <c r="G152" i="2"/>
  <c r="K555" i="2"/>
  <c r="L555" i="2"/>
  <c r="M555" i="2"/>
  <c r="H780" i="3"/>
  <c r="I780" i="3"/>
  <c r="J780" i="3"/>
  <c r="K780" i="3"/>
  <c r="L780" i="3"/>
  <c r="M780" i="3"/>
  <c r="K408" i="5"/>
  <c r="L408" i="5"/>
  <c r="M408" i="5"/>
  <c r="K410" i="5"/>
  <c r="L410" i="5"/>
  <c r="M410" i="5"/>
  <c r="M494" i="9"/>
  <c r="G16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0600-00000F000000}">
      <text>
        <r>
          <rPr>
            <sz val="11"/>
            <color theme="1"/>
            <rFont val="Verdana"/>
            <scheme val="minor"/>
          </rPr>
          <t>======
ID#AAABhY0v5ow
tc={7F5A8413-D086-423E-9FB0-780AD526426E}    (2025-04-01 14:41:41)
[Comentário encadeado]
Sua versão do Excel permite que você leia este comentário encadeado, no entanto, as edições serão removidas se o arquivo for aberto em uma versão mais recente do Excel. Saiba mais: https://go.microsoft.com/fwlink/?linkid=870924
Comentário:
    CSN: Esse indicador não entrou para a coleta de Cimentos 2024.</t>
        </r>
      </text>
    </comment>
    <comment ref="B13" authorId="0" shapeId="0" xr:uid="{00000000-0006-0000-0600-000005000000}">
      <text>
        <r>
          <rPr>
            <sz val="11"/>
            <color theme="1"/>
            <rFont val="Verdana"/>
            <scheme val="minor"/>
          </rPr>
          <t>======
ID#AAABhY0v5tg
tc={E65D26A3-32EE-4125-A50C-3F063CDEE7CF}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se houve andamento dos autos de infração de 2023 para publicarmos atualização.</t>
        </r>
      </text>
    </comment>
    <comment ref="B80" authorId="0" shapeId="0" xr:uid="{00000000-0006-0000-0600-00000C000000}">
      <text>
        <r>
          <rPr>
            <sz val="11"/>
            <color theme="1"/>
            <rFont val="Verdana"/>
            <scheme val="minor"/>
          </rPr>
          <t>======
ID#AAABhY0v5ps
tc={6CA30A4B-7970-439A-9C75-7BA9B5D7EBEE}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checar atualizações para 2024.</t>
        </r>
      </text>
    </comment>
    <comment ref="L86" authorId="0" shapeId="0" xr:uid="{00000000-0006-0000-0600-00001B000000}">
      <text>
        <r>
          <rPr>
            <sz val="11"/>
            <color theme="1"/>
            <rFont val="Verdana"/>
            <scheme val="minor"/>
          </rPr>
          <t>======
ID#AAABhYKejKY
tc={C703582A-7A59-4EC7-B8EC-A86AF1B1FF20}    (2025-04-01 14:41:41)
[Comentário encadeado]
Sua versão do Excel permite que você leia este comentário encadeado, no entanto, as edições serão removidas se o arquivo for aberto em uma versão mais recente do Excel. Saiba mais: https://go.microsoft.com/fwlink/?linkid=870924
Comentário:
    CSN: O indicador ainda está 'em andamento' no sistema. Favor conferir, validar e enviar para consultoria.</t>
        </r>
      </text>
    </comment>
    <comment ref="B100" authorId="0" shapeId="0" xr:uid="{00000000-0006-0000-0600-000012000000}">
      <text>
        <r>
          <rPr>
            <sz val="11"/>
            <color theme="1"/>
            <rFont val="Verdana"/>
            <scheme val="minor"/>
          </rPr>
          <t>======
ID#AAABhYKejM0
tc={90EB3A33-FA46-43B3-AC05-9DAB3968D24C}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checar atualizações para 2024.</t>
        </r>
      </text>
    </comment>
    <comment ref="M117" authorId="0" shapeId="0" xr:uid="{00000000-0006-0000-0600-000004000000}">
      <text>
        <r>
          <rPr>
            <sz val="11"/>
            <color theme="1"/>
            <rFont val="Verdana"/>
            <scheme val="minor"/>
          </rPr>
          <t>======
ID#AAABhY0v5uI
tc={C0E68FC0-73A6-4D5A-9374-211586D2E111}    (2025-04-01 14:41:41)
[Comentário encadeado]
Sua versão do Excel permite que você leia este comentário encadeado, no entanto, as edições serão removidas se o arquivo for aberto em uma versão mais recente do Excel. Saiba mais: https://go.microsoft.com/fwlink/?linkid=870924
Comentário:
    CSN: Porcentagem total não foi colocada no sistema, favor calcular.</t>
        </r>
      </text>
    </comment>
    <comment ref="G128" authorId="0" shapeId="0" xr:uid="{00000000-0006-0000-0600-000003000000}">
      <text>
        <r>
          <rPr>
            <sz val="11"/>
            <color theme="1"/>
            <rFont val="Verdana"/>
            <scheme val="minor"/>
          </rPr>
          <t>======
ID#AAABhY0v5ug
tc={7A656A4E-7DCB-49D5-9E39-147D6970C85E}    (2025-04-01 14:41:41)
[Comentário encadeado]
Sua versão do Excel permite que você leia este comentário encadeado, no entanto, as edições serão removidas se o arquivo for aberto em uma versão mais recente do Excel. Saiba mais: https://go.microsoft.com/fwlink/?linkid=870924
Comentário:
    CSN: Aqui estamos contabilizando todas as categorias informadas abaixo?</t>
        </r>
      </text>
    </comment>
    <comment ref="B143" authorId="0" shapeId="0" xr:uid="{00000000-0006-0000-0600-000008000000}">
      <text>
        <r>
          <rPr>
            <sz val="11"/>
            <color theme="1"/>
            <rFont val="Verdana"/>
            <scheme val="minor"/>
          </rPr>
          <t>======
ID#AAABhY0v5sY
tc={7C614D83-0934-408D-A628-A41EBB30AD76}    (2025-04-01 14:41:41)
[Comentário encadeado]
Sua versão do Excel permite que você leia este comentário encadeado, no entanto, as edições serão removidas se o arquivo for aberto em uma versão mais recente do Excel. Saiba mais: https://go.microsoft.com/fwlink/?linkid=870924
Comentário:
    CSN: Trainees não estão na tabela e no sistema, foram zerados. Alguma atualização para 2024?</t>
        </r>
      </text>
    </comment>
    <comment ref="B167" authorId="0" shapeId="0" xr:uid="{00000000-0006-0000-0600-00000A000000}">
      <text>
        <r>
          <rPr>
            <sz val="11"/>
            <color theme="1"/>
            <rFont val="Verdana"/>
            <scheme val="minor"/>
          </rPr>
          <t>======
ID#AAABhY0v5qg
tc={70FD82DA-3CDB-4650-941E-8AF7C7E41C8C}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o rodapé e conferir se existem atualizações de 2024.</t>
        </r>
      </text>
    </comment>
    <comment ref="B188" authorId="0" shapeId="0" xr:uid="{00000000-0006-0000-0600-000007000000}">
      <text>
        <r>
          <rPr>
            <sz val="11"/>
            <color theme="1"/>
            <rFont val="Verdana"/>
            <scheme val="minor"/>
          </rPr>
          <t>======
ID#AAABhY0v5tQ
tc={6D833AC6-D6FE-403F-A2BF-9DA33EDD197F}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o rodapé e conferir se existem atualizações de 2024.</t>
        </r>
      </text>
    </comment>
    <comment ref="B204" authorId="0" shapeId="0" xr:uid="{00000000-0006-0000-0600-000014000000}">
      <text>
        <r>
          <rPr>
            <sz val="11"/>
            <color theme="1"/>
            <rFont val="Verdana"/>
            <scheme val="minor"/>
          </rPr>
          <t>======
ID#AAABhYKejMY
tc={9678D119-0C17-409A-81C3-2326841D927B}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o rodapé e conferir se existem atualizações de 2024.</t>
        </r>
      </text>
    </comment>
    <comment ref="B221" authorId="0" shapeId="0" xr:uid="{00000000-0006-0000-0600-00001A000000}">
      <text>
        <r>
          <rPr>
            <sz val="11"/>
            <color theme="1"/>
            <rFont val="Verdana"/>
            <scheme val="minor"/>
          </rPr>
          <t>======
ID#AAABhYKejKo
tc={AD61009B-A9EE-4FB5-92C4-741B8CA82BA5}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o rodapé e conferir se existem atualizações de 2024.</t>
        </r>
      </text>
    </comment>
    <comment ref="B241" authorId="0" shapeId="0" xr:uid="{00000000-0006-0000-0600-000018000000}">
      <text>
        <r>
          <rPr>
            <sz val="11"/>
            <color theme="1"/>
            <rFont val="Verdana"/>
            <scheme val="minor"/>
          </rPr>
          <t>======
ID#AAABhYKejLQ
tc={CE6B7A28-B688-4EF5-A845-031641795698}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o rodapé e conferir se existem atualizações de 2024.</t>
        </r>
      </text>
    </comment>
    <comment ref="B310" authorId="0" shapeId="0" xr:uid="{00000000-0006-0000-0600-000009000000}">
      <text>
        <r>
          <rPr>
            <sz val="11"/>
            <color theme="1"/>
            <rFont val="Verdana"/>
            <scheme val="minor"/>
          </rPr>
          <t>======
ID#AAABhY0v5r0
tc={A37618D8-E0FE-4CC6-B5D3-54FE11C7D02F}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o rodapé e conferir se existem atualizações de 2024.</t>
        </r>
      </text>
    </comment>
    <comment ref="M328" authorId="0" shapeId="0" xr:uid="{00000000-0006-0000-0600-000006000000}">
      <text>
        <r>
          <rPr>
            <sz val="11"/>
            <color theme="1"/>
            <rFont val="Verdana"/>
            <scheme val="minor"/>
          </rPr>
          <t>======
ID#AAABhY0v5tY
tc={7E3B3A64-CADC-4442-96C7-7C4332ECF6E4}    (2025-04-01 14:41:41)
[Comentário encadeado]
Sua versão do Excel permite que você leia este comentário encadeado, no entanto, as edições serão removidas se o arquivo for aberto em uma versão mais recente do Excel. Saiba mais: https://go.microsoft.com/fwlink/?linkid=870924
Comentário:
    CSN: Na planilha de controle esse indicador não entrou, está pendente na coleta, mas foi respondido anteriormente.</t>
        </r>
      </text>
    </comment>
    <comment ref="M338" authorId="0" shapeId="0" xr:uid="{00000000-0006-0000-0600-000016000000}">
      <text>
        <r>
          <rPr>
            <sz val="11"/>
            <color theme="1"/>
            <rFont val="Verdana"/>
            <scheme val="minor"/>
          </rPr>
          <t>======
ID#AAABhYKejMA
tc={F6FC542F-1548-40EC-9AC1-F2AF917A9463}    (2025-04-01 14:41:41)
[Comentário encadeado]
Sua versão do Excel permite que você leia este comentário encadeado, no entanto, as edições serão removidas se o arquivo for aberto em uma versão mais recente do Excel. Saiba mais: https://go.microsoft.com/fwlink/?linkid=870924
Comentário:
    CSN: Não entrou na coleta, mas foi respondido anteriormente.</t>
        </r>
      </text>
    </comment>
    <comment ref="G464" authorId="0" shapeId="0" xr:uid="{00000000-0006-0000-0600-000010000000}">
      <text>
        <r>
          <rPr>
            <sz val="11"/>
            <color theme="1"/>
            <rFont val="Verdana"/>
            <scheme val="minor"/>
          </rPr>
          <t>======
ID#AAABhYKejNw
tc={495837EE-82CD-4DCA-99E6-8C871B862CF8}    (2025-04-01 14:41:41)
[Comentário encadeado]
Sua versão do Excel permite que você leia este comentário encadeado, no entanto, as edições serão removidas se o arquivo for aberto em uma versão mais recente do Excel. Saiba mais: https://go.microsoft.com/fwlink/?linkid=870924
Comentário:
    CSN: Vocês informaram não ter dados para essa pergunta, justificando "Em 2024 realizamos novamente a avaliação de risco de estresse hídrico nas regiões em que as unidades estão instaladas, utilizando a plataforma Aqueduct Water Risk Atlas, do World Resources Institute (WRI). Nenhuma unidade no Brasil se encontra em áreas de estresse hídrico, apenas no exterior." Confere?</t>
        </r>
      </text>
    </comment>
    <comment ref="B465" authorId="0" shapeId="0" xr:uid="{00000000-0006-0000-0600-000015000000}">
      <text>
        <r>
          <rPr>
            <sz val="11"/>
            <color theme="1"/>
            <rFont val="Verdana"/>
            <scheme val="minor"/>
          </rPr>
          <t>======
ID#AAABhYKejMU
tc={B7740C8B-0B41-4400-A603-9B308F8B5CF8}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atualizações para 2024.</t>
        </r>
      </text>
    </comment>
    <comment ref="G480" authorId="0" shapeId="0" xr:uid="{00000000-0006-0000-0600-000017000000}">
      <text>
        <r>
          <rPr>
            <sz val="11"/>
            <color theme="1"/>
            <rFont val="Verdana"/>
            <scheme val="minor"/>
          </rPr>
          <t>======
ID#AAABhYKejL0
tc={2895B453-D12B-4C8D-91F9-C0090088E5C9}    (2025-04-01 14:41:41)
[Comentário encadeado]
Sua versão do Excel permite que você leia este comentário encadeado, no entanto, as edições serão removidas se o arquivo for aberto em uma versão mais recente do Excel. Saiba mais: https://go.microsoft.com/fwlink/?linkid=870924
Comentário:
    CSN: Mesma justificativa do indicador anterior.</t>
        </r>
      </text>
    </comment>
    <comment ref="B481" authorId="0" shapeId="0" xr:uid="{00000000-0006-0000-0600-00001E000000}">
      <text>
        <r>
          <rPr>
            <sz val="11"/>
            <color theme="1"/>
            <rFont val="Verdana"/>
            <scheme val="minor"/>
          </rPr>
          <t>======
ID#AAABhYKejJI
tc={7C07A522-82C9-4CE1-9D75-A3F36AD4151B}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atualizações para 2024 e se, possível, colocar as legislações indicadas no item 3.</t>
        </r>
      </text>
    </comment>
    <comment ref="G492" authorId="0" shapeId="0" xr:uid="{00000000-0006-0000-0600-00001D000000}">
      <text>
        <r>
          <rPr>
            <sz val="11"/>
            <color theme="1"/>
            <rFont val="Verdana"/>
            <scheme val="minor"/>
          </rPr>
          <t>======
ID#AAABhYKejJ4
tc={5EF43CEC-2F19-4575-8A9E-191CEFA5982B}    (2025-04-01 14:41:41)
[Comentário encadeado]
Sua versão do Excel permite que você leia este comentário encadeado, no entanto, as edições serão removidas se o arquivo for aberto em uma versão mais recente do Excel. Saiba mais: https://go.microsoft.com/fwlink/?linkid=870924
Comentário:
    Rever o Indicador pois o de descarte está respondido no 303-4</t>
        </r>
      </text>
    </comment>
    <comment ref="B508" authorId="0" shapeId="0" xr:uid="{00000000-0006-0000-0600-00000B000000}">
      <text>
        <r>
          <rPr>
            <sz val="11"/>
            <color theme="1"/>
            <rFont val="Verdana"/>
            <scheme val="minor"/>
          </rPr>
          <t>======
ID#AAABhY0v5p0
tc={8C0F9265-7AA5-446D-AC63-AB0491D4B192}    (2025-04-01 14:41:41)
[Comentário encadeado]
Sua versão do Excel permite que você leia este comentário encadeado, no entanto, as edições serão removidas se o arquivo for aberto em uma versão mais recente do Excel. Saiba mais: https://go.microsoft.com/fwlink/?linkid=870924
Comentário:
    CSN: Essa resposta do item que foi colocada fala sobre CSN Mineração. Tem correlação com Cimentos?</t>
        </r>
      </text>
    </comment>
    <comment ref="B523" authorId="0" shapeId="0" xr:uid="{00000000-0006-0000-0600-000002000000}">
      <text>
        <r>
          <rPr>
            <sz val="11"/>
            <color theme="1"/>
            <rFont val="Verdana"/>
            <scheme val="minor"/>
          </rPr>
          <t>======
ID#AAABhY0v5uk
tc={EFEEC5D0-D72A-4879-B3E0-A000AE5A8B3B}    (2025-04-01 14:41:41)
[Comentário encadeado]
Sua versão do Excel permite que você leia este comentário encadeado, no entanto, as edições serão removidas se o arquivo for aberto em uma versão mais recente do Excel. Saiba mais: https://go.microsoft.com/fwlink/?linkid=870924
Comentário:
    CSN: Vocês comentaram no sistema que os dados de 2023/2022 serão revistos. Será necessário justificar e adicionar um '2-4'.</t>
        </r>
      </text>
    </comment>
    <comment ref="G562" authorId="0" shapeId="0" xr:uid="{00000000-0006-0000-0600-000013000000}">
      <text>
        <r>
          <rPr>
            <sz val="11"/>
            <color theme="1"/>
            <rFont val="Verdana"/>
            <scheme val="minor"/>
          </rPr>
          <t>======
ID#AAABhYKejMg
tc={A0CBB6C2-D845-48FE-8EF7-3F24BFA339E1}    (2025-04-01 14:41:41)
[Comentário encadeado]
Sua versão do Excel permite que você leia este comentário encadeado, no entanto, as edições serão removidas se o arquivo for aberto em uma versão mais recente do Excel. Saiba mais: https://go.microsoft.com/fwlink/?linkid=870924
Comentário:
    CSN: Dados de 2024 superiores aos anteriores. Há justificativa para o aumento?</t>
        </r>
      </text>
    </comment>
    <comment ref="G567" authorId="0" shapeId="0" xr:uid="{00000000-0006-0000-0600-000019000000}">
      <text>
        <r>
          <rPr>
            <sz val="11"/>
            <color theme="1"/>
            <rFont val="Verdana"/>
            <scheme val="minor"/>
          </rPr>
          <t>======
ID#AAABhYKejLI
tc={6BFDE37D-ECB6-45EF-B385-42B85104CCAA}    (2025-04-01 14:41:41)
[Comentário encadeado]
Sua versão do Excel permite que você leia este comentário encadeado, no entanto, as edições serão removidas se o arquivo for aberto em uma versão mais recente do Excel. Saiba mais: https://go.microsoft.com/fwlink/?linkid=870924
Comentário:
    CSN: Dados de 2024 superiores aos anteriores. Há justificativa para o aumento?</t>
        </r>
      </text>
    </comment>
    <comment ref="B568" authorId="0" shapeId="0" xr:uid="{00000000-0006-0000-0600-00001C000000}">
      <text>
        <r>
          <rPr>
            <sz val="11"/>
            <color theme="1"/>
            <rFont val="Verdana"/>
            <scheme val="minor"/>
          </rPr>
          <t>======
ID#AAABhYKejKA
tc={5CBBF9B4-FEDF-472E-B7B5-2BFD2366935E}    (2025-04-01 14:41:41)
[Comentário encadeado]
Sua versão do Excel permite que você leia este comentário encadeado, no entanto, as edições serão removidas se o arquivo for aberto em uma versão mais recente do Excel. Saiba mais: https://go.microsoft.com/fwlink/?linkid=870924
Comentário:
    CSN: Verificar legenda e checar por atualizações para 2024.</t>
        </r>
      </text>
    </comment>
    <comment ref="B590" authorId="0" shapeId="0" xr:uid="{00000000-0006-0000-0600-00000E000000}">
      <text>
        <r>
          <rPr>
            <sz val="11"/>
            <color theme="1"/>
            <rFont val="Verdana"/>
            <scheme val="minor"/>
          </rPr>
          <t>======
ID#AAABhY0v5o4
tc={DE6071B2-0E0D-4912-8CBA-75504A51136E}    (2025-04-01 14:41:41)
[Comentário encadeado]
Sua versão do Excel permite que você leia este comentário encadeado, no entanto, as edições serão removidas se o arquivo for aberto em uma versão mais recente do Excel. Saiba mais: https://go.microsoft.com/fwlink/?linkid=870924
Comentário:
    CSN: Verificar legenda e checar por atualizações para 2024.</t>
        </r>
      </text>
    </comment>
    <comment ref="B606" authorId="0" shapeId="0" xr:uid="{00000000-0006-0000-0600-000011000000}">
      <text>
        <r>
          <rPr>
            <sz val="11"/>
            <color theme="1"/>
            <rFont val="Verdana"/>
            <scheme val="minor"/>
          </rPr>
          <t>======
ID#AAABhYKejNo
tc={D3628F31-9351-4339-ADE4-AECEDD24AB81}    (2025-04-01 14:41:41)
[Comentário encadeado]
Sua versão do Excel permite que você leia este comentário encadeado, no entanto, as edições serão removidas se o arquivo for aberto em uma versão mais recente do Excel. Saiba mais: https://go.microsoft.com/fwlink/?linkid=870924
Comentário:
    CSN: Checar legenda e verificar atualizações para 2024.</t>
        </r>
      </text>
    </comment>
    <comment ref="N707" authorId="0" shapeId="0" xr:uid="{00000000-0006-0000-0600-000001000000}">
      <text>
        <r>
          <rPr>
            <sz val="11"/>
            <color theme="1"/>
            <rFont val="Verdana"/>
            <scheme val="minor"/>
          </rPr>
          <t>======
ID#AAABhY0v5us
tc={15BE7AD1-EADD-4B71-82B9-2A3EEAEE9111}    (2025-04-01 14:41:41)
[Comentário encadeado]
Sua versão do Excel permite que você leia este comentário encadeado, no entanto, as edições serão removidas se o arquivo for aberto em uma versão mais recente do Excel. Saiba mais: https://go.microsoft.com/fwlink/?linkid=870924
Comentário:
    CSN: Algo a declarar?</t>
        </r>
      </text>
    </comment>
    <comment ref="B725" authorId="0" shapeId="0" xr:uid="{00000000-0006-0000-0600-00000D000000}">
      <text>
        <r>
          <rPr>
            <sz val="11"/>
            <color theme="1"/>
            <rFont val="Verdana"/>
            <scheme val="minor"/>
          </rPr>
          <t>======
ID#AAABhY0v5pQ
tc={681E47EF-2028-45E2-A3FC-FE409F50FD17}    (2025-04-01 14:41:41)
[Comentário encadeado]
Sua versão do Excel permite que você leia este comentário encadeado, no entanto, as edições serão removidas se o arquivo for aberto em uma versão mais recente do Excel. Saiba mais: https://go.microsoft.com/fwlink/?linkid=870924
Comentário:
    CSN: Checar legenda e verificar atualizações para 2024.</t>
        </r>
      </text>
    </comment>
  </commentList>
  <extLst>
    <ext xmlns:r="http://schemas.openxmlformats.org/officeDocument/2006/relationships" uri="GoogleSheetsCustomDataVersion2">
      <go:sheetsCustomData xmlns:go="http://customooxmlschemas.google.com/" r:id="rId1" roundtripDataSignature="AMtx7mi7aOtWgNwDpIIVnWhc80mSi9cscw=="/>
    </ext>
  </extLst>
</comments>
</file>

<file path=xl/sharedStrings.xml><?xml version="1.0" encoding="utf-8"?>
<sst xmlns="http://schemas.openxmlformats.org/spreadsheetml/2006/main" count="7645" uniqueCount="2285">
  <si>
    <t>2025 ESG Databook</t>
  </si>
  <si>
    <t xml:space="preserve">The CSN Group's ESG 2025 Databook offers relevant information on the impacts, risks, opportunities and performance of business segments in the period from January 1st to December 31st, 2025.
This publication complements the PDF version of the CSN Group's 2025 Integrated Report (IR 2025), prepared in accordance with the GRI Standards (2021); the International Integrated Reporting Framework (IIRC); the recommendations of the Task Force on Climate-related Financial Disclosures (TCFD) and Task Force on Nature-related Financial Disclosures (TNFD); and the Sustainability Accounting Standards Board (SASB) indicators for the Iron and Steel Producers, Metals and Mining, and Construction Materials sectors.  </t>
  </si>
  <si>
    <t xml:space="preserve">How to navigate this Databook                                </t>
  </si>
  <si>
    <t xml:space="preserve">The ESG 2025 Databook is organized by CSN Group's business segment. Use the top menu or bottom tabs to access specific data on Steel Industry, Mining, Cement, Logistics and Energy or to view consolidated information from the CSN Group. In the Mining tab, you can also access specific information about CSN Mineração S.A., an independent subsidiary of the CSN Group.
The GRI and SASB Indices and the Materiality tab allow navigation by content or indicator of interest. When accessing these tabs, click on the hyperlinks in the "Where to find" column to be directed to the desired information. The TCFD &amp; TNFD and Ratings tabs provide specific information to these frameworks.
                                                                                        </t>
  </si>
  <si>
    <t>Learn more</t>
  </si>
  <si>
    <t>2025 Integrated Report of CSN Group</t>
  </si>
  <si>
    <t>Access the PDF version of the CSN Group's 2025 Integrated Report to learn more about the Company's strategy and performance</t>
  </si>
  <si>
    <t>2025 Integrated Report of CSN Mineração</t>
  </si>
  <si>
    <t>Access the PDF version of the CSN Mineração's 2025 Integrated Report to learn more about the Company's strategy and performance</t>
  </si>
  <si>
    <t>CSN Group's ESG Portal</t>
  </si>
  <si>
    <t>Discover the main practices, news and documents related to CSN Group’s ESG management</t>
  </si>
  <si>
    <t>Questions and comments</t>
  </si>
  <si>
    <t>Contribute to CSN's evolution in sustainability accountability by sending your questions or comments to the email sustentabilidade@csn.com.br</t>
  </si>
  <si>
    <t>Ethics and compliance</t>
  </si>
  <si>
    <t>GRI 2-27 | Compliance with laws and regulations</t>
  </si>
  <si>
    <t>GRI 206-1 | Legal actions for anti-competitive behavior, anti-trust, and monopoly practices</t>
  </si>
  <si>
    <t xml:space="preserve">In 2025, the Group amassed R$ 16,827,710.75 in environmental fines. CSN Mineração received two assessment notices in Congonhas (MG) totaling R$ 12,892,000.00 for particulate matter emissions. CSN Logística was fined R$ 2,505,000 by IBAMA and Minérios Nacional (MIPE) R$ 1,120,027.50 for irregularities in mine reclamation studies, resulting in the partial suspension of activities. All proceedings remain in progress with defenses filed and are being monitored through routine internal management processes. For more information on these cases, please see the respective tabs in this ESG Databook.
 Significant cases of non-compliance and sensitive issues exceeding R$ 1 million are considered. </t>
  </si>
  <si>
    <t>GRI 205-2 | Communication and training about anti-corruption policies and procedures</t>
  </si>
  <si>
    <t>Employees trained in ethics and compliance¹ ²</t>
  </si>
  <si>
    <t>Number of people trained</t>
  </si>
  <si>
    <t>% over headcount in 11/31</t>
  </si>
  <si>
    <t>% over headcount in 10/30</t>
  </si>
  <si>
    <t>% over headcount in 11/30</t>
  </si>
  <si>
    <t>By region</t>
  </si>
  <si>
    <t>North</t>
  </si>
  <si>
    <t>Northeast</t>
  </si>
  <si>
    <t>Midwest</t>
  </si>
  <si>
    <t>Southeast</t>
  </si>
  <si>
    <t>South</t>
  </si>
  <si>
    <t>By functional level</t>
  </si>
  <si>
    <t>Executive</t>
  </si>
  <si>
    <t>Leadership</t>
  </si>
  <si>
    <t>Specialist</t>
  </si>
  <si>
    <t>Engineer</t>
  </si>
  <si>
    <t>Higher Level</t>
  </si>
  <si>
    <t>Technician</t>
  </si>
  <si>
    <t>Administrative</t>
  </si>
  <si>
    <t>Operational</t>
  </si>
  <si>
    <t>Capacitar Program</t>
  </si>
  <si>
    <t>Apprentice Program</t>
  </si>
  <si>
    <t>Trainee Program</t>
  </si>
  <si>
    <t>Interns</t>
  </si>
  <si>
    <t>nd</t>
  </si>
  <si>
    <t>Total</t>
  </si>
  <si>
    <t>¹ This disclosure excludes our international operations.
³ The CSN Group’s Compliance training program does not cover employees not hired under the Brazilian Consolidated Labor Regulations (CLT), such as members of the Board of Directors and the Statutory Executive Board. However, while this group is not required to complete the annual Compliance training through the Corporate University platform, the content is nevertheless made available to all executives. CSN’s Senior Management is fully informed of all Compliance Program initiatives and closely monitors the most significant cases reported through our Whistleblower Channel.</t>
  </si>
  <si>
    <t>Business partners trained in ethics and compliance¹ ² ³</t>
  </si>
  <si>
    <t>% of headcount</t>
  </si>
  <si>
    <t>na</t>
  </si>
  <si>
    <t>¹ The data refer to CBSI only. All suppliers providing services to the CSN Group formally acknowledge and agree to comply with our internal policies, Code of Conduct, and related standards. Actions in response to whistleblower reports involving contractors are established under contract.
² The following were notified about training on anti-corruption policies and procedures: investors and shareholders, industry associations, civil society representatives, financial institutions, government and regulatory organizations, universities and research institutions, and others.
³ CSN’s anti-corruption policies and procedures are publicly available on our website, accessible to all stakeholders.</t>
  </si>
  <si>
    <t>GRI 207-4 | Country-by-country reporting</t>
  </si>
  <si>
    <t>Taxes paid by category (R$ thousand)</t>
  </si>
  <si>
    <t>Grupo CSN</t>
  </si>
  <si>
    <t>Mining royalties</t>
  </si>
  <si>
    <t>Payroll taxes</t>
  </si>
  <si>
    <t>Sales and services taxes</t>
  </si>
  <si>
    <t>Income taxes</t>
  </si>
  <si>
    <t>Other taxes</t>
  </si>
  <si>
    <t>Taxes paid by type in 2023 (R$ thousand)</t>
  </si>
  <si>
    <t>Germany</t>
  </si>
  <si>
    <t>Brazil</t>
  </si>
  <si>
    <t>Spain</t>
  </si>
  <si>
    <t>United States</t>
  </si>
  <si>
    <t>Switzerland</t>
  </si>
  <si>
    <t>Portugal</t>
  </si>
  <si>
    <t>NA</t>
  </si>
  <si>
    <t>Taxes paid by type in 2024 (R$ thousand)</t>
  </si>
  <si>
    <t>Taxes paid by type in 2025 (R$ thousand)</t>
  </si>
  <si>
    <t>Allocation of taxes paid</t>
  </si>
  <si>
    <t>CSN Group</t>
  </si>
  <si>
    <t>Tax allocation levels</t>
  </si>
  <si>
    <t>Municipal</t>
  </si>
  <si>
    <t>State</t>
  </si>
  <si>
    <t>Federal</t>
  </si>
  <si>
    <t>Methods of tax payment</t>
  </si>
  <si>
    <t>Payment</t>
  </si>
  <si>
    <t>Offsets</t>
  </si>
  <si>
    <t>Tax classifications</t>
  </si>
  <si>
    <t>Direct</t>
  </si>
  <si>
    <t>Withholding</t>
  </si>
  <si>
    <t>GRI 2-28 | Membership associations</t>
  </si>
  <si>
    <t xml:space="preserve">In 2025, the CSN Group, both at the corporate level and through its individual businesses, was an active member of the following trade associations: Brazilian Association of Large Electricity Consumers (ABRACE); Brazilian Association of Self-Generation Investors (ABIAPE); Minas Gerais Mining Industry Union  (SINDIEXTRA); Minas Gerais State Industry Federation (FIEMG); Brazilian Mining Institute (IBRAM); Brazilian Association of Port Terminals (ABTP); National Rail Freight Association (ANTF); Association of Pecém Industrial and Port Complex Tenants (AECIPP); National Institute of Steel Distributors (INDA); Steel Association of Rio Grande do Sul (AARS); National Industry Confederation (CNI); Rio de Janeiro Industrial Center (FIRJAN - CIRJ); Brazilian Association of Technical Standards (ABNT); PROLATA – Brazilian Steel Packaging Association (ABEAÇO);  Metalworking Industry Union of Southern Rio de Janeiro (METALSUL); Brazilian Association of Container Terminals (ABRATEC); EKOS Brazil; UN Global Compact; and RemTech Europe. CSN held board-level roles at ABTP, AARS, and INDA, and contributed to working groups at ABNT, ABTP, AARS, CNI, Firjan - CIRJ, and INDA.                                                                                                                                                                                                                                                                                   </t>
  </si>
  <si>
    <t>People management and DE&amp;I</t>
  </si>
  <si>
    <t>GRI 2-7 | Employees</t>
  </si>
  <si>
    <t>Employees by gender and region of the CSN Group¹</t>
  </si>
  <si>
    <t>Men</t>
  </si>
  <si>
    <t>Woman</t>
  </si>
  <si>
    <t xml:space="preserve">Indefinite period											</t>
  </si>
  <si>
    <t>Abroad</t>
  </si>
  <si>
    <t>Fixed term</t>
  </si>
  <si>
    <t>Fixed term (Apprentice and Capacitar Programs)</t>
  </si>
  <si>
    <t>Total CSN Group</t>
  </si>
  <si>
    <t xml:space="preserve">1. Includes employees engaged in operations in Brazil and abroad. In Brazil, this includes permanent registered employees (CLT basis), Apprentice Program and Capacitar Program categories as of December 31 of each year. All employees included in this count work full-time schedules. </t>
  </si>
  <si>
    <t>GRI 2-8 | Workers who are not employees</t>
  </si>
  <si>
    <t xml:space="preserve">Contractors at CSN facilities are engaged under outsourcing contracts for various services and operations roles, including security, cleaning, maintenance, transportation, civil construction, IT, and equipment assembly. Labor compliance for contractors is managed by CSN’s Contractor Management Center.        </t>
  </si>
  <si>
    <t>Total number of contractors¹</t>
  </si>
  <si>
    <t>1. Includes operations in both Brazil and international locations.</t>
  </si>
  <si>
    <t>GRI 2-21 | Annual total compensation ratio</t>
  </si>
  <si>
    <t>Ratio of annual compensation and its increase (times)</t>
  </si>
  <si>
    <t>2025³</t>
  </si>
  <si>
    <t>Proportion of compensation of the highest paid individual X average of other employees¹ ²</t>
  </si>
  <si>
    <t>Proportion of the annual increase in compensation of the highest paid individual X average of other employees³</t>
  </si>
  <si>
    <t>¹ The calculation is the fixed salary of the highest-paid individual in December of each reporting period, divided by the average fixed salary of all other employees. Interns, statutory officers, and board members are excluded from the data set. The employee headcount also includes Apprentices, Trainees and Capacitar Program participants, who have different work hours, training-based compensation and their own salary structures, which tends to reduce the average compensation and increase, not necessarily in a representative way, the ratio between the highest compensation and average compensation.
²  International locations are excluded from the scope due to differences in data consolidation methodologies.
³ The result of 57.1% means that the percentage increase in the highest compensation was lower (-42.9%) than the percentage increase in average employee compensation, which makes the indicator negative relative to the average in the comparative analysis.</t>
  </si>
  <si>
    <t>GRI 401-1 | New employee hires and employee turnover</t>
  </si>
  <si>
    <t>Hirings and dismissals of the CSN Group¹</t>
  </si>
  <si>
    <t>Hirings</t>
  </si>
  <si>
    <t>Dismissals</t>
  </si>
  <si>
    <t>By gender</t>
  </si>
  <si>
    <t>Women</t>
  </si>
  <si>
    <t>By age group</t>
  </si>
  <si>
    <t>Up to 30 years old</t>
  </si>
  <si>
    <t>Between 30 and 50 years old</t>
  </si>
  <si>
    <t>Over 50 years</t>
  </si>
  <si>
    <t>¹ Includes full-time employees hired under Brazil’s CLT framework and participants in the Apprentice and Capacitar programs. International locations are excluded from the scope due to differences in data consolidation methodologies.</t>
  </si>
  <si>
    <t>Hiring and turnover rates of the CSN Group¹</t>
  </si>
  <si>
    <t>Hiring rate²</t>
  </si>
  <si>
    <t>Turnover rate³</t>
  </si>
  <si>
    <t xml:space="preserve">¹ Includes full-time employees hired under Brazil’s CLT framework and participants in the Apprentice and Capacitar programs. International locations are excluded from the scope due to differences in data consolidation methodologies.
² The hiring rate is calculated monthly by dividing the number of new hires by the total active headcount for that month. Annual hiring data reflect the sum of all monthly rates.
³ The turnover rate is calculated monthly by dividing the number of terminations by the total active headcount for that month. Annual hiring data reflect the sum of all monthly rates.                                                                                        </t>
  </si>
  <si>
    <t>GRI 401-3 | Parental leave</t>
  </si>
  <si>
    <t>Parental leave at CSN Group¹</t>
  </si>
  <si>
    <t>Employees entitled to parental leave</t>
  </si>
  <si>
    <t>Employees who took parental leave</t>
  </si>
  <si>
    <t>Employees who returned to work during the reporting period after parental leave ended no ano anterior²</t>
  </si>
  <si>
    <t>Employees that returned to work after parental leave ended that were still employed 12 months after their return to work</t>
  </si>
  <si>
    <t>Return rate (%)</t>
  </si>
  <si>
    <t>Retention rate (%)</t>
  </si>
  <si>
    <r>
      <rPr>
        <sz val="8"/>
        <color rgb="FF000000"/>
        <rFont val="Verdana"/>
      </rPr>
      <t xml:space="preserve">¹ Covers CSN Group operations in Brazil, except those abroad. Headcount exclusions: employees are not counted as part of the active workforce if they: are on social security-covered leave due to sickness or occupational or commuting accidents; have retired due to disability; have been terminated; or have taken leave for personal reasons or as a result of judicial decisions.
² 2024 figures restated due to methodology update. </t>
    </r>
    <r>
      <rPr>
        <b/>
        <sz val="8"/>
        <color rgb="FF000000"/>
        <rFont val="Verdana"/>
      </rPr>
      <t>GRI 2-4</t>
    </r>
  </si>
  <si>
    <t>GRI 404-1 | Average hours of training per year per employee</t>
  </si>
  <si>
    <t>Average hours of training per employee of the CSN Group¹</t>
  </si>
  <si>
    <t>Trainee Program²</t>
  </si>
  <si>
    <t>Internship Program</t>
  </si>
  <si>
    <t>¹ Includes full-time employees under Brazil’s CLT employment framework, along with participants in the Apprentice, Capacitar, Internship, and Trainee programs in Brazil. The annual average is calculated by dividing the total number of training hours delivered throughout the year by the headcount on December 31. The headcount as of 09/30 was used for the 'Trainee Program', which ended before 12/31 and the trainees were hired into different functional levels.</t>
  </si>
  <si>
    <t>GRI 404-3 | Percentage of employees receiving regular performance and career development reviews</t>
  </si>
  <si>
    <t>Percentage of employees submitted to performance assessment of the CSN Group¹</t>
  </si>
  <si>
    <t>2024²</t>
  </si>
  <si>
    <t>¹ Includes full-time employees under Brazil’s CLT employment framework and participants in the Capacitar Program. International locations are not included, as they have standardized corporate performance evaluation processes in place. The percentage is calculated by dividing the number of employees on December 31 who completed a performance review during the year by the total number of employees on the same date who were eligible for review. 
² CSN did not conduct its People Performance Cycle in 2024.</t>
  </si>
  <si>
    <t>GRI 405-1 | Diversity of governance bodies and employees</t>
  </si>
  <si>
    <t>Gender diversity by functional level of the CSN Group¹</t>
  </si>
  <si>
    <t xml:space="preserve">¹ Includes full-time employees hired under Brazil’s CLT labor framework, along with participants in the Apprentice, Capacitar, and Trainee programs as of December 31 each year. International locations are excluded from the scope due to differences in data consolidation methodologies. </t>
  </si>
  <si>
    <t>Age group diversity by functional level of the CSN Group¹</t>
  </si>
  <si>
    <t>Ethnic-racial diversity within the CSN Group by job level in 2023¹</t>
  </si>
  <si>
    <t>Asian</t>
  </si>
  <si>
    <t>White</t>
  </si>
  <si>
    <t>Indigenous</t>
  </si>
  <si>
    <t>Black</t>
  </si>
  <si>
    <t>Brown</t>
  </si>
  <si>
    <t>Not declared</t>
  </si>
  <si>
    <t>Ethnic-racial diversity within the CSN Group by job level in 2024¹</t>
  </si>
  <si>
    <t>Ethnic-racial diversity within the CSN Group by job level in 2025¹</t>
  </si>
  <si>
    <t>GRI 405-2 | Ratio of basic salary and remuneration of women to men</t>
  </si>
  <si>
    <t>Ratio of average salary of women in relation to men by functional level of the CSN Group¹</t>
  </si>
  <si>
    <t>Consolidated</t>
  </si>
  <si>
    <t xml:space="preserve">¹ Includes full-time employees under Brazil’s CLT framework, along with participants in the Apprentice, Capacitar, and Trainee programs. International locations are excluded from the scope due to differences in data consolidation methodologies. This disclosure does not account for variables such as tenure, area of specialization, or collective bargaining agreements specific to certain job categories, which may contribute to observed differences in compensation. Salaries at CSN are determined using market benchmarking studies based on the Hay Group methodology, with no consideration of gender in compensation decisions.        </t>
  </si>
  <si>
    <t>Human rights</t>
  </si>
  <si>
    <t>GRI 411-1 | Incidents of violations involving rights of indigenous peoples</t>
  </si>
  <si>
    <t xml:space="preserve">There have been no recorded violations of indigenous peoples’ rights across CSN Group operations. The CSN Group ensures full compliance with Brazilian laws and and the regulations set forth by the Brazilian authority for indigenous people (FUNAI) and environmental regulator (IBAMA).	</t>
  </si>
  <si>
    <t>GRI 406-1 | Incidents of discrimination</t>
  </si>
  <si>
    <r>
      <rPr>
        <sz val="10"/>
        <color rgb="FF000000"/>
        <rFont val="Verdana"/>
      </rPr>
      <t xml:space="preserve">In 2025, the CSN Group recorded 116 cases of discrimination, broken down by personal characteristics (13), gender/gender identity (21), nationality/place of birth (2), sexual orientation (34), disability (1), religion (2), and race (43). Regarding the status of these cases, 17 were upheld, 26 were partially upheld, 12 were inconclusive, 12 were dismissed, 17 had insufficient data, and 32 are still under investigation. The measures taken included verbal and written warnings, access restrictions, dismissals with and without just cause, guidance, suspensions, and referrals to the responsible department. All cases were analyzed, have action plans in place, and are monitored through routine internal management processes.         </t>
    </r>
    <r>
      <rPr>
        <sz val="10"/>
        <color rgb="FF000000"/>
        <rFont val="Verdana"/>
      </rPr>
      <t xml:space="preserve">                                                                   </t>
    </r>
  </si>
  <si>
    <t>Health, safety and well-being</t>
  </si>
  <si>
    <t>GRI 403-9 | Work-related injuries</t>
  </si>
  <si>
    <t>Health and safety indicators of the CSN Group¹ ² ³</t>
  </si>
  <si>
    <t>Employees</t>
  </si>
  <si>
    <t>Third parties</t>
  </si>
  <si>
    <t>Total man-hours worked</t>
  </si>
  <si>
    <t>Number of recordable accidents</t>
  </si>
  <si>
    <t>Number of accidents with serious consequences (except deaths)</t>
  </si>
  <si>
    <t>Number of fatal accidents</t>
  </si>
  <si>
    <t>Total number of days lost and debited</t>
  </si>
  <si>
    <t>Frequency rate of recordable accidents²</t>
  </si>
  <si>
    <t>Frequency rate of accidents with serious consequences (except deaths)²</t>
  </si>
  <si>
    <t>Frequency rate of fatal accidents²</t>
  </si>
  <si>
    <t>Accident severity rate²</t>
  </si>
  <si>
    <t>¹ Includes full-time employees under Brazil’s CLT framework, along with participants in the Apprentice, Capacitar, and Trainee programs e terceiros. International locations are excluded from the scope due to differences in data consolidation methodologies. Types of work-related injury can include fatalities, amputation of a limb, laceration, fracture, burns, among others. The most significant high-consequence injury risks are associated with critical activities identified and managed through CSN’s Occupational Health and Safety Management Manual. These critical activities include vehicle and mobile equipment operation, lockout-tagout, electrical work, material handling, working at heights, hot work, exposure to moving parts, hazardous chemicals, confined spaces, and flammable gases and liquids. Risk identification in occupational health and safety is conducted using internationally recognized qualitative and/or quantitative methodologies (such as ISO 31000:2018), tailored to each specific context. The rise in the number of recordable injuries was proportional to the increase in total hours worked, resulting in a stable recordable injury frequency rate. 
² Injury and illness rates are calculated for every 200,000 hours worked.
³ Recordable injuries in 2025 were doctors cases without lost time and loss-time injuries.</t>
  </si>
  <si>
    <t>GRI 403-10 | Work-related ill health</t>
  </si>
  <si>
    <t>Occupational health risks are identified and addressed through structured health and safety risk management routines (see page 110 for more details on these practices). In 2025, two cases were recorded at SWT related to hearing loss and five at Lusosider, involving musculoskeletal issues and hearing loss. To mitigate noise-related impacts, SWT implemented regular noise level monitoring, distributed hearing protection equipment, posted warning signs in high-noise zones, conducted periodic training, and implemented noise-reduction measures. Suspected cases are reported by CSN’s Occupational Health Service to the German Social Accident Insurance Institution for the woodworking and metalworking industries, the authority responsible for the sector. In 2024, CSN Mineração reported two cases of occupational illness related to hearing loss (read more in the Mining tab); SWT also reported two cases of hearing loss, and Lusosider recorded three cases involving both musculoskeletal disorders and hearing loss. In 2023, CSN Steel reported two cases of musculoskeletal disorders, and SWT reported four cases (specific conditions are not disclosed for confidentiality reasons). No fatalities related to occupational illnesses were reported in the past three years.</t>
  </si>
  <si>
    <t>Value chain</t>
  </si>
  <si>
    <t>GRI 2-6 | Activities, value chain and other business relationships</t>
  </si>
  <si>
    <t>Supplier indicators of the CSN Group¹</t>
  </si>
  <si>
    <t>Number of suppliers</t>
  </si>
  <si>
    <t>Expenditures (R$ million)</t>
  </si>
  <si>
    <t xml:space="preserve">¹ Data exclude International locations. For information related to SWT and Lusosider, refer to the Steel tab.                                        </t>
  </si>
  <si>
    <t>GRI 204-1 | Proportion of spending on local suppliers</t>
  </si>
  <si>
    <t>Percentage of expenditures with local suppliers of the CSN Group¹ ²</t>
  </si>
  <si>
    <t>Corporate</t>
  </si>
  <si>
    <t>Materials</t>
  </si>
  <si>
    <t>Services</t>
  </si>
  <si>
    <t>¹ Local suppliers are defined as those based in the Brazilian states where CSN has operations. Data exclude SWT and Lusosider; for details on these entities, refer to the Steel tab. 
² CSN actively works to identify and develop local suppliers, especially contractors, who represent the majority of our local supplier spend. However, certain operations require specialized services or exclusive vendors that may not be available in the regions where CSN operates. As part of our procurement strategy, we encourage suppliers to establish branches in the same city or nearby communities, supporting the development of local markets and regional labor.</t>
  </si>
  <si>
    <t>GRI 308-1 | New suppliers that were screened using environmental criteria</t>
  </si>
  <si>
    <t>Assessment of environmental aspects when contracting suppliers of the CSN Group¹</t>
  </si>
  <si>
    <t>2025²</t>
  </si>
  <si>
    <t>Total new contracted suppliers</t>
  </si>
  <si>
    <t>Number of suppliers assessed with environmental criteria</t>
  </si>
  <si>
    <t>Percentage of suppliers assessed with environmental criteria</t>
  </si>
  <si>
    <r>
      <rPr>
        <sz val="8"/>
        <color theme="1"/>
        <rFont val="Verdana"/>
      </rPr>
      <t xml:space="preserve">¹ Supplier screening takes into account the supplier’s area of operation to determine which evaluation criteria apply. Suppliers are screened using environmental criteria if they are classified as posing a high environmental risk, according to CSN’s corporate risk matrix. Data from SWT and Lusosider were not included in this disclosure (refer to the Steel tab). 2023 and 2024 data restated due to methodology adjustment. </t>
    </r>
    <r>
      <rPr>
        <b/>
        <sz val="8"/>
        <color theme="1"/>
        <rFont val="Verdana (Corpo)"/>
      </rPr>
      <t>GRI 2-4.</t>
    </r>
    <r>
      <rPr>
        <sz val="8"/>
        <color theme="1"/>
        <rFont val="Verdana (Corpo)"/>
      </rPr>
      <t xml:space="preserve">
² In 2025, 100% of new suppliers, when applicable, began to be evaluated on environmental requirements through the U-Qualify system or specific questionnaires for materials and services subject to legal requirements.</t>
    </r>
  </si>
  <si>
    <t>GRI 414-1 | New suppliers that were screened using social criteria</t>
  </si>
  <si>
    <t>Assessment of social aspects when contracting suppliers of the CSN Group¹</t>
  </si>
  <si>
    <t>Number of suppliers assessed with social criteria</t>
  </si>
  <si>
    <t>Percentage of suppliers assessed with social criteria</t>
  </si>
  <si>
    <t>¹ Data exclude SWT and Lusosider; for details on these entities, refer to the Steel tab.</t>
  </si>
  <si>
    <t>Climate change</t>
  </si>
  <si>
    <t>GRI 103-2 Energy consumption and self-generation within the organization</t>
  </si>
  <si>
    <t>Energy generated by fuel consumption and electricity adquired of the CSN Group (GJ)¹</t>
  </si>
  <si>
    <t>Fuels</t>
  </si>
  <si>
    <t>Metallurgical coal / CSN</t>
  </si>
  <si>
    <t>PCI metallurgical coal / CSN</t>
  </si>
  <si>
    <t>EAF coal / CSN</t>
  </si>
  <si>
    <t> </t>
  </si>
  <si>
    <t>Sub-bituminous coal</t>
  </si>
  <si>
    <t>Acetylene</t>
  </si>
  <si>
    <t>Coal coke / CSN purchased</t>
  </si>
  <si>
    <t>Coal coke / Mill / CSN</t>
  </si>
  <si>
    <t>Coal coke / Small coke / CSN</t>
  </si>
  <si>
    <t>Petroleum coke</t>
  </si>
  <si>
    <t>B0 Diesel</t>
  </si>
  <si>
    <t>Diesel/Brazil</t>
  </si>
  <si>
    <t>Liquefied petroleum gas (LPG)</t>
  </si>
  <si>
    <t>Natural gas</t>
  </si>
  <si>
    <t>Gasoline/Brazil</t>
  </si>
  <si>
    <t>Fuel oil</t>
  </si>
  <si>
    <t>Two-stroke engine oil</t>
  </si>
  <si>
    <t>Other fossil-origin waste and mixed fuels / CSN</t>
  </si>
  <si>
    <t>Tires / CSN</t>
  </si>
  <si>
    <t>RDF, including plastics / CSN</t>
  </si>
  <si>
    <t>Subtotal non-renewable fuels</t>
  </si>
  <si>
    <t>Hydrous ethanol (renewable fuel)</t>
  </si>
  <si>
    <t>Charcoal fines (renewable fuel)</t>
  </si>
  <si>
    <t>Wood, non-impregnated sawdust / CSN (renewable fuel)</t>
  </si>
  <si>
    <t>Total energy generated by fuel consumption</t>
  </si>
  <si>
    <t>Electricity (GJ)</t>
  </si>
  <si>
    <t>Electricity / Brazil non-renewable</t>
  </si>
  <si>
    <t>Electricity / International non-renewable</t>
  </si>
  <si>
    <t>Electricity/Renewable</t>
  </si>
  <si>
    <t>Subtotal electricity consumed</t>
  </si>
  <si>
    <t>Total energy consumed (fuels + electricity)</t>
  </si>
  <si>
    <t xml:space="preserve">¹ Formerly GRI 302-2, which was updated under the standard and is now part of the new topic 103, with mandatory compliance from 2027.
² Covers data from CSN Group and CSN Mineração. There is no acquisition of other types of energy or sale of energy. Conversion factors: National Energy Balance, GHG Protocol and CSN-specific data. </t>
  </si>
  <si>
    <t>GRI 103-3 | Upstream and downstream energy consumption¹</t>
  </si>
  <si>
    <t>Energy consumption outside the Company (GJ)¹</t>
  </si>
  <si>
    <t>¹ Formerly GRI 302-3, which was updated under the standard and is now part of the new topic 103, effective from 2027.</t>
  </si>
  <si>
    <t>GRI 103-4 | Energy intensity²</t>
  </si>
  <si>
    <r>
      <rPr>
        <b/>
        <sz val="10"/>
        <color rgb="FF12448A"/>
        <rFont val="Verdana"/>
      </rPr>
      <t>Energy intensity of the CSN Group</t>
    </r>
    <r>
      <rPr>
        <b/>
        <sz val="10"/>
        <color rgb="FF12448A"/>
        <rFont val="Arial"/>
      </rPr>
      <t>¹</t>
    </r>
  </si>
  <si>
    <t>Energy consumption (GJ) divided by the distributed added value (R$ thousand)¹</t>
  </si>
  <si>
    <r>
      <rPr>
        <sz val="8"/>
        <color rgb="FF000000"/>
        <rFont val="Verdana"/>
      </rPr>
      <t xml:space="preserve">¹ Disclosure B.5.2 from the Guidance on core indicators for entity reporting on contribution towards implementation of the Sustainable Development Goals, published by the United Nations Conference on Trade and Development (UNCTAD).
</t>
    </r>
    <r>
      <rPr>
        <sz val="8"/>
        <color rgb="FF000000"/>
        <rFont val="Verdana"/>
      </rPr>
      <t xml:space="preserve">² Former GRI 302-3, which has been updated and is now part of the new Standard 103, effective in 2027.  </t>
    </r>
    <r>
      <rPr>
        <sz val="8"/>
        <color rgb="FFFF0000"/>
        <rFont val="Verdana"/>
      </rPr>
      <t xml:space="preserve">                  </t>
    </r>
    <r>
      <rPr>
        <sz val="8"/>
        <color rgb="FF000000"/>
        <rFont val="Verdana"/>
      </rPr>
      <t xml:space="preserve">                  </t>
    </r>
  </si>
  <si>
    <t>GRI 102-5 | Scope 1 GHG emissions</t>
  </si>
  <si>
    <t>GRI 102-6 | Scope 2 GHG emissions</t>
  </si>
  <si>
    <t>GRI 102-7 | Scope 3 GHG emissions</t>
  </si>
  <si>
    <t>*formerly topic 305, updated by GRI in the new topic 102, Climate Change, effective from 2027</t>
  </si>
  <si>
    <t>Gross GHG emissions of the CSN Group (tCO2e)¹ ²</t>
  </si>
  <si>
    <t>Scope 1</t>
  </si>
  <si>
    <t>Scope 2³</t>
  </si>
  <si>
    <t>Scope 3</t>
  </si>
  <si>
    <t>¹ Includes the CSN Group, excluding CSN Mineração. This reporting scope is used to prevent double counting of emissions, as scope 3 emissions from mining overlap with scope 1 emissions from the steel segment. Emission data from mining operations are reported separately in the Mining tab.
² The gases included in the calculation are Carbon dioxide (CO2), Methane (CH4), Nitrous Oxide (N2O), Hydrofluorocarbons (HFCs), Perfluorocarbons (PFCs), Sulfur hexafluoride (SF6), and Nitrogen trifluoride (NF3). Inventory prepared in accordance with NBR ISO 14064-1:2007 and PBGHG Protocol, using GWP from AR5 (IPCC). Data processed via Ecosystem tool (WayCarbon), with emission factors based on IPCC (2006, 2019), PBGHGP (2019), BEN (2015, 2016), DEFRA (2021) and supplier-specific sources.                                                                       
³ Scope 2 emissions under market-based approach.</t>
  </si>
  <si>
    <t>Biogenic GHG emissions of the CSN Group (tCO2e)¹</t>
  </si>
  <si>
    <t>1. Includes the CSN Group, excluding CSN Mineração. This reporting scope is used to prevent double counting of emissions, as scope 3 emissions from mining overlap with scope 1 emissions from the steel segment. Emission data from mining operations are reported separately in the Mining tab.</t>
  </si>
  <si>
    <t>GRI 102-8 | GHG emissions intensity¹</t>
  </si>
  <si>
    <t>GHG emissions intensity of the CSN Group¹</t>
  </si>
  <si>
    <t>GHG emissions (tCO2e) divided by the distributed added value (R$ thousand)¹</t>
  </si>
  <si>
    <t xml:space="preserve">¹ Formerly GRI 305-4, which was updated under the standard and is now part of the new topic 102, effective from 2027.  
² Scope 1 and Scope 2 emissions relative to Distributed Value Added (DVA). Scope 2 emissions were calculated using the market-based approach. </t>
  </si>
  <si>
    <t>GRI 305-6 | Emissions of ozone-depleting substances (ODS)</t>
  </si>
  <si>
    <t>Emissions of ozone-depleting substances (tCFC-11e)</t>
  </si>
  <si>
    <t>Emissions shown in metric tons of CFC-11 equivalent, calculated based on their Ozone Depleting Potential (ODP) as defined in the Montreal Protocol. Values obtained from https://www.epa.gov/ozone-layer-protection/ozone-depleting-substances</t>
  </si>
  <si>
    <t>GRI 305-7 | Nitrogen oxides (NOX), sulfur oxides (SOX), and other significant air emissions</t>
  </si>
  <si>
    <t>Non-GHG atmospheric emissions of the CSN Group (tons)¹ ²</t>
  </si>
  <si>
    <t>CO</t>
  </si>
  <si>
    <t>NOx</t>
  </si>
  <si>
    <t>SOx</t>
  </si>
  <si>
    <t>Volatile organic compounds (VOCs)</t>
  </si>
  <si>
    <t>Hazardous air pollutants (HAP)</t>
  </si>
  <si>
    <t>Particulate matter (PM)</t>
  </si>
  <si>
    <t>¹ Includes data from the Steel and Cement segments (for detailed information, please refer to the relevant tabs). Mining segment data refers to Air Quality Index monitoring and is not consolidated in this indicator; see the relevant tab for further information. 
²  Data sourced from isokinetic monitoring of stationary emission points. The decrease in particulate matter (PM) emissions was the result of filter replacements, equipment maintenance at cement mills, and operational improvements at the UPV facility. The increase in NOx emissions is attributed to operational changes and a greater number of production hours at certain cement mills.</t>
  </si>
  <si>
    <t>Total Scope 3 emissions – CSN Group</t>
  </si>
  <si>
    <t>Gross Scope 3 emissions by category (tCO₂e)¹</t>
  </si>
  <si>
    <t>Fuel- and energy-related activities not included in Scope 1 or Scope 2</t>
  </si>
  <si>
    <t>Purchased goods and services</t>
  </si>
  <si>
    <t>Employee commuting</t>
  </si>
  <si>
    <t>Waste generated in operations</t>
  </si>
  <si>
    <t>Transportation and distribution (downstream)</t>
  </si>
  <si>
    <t>Transportation and distribution (upstream)</t>
  </si>
  <si>
    <t>Business travel</t>
  </si>
  <si>
    <t>Processing of sold products</t>
  </si>
  <si>
    <t>-</t>
  </si>
  <si>
    <t>Percentage of emissions subject to some form of regulation</t>
  </si>
  <si>
    <t xml:space="preserve">¹ Includes the CSN Group, excluding CSN Mineração. This reporting scope is used to prevent double counting of emissions, as scope 3 emissions from mining overlap with scope 1 emissions from the steel segment. Emission data from mining operations are reported separately in the Mining tab. </t>
  </si>
  <si>
    <t>Eco-efficiency</t>
  </si>
  <si>
    <t>GRI 306-3 | Waste generated</t>
  </si>
  <si>
    <r>
      <rPr>
        <b/>
        <sz val="10"/>
        <color rgb="FF12448A"/>
        <rFont val="Verdana"/>
      </rPr>
      <t>Waste generated by type of the CSN Group (tons)</t>
    </r>
    <r>
      <rPr>
        <b/>
        <sz val="10"/>
        <color rgb="FF0066CC"/>
        <rFont val="Verdana"/>
      </rPr>
      <t>¹</t>
    </r>
  </si>
  <si>
    <t>2025⁴⁵</t>
  </si>
  <si>
    <t>Hazardous</t>
  </si>
  <si>
    <t>Sludge</t>
  </si>
  <si>
    <t>Powder and fines</t>
  </si>
  <si>
    <t>Contaminated waste</t>
  </si>
  <si>
    <t>Oily waste</t>
  </si>
  <si>
    <t>Other²</t>
  </si>
  <si>
    <t>Non-hazardous</t>
  </si>
  <si>
    <t>Blast furnace slag³</t>
  </si>
  <si>
    <t>Steel slag</t>
  </si>
  <si>
    <t>Iron oxide</t>
  </si>
  <si>
    <t>Recyclable</t>
  </si>
  <si>
    <t>Equipment scrap</t>
  </si>
  <si>
    <t>Metal scrap</t>
  </si>
  <si>
    <t>Other</t>
  </si>
  <si>
    <r>
      <rPr>
        <sz val="8"/>
        <color theme="1"/>
        <rFont val="Verdana"/>
      </rPr>
      <t xml:space="preserve">¹ All generated waste is stored until it reaches the optimal volume for appropriate disposal or treatment. As a result, reported volumes of waste generated and disposed of may differ. Historical 2024 data restated. </t>
    </r>
    <r>
      <rPr>
        <b/>
        <sz val="8"/>
        <color theme="1"/>
        <rFont val="Verdana"/>
      </rPr>
      <t xml:space="preserve">GRI 2-4
</t>
    </r>
    <r>
      <rPr>
        <sz val="8"/>
        <color theme="1"/>
        <rFont val="Verdana"/>
      </rPr>
      <t xml:space="preserve">² General waste, wood, miscellaneous materials, batteries, lightbulbs, among others.
³ 100% of the blast furnace slag generated at the UPV facility is reused as raw material in CSN Cimentos' operations.
</t>
    </r>
    <r>
      <rPr>
        <sz val="8"/>
        <color theme="1"/>
        <rFont val="Arial"/>
      </rPr>
      <t>⁴</t>
    </r>
    <r>
      <rPr>
        <sz val="8"/>
        <color theme="1"/>
        <rFont val="Verdana"/>
      </rPr>
      <t xml:space="preserve"> The lower steel production at the Presidentes Vargas Plant led to reduced generation of blast furnace slag, sludge and other waste classified in the "other" category. 
⁵ The total volume of hazardous and non-hazardous waste generated in 2025 was 3,051,979 metric tons.</t>
    </r>
  </si>
  <si>
    <t>GRI 306-4 | Waste diverted from disposal</t>
  </si>
  <si>
    <r>
      <rPr>
        <b/>
        <sz val="10"/>
        <color rgb="FF12448A"/>
        <rFont val="Verdana"/>
      </rPr>
      <t>Waste diverted from final disposal of the CSN Group (tons)</t>
    </r>
    <r>
      <rPr>
        <b/>
        <sz val="10"/>
        <color rgb="FF0066CC"/>
        <rFont val="Verdana"/>
      </rPr>
      <t>¹</t>
    </r>
  </si>
  <si>
    <t>Co-processing</t>
  </si>
  <si>
    <t>External recycling</t>
  </si>
  <si>
    <t>Internal recycling</t>
  </si>
  <si>
    <t>Re-refine</t>
  </si>
  <si>
    <t>UPV Storage</t>
  </si>
  <si>
    <t>Recovery of degraded areas</t>
  </si>
  <si>
    <t>¹ Waste directed for internal treatment goes to Internal recycling, UPV Storage and Degraded area recovery.</t>
  </si>
  <si>
    <t>GRI 306-5 | Waste directed to disposal</t>
  </si>
  <si>
    <r>
      <rPr>
        <b/>
        <sz val="10"/>
        <color rgb="FF12448A"/>
        <rFont val="Verdana"/>
      </rPr>
      <t>Waste directed to final disposal of the CSN Group (tons)</t>
    </r>
    <r>
      <rPr>
        <b/>
        <sz val="10"/>
        <color rgb="FF0066CC"/>
        <rFont val="Verdana"/>
      </rPr>
      <t>¹</t>
    </r>
  </si>
  <si>
    <t>Class I landfill</t>
  </si>
  <si>
    <t>Incineration</t>
  </si>
  <si>
    <t>Effluents treatment</t>
  </si>
  <si>
    <t>Class II landfill</t>
  </si>
  <si>
    <t>Additional disclosures (not material)</t>
  </si>
  <si>
    <t>GRI 202-1 | Ratios of standard entry level wage by gender compared to local minimum wage</t>
  </si>
  <si>
    <t>Ratio between the lowest salary paid and the minimum wage¹</t>
  </si>
  <si>
    <t>¹ The only wages paid below the national minimum wage apply to apprentices, who are employed under specific regulations and have reduced working hours, in accordance with municipal or national wage floor agreements. The Brazilian minimum wage was R$1,320 in 2023, R$1,412 in 2024 and R$1,518,00 in 2025.</t>
  </si>
  <si>
    <t>GRI 301-1 | Materials used by weight or volume</t>
  </si>
  <si>
    <t>GRI 301-2 | Recycled input materials used</t>
  </si>
  <si>
    <t>Materials consumption of the CSN Group (tons)¹</t>
  </si>
  <si>
    <t>Non-renewable virgin materials</t>
  </si>
  <si>
    <t>Renewable virgin materials</t>
  </si>
  <si>
    <t>Subtotal virgin materials</t>
  </si>
  <si>
    <t>Recycled materials</t>
  </si>
  <si>
    <t>Total materials consumed</t>
  </si>
  <si>
    <t>¹ Includes the CSN Group, excluding CSN Mineração.</t>
  </si>
  <si>
    <t xml:space="preserve">Former GRI 304-4 | IUCN Red List species and national conservation list species with habitats in areas affected by operations </t>
  </si>
  <si>
    <t>Number os species identified in flora and fauna monitoring per level of extinction</t>
  </si>
  <si>
    <t>2025¹</t>
  </si>
  <si>
    <t>CNCFlora</t>
  </si>
  <si>
    <t>IUCN</t>
  </si>
  <si>
    <t>CNCFlora¹</t>
  </si>
  <si>
    <t>Critically endangered</t>
  </si>
  <si>
    <t>Endangered</t>
  </si>
  <si>
    <t>Vulnerable</t>
  </si>
  <si>
    <t>Near threatened</t>
  </si>
  <si>
    <t>Safe or least concern</t>
  </si>
  <si>
    <t>¹ Data duplicated from the previous cycle, as the reports on the monitoring conducted in 2025 have not yet been finalized.</t>
  </si>
  <si>
    <t>GRI 303-3 | Water withdrawal</t>
  </si>
  <si>
    <t>Water withdrawal by source of the CSN Group (megaliters)¹</t>
  </si>
  <si>
    <t>Total withdrawal</t>
  </si>
  <si>
    <t>Surface water</t>
  </si>
  <si>
    <t>Underground water</t>
  </si>
  <si>
    <t>Rainwater</t>
  </si>
  <si>
    <t>Third-party water</t>
  </si>
  <si>
    <t>Total water withdrawn</t>
  </si>
  <si>
    <t>Withdrawal in areas with water stress</t>
  </si>
  <si>
    <t>Total in areas with water stress</t>
  </si>
  <si>
    <t>GRI 303-4 | Water discharge</t>
  </si>
  <si>
    <r>
      <rPr>
        <b/>
        <sz val="10"/>
        <color rgb="FF12448A"/>
        <rFont val="Verdana"/>
      </rPr>
      <t>Water discharge by source of the CSN Group (megaliters)</t>
    </r>
    <r>
      <rPr>
        <b/>
        <sz val="10"/>
        <color rgb="FF0066CC"/>
        <rFont val="Verdana"/>
      </rPr>
      <t>¹ ²</t>
    </r>
  </si>
  <si>
    <t>Total discharge</t>
  </si>
  <si>
    <t>Sea water</t>
  </si>
  <si>
    <t>Total water discharged</t>
  </si>
  <si>
    <t>Discharge in areas with water stress</t>
  </si>
  <si>
    <t>Total in areas with water stress³</t>
  </si>
  <si>
    <t>¹ The entire volume of water discharged (100%) had a total dissolved solids (TDS) concentration of 1,000 mg/L or less. The calculation excludes the Energy segment, as water use in this division is limited to human consumption. 
² State and federal environmental regulations are used to identify priority substances of concern in water discharges and to establish permissible discharge limits for these substances.</t>
  </si>
  <si>
    <t>GRI 303-5 | Water consumption</t>
  </si>
  <si>
    <r>
      <rPr>
        <b/>
        <sz val="10"/>
        <color rgb="FF12448A"/>
        <rFont val="Verdana"/>
      </rPr>
      <t>Water consumption of the CSN Group (megaliters)</t>
    </r>
    <r>
      <rPr>
        <b/>
        <sz val="10"/>
        <color rgb="FF0066CC"/>
        <rFont val="Verdana"/>
      </rPr>
      <t>¹</t>
    </r>
  </si>
  <si>
    <t>In areas with water stress</t>
  </si>
  <si>
    <t xml:space="preserve">¹ Data excludes the Energy business. </t>
  </si>
  <si>
    <t>In the Steel segment, CSN Brazil and Overseas affiliates received no fines or other sanctions in 2025.</t>
  </si>
  <si>
    <t>Cases of non compliance of the Steel Industry (Brazil)</t>
  </si>
  <si>
    <t>Total number of significant fines¹</t>
  </si>
  <si>
    <t>Total monetary value of significant fines (R$ thousand)¹</t>
  </si>
  <si>
    <t>Number of non monetary sanctions</t>
  </si>
  <si>
    <t>¹ Non-compliance cases are considered significant when they involve sensitive matters with a financial impact exceeding R$1 million.</t>
  </si>
  <si>
    <r>
      <rPr>
        <sz val="10"/>
        <color theme="1"/>
        <rFont val="Verdana"/>
      </rPr>
      <t>In 2025, CSN’s Steel Business was a member of the following trade associations: National Institute of Steel Distributors (INDA), Rio Grande do Sul Steel Association (AARS), National Industry Confederation (CNI), Rio de Janeiro Industrial Center (FIRJAN – CIRJ), Brazilian Association of Technical Standards (ABNT</t>
    </r>
    <r>
      <rPr>
        <sz val="10"/>
        <color theme="1"/>
        <rFont val="Verdana"/>
      </rPr>
      <t>), PROLATA - Associação Prolata Reciclagem</t>
    </r>
    <r>
      <rPr>
        <sz val="10"/>
        <color theme="1"/>
        <rFont val="Verdana"/>
      </rPr>
      <t xml:space="preserve"> and the Metalworking Industry Union of Southern Rio de Janeiro (METALSUL).</t>
    </r>
  </si>
  <si>
    <t>Employees by gender and region of the Steel Industry (Brazil)¹</t>
  </si>
  <si>
    <t>Indefinite period</t>
  </si>
  <si>
    <t>Total Steel Industry (Brazil)</t>
  </si>
  <si>
    <t>¹ Data include full-time employees hired under Brazil’s Consolidated Labor Regulations, as well as participants in our Apprentice and Capacitar programs, based on the workforce as of December 31 each year. The scope covers the UPV, Porto Real, Paraná, and Prada (Distribution and Packaging) sites. All employees included in this count work full-time schedules.</t>
  </si>
  <si>
    <t>Employees by gender and region of the Steel Industry (Abroad)¹</t>
  </si>
  <si>
    <t>Fixed term (Apprentice Program)</t>
  </si>
  <si>
    <t>Total Steel Industry (Abroad)</t>
  </si>
  <si>
    <t>¹ The data refer to permanent employees as of December 31 of each year. All operate overseas, with 97% of employees working full-time.</t>
  </si>
  <si>
    <t>Total number of third parties¹</t>
  </si>
  <si>
    <t>Steel Industry (Brazil)</t>
  </si>
  <si>
    <t>Steel Industry (Abroad)</t>
  </si>
  <si>
    <t xml:space="preserve">¹  Includes operations in both Brazil and international locations. The change in 2024 can be attributed to the expansion of CBSI, CSN Group's outsourcing company. Contractors at CSN facilities are engaged under outsourcing contracts for various services and operations roles, including security, cleaning, maintenance, transportation, civil construction, IT, and equipment assembly.  The count was performed through direct enumeration, including both full-time and part-time workers. The data are based on the headcount at the end of the reporting period. Labor compliance for contractors is managed by CSN’s Contractor Management Center. </t>
  </si>
  <si>
    <t>Hirings and dismissals of the Steel Industry (Brazil)¹</t>
  </si>
  <si>
    <t xml:space="preserve">¹ Includes full-time employees hired under Brazil’s CLT framework and participants in the Apprentice and Capacitar programs. </t>
  </si>
  <si>
    <t>Hiring and turnover rates of the Steel Industry (Brazil)¹</t>
  </si>
  <si>
    <t>Turnover rate</t>
  </si>
  <si>
    <t xml:space="preserve">¹ Includes full-time employees hired under Brazil’s CLT framework and participants in the Apprentice and Capacitar programs.
² The hiring rate is calculated monthly by dividing the number of new hires by the total active headcount for that month. Annual hiring data reflect the sum of all monthly rates. </t>
  </si>
  <si>
    <t>Hirings and dismissals of the Steel Industry (Abroad)¹</t>
  </si>
  <si>
    <t>¹ Considers permanent employees.</t>
  </si>
  <si>
    <t>Hiring and turnover rates of the Steel Industry (Abroad)¹</t>
  </si>
  <si>
    <t xml:space="preserve">¹ Includes only direct employees
²  The hiring rate is calculated monthly by dividing the number of new hires by the total active headcount for that month. 
³ The turnover rate is calculated monthly by dividing the number of terminations by the total active headcount for that month. </t>
  </si>
  <si>
    <t>Average hours of training per employee of the Steel Industry (Brazil)¹</t>
  </si>
  <si>
    <t>¹  Includes full-time employees under Brazil’s CLT framework, along with participants in the Apprentice, Capacitar, and Internship programs. The annual average is calculated by dividing the total number of training hours delivered throughout the year by the headcount on December 31.</t>
  </si>
  <si>
    <t>Average hours of training per employee of the Steel Industry (Abroad)¹</t>
  </si>
  <si>
    <t>Lusosider</t>
  </si>
  <si>
    <t>SWT</t>
  </si>
  <si>
    <t>¹ Considers permanent employees. The average is calculated as the total number of training hours provided in the year divided by the headcount on 12/31. SWT does not have control by functional level.</t>
  </si>
  <si>
    <t>Percentage of employees submitted to performance assessment of the Steel Industry (Brazil)¹</t>
  </si>
  <si>
    <r>
      <rPr>
        <sz val="8"/>
        <color rgb="FF000000"/>
        <rFont val="Verdana"/>
      </rPr>
      <t xml:space="preserve">¹  Includes full-time employees under Brazil’s CLT employment framework and participants in the Capacitar Program. SWT and Lusosider are not included, as they have standardized corporate performance review processes in place. The percentage is calculated by dividing the number of employees on December 31 who completed a performance review during the year by the total number of employees on the same date who were eligible for review. </t>
    </r>
    <r>
      <rPr>
        <b/>
        <sz val="8"/>
        <color rgb="FF000000"/>
        <rFont val="Verdana"/>
      </rPr>
      <t xml:space="preserve">
</t>
    </r>
    <r>
      <rPr>
        <sz val="8"/>
        <color rgb="FF000000"/>
        <rFont val="Verdana"/>
      </rPr>
      <t xml:space="preserve">² CSN did not conduct its People Performance Cycle in 2024. </t>
    </r>
  </si>
  <si>
    <t>Gender diversity by functional level of the Steel Industry (Brazil)¹</t>
  </si>
  <si>
    <t xml:space="preserve">¹ Includes full-time employees hired under Brazil’s CLT labor framework, along with participants in the Apprentice and Capacitar programs as of December 31 each year. </t>
  </si>
  <si>
    <t>Age group diversity by functional level of the Steel Industry (Brazil)¹</t>
  </si>
  <si>
    <t>Ethnic-racial diversity of the Steel Industry (Brazil) by functional level in 2024¹</t>
  </si>
  <si>
    <t>¹ Includes permanent employees hired under the CLT, Apprentice Program, and Capacitar Program as of the base date of December 31</t>
  </si>
  <si>
    <t>Ethnic-racial diversity of the Steel Industry (Brazil) by functional level in 2025</t>
  </si>
  <si>
    <t>Gender diversity by functional level of the Steel Industry (Abroad)¹</t>
  </si>
  <si>
    <t>¹ The data refer to permanent employees as of December 31 of each year.</t>
  </si>
  <si>
    <t>Age group diversity by functional level of the Steel Industry (Abroad)¹</t>
  </si>
  <si>
    <t xml:space="preserve">¹ Considers permanent employees on the base date of December 31st of each year. </t>
  </si>
  <si>
    <t>Ratio of average salary of women in relation to men by functional level of the Steel Industry (Brazil)¹</t>
  </si>
  <si>
    <t>CSN Siderurgia</t>
  </si>
  <si>
    <t>¹  Includes full-time employees under Brazil’s CLT framework, along with participants in the Apprentice, Capacitar, and Trainee programs. This disclosure does not account for variables such as tenure, area of specialization, or collective bargaining agreements specific to certain job categories, which may contribute to observed differences in compensation. Salaries at CSN are determined using market benchmarking studies based on the Hay Group methodology, with no consideration of gender in compensation decisions.</t>
  </si>
  <si>
    <t>Ratio of average salary of women in relation to men by functional level of the Steel Industry (Abroad)¹</t>
  </si>
  <si>
    <r>
      <rPr>
        <b/>
        <sz val="10"/>
        <color rgb="FFEFAB31"/>
        <rFont val="Verdana"/>
      </rPr>
      <t>Lusosider</t>
    </r>
    <r>
      <rPr>
        <b/>
        <sz val="10"/>
        <color rgb="FFFF9900"/>
        <rFont val="Verdana"/>
      </rPr>
      <t>²</t>
    </r>
  </si>
  <si>
    <t>2024³</t>
  </si>
  <si>
    <t>¹ Includes only direct employees Figures reported refer to compensation calculated on an hourly basis.
² Due to the limited number of employees, data were consolidated into the Executive and Leadership categories.</t>
  </si>
  <si>
    <t>Health and safety indicators of the Steel Industry (Brazil)¹ ² ³</t>
  </si>
  <si>
    <t>¹ Includes full-time employees under Brazil’s CLT framework, along with participants in the Apprentice, Capacitar, and Trainee programs. Prada operations are not included. Types of work-related injury can include fatality, amputation of a limb, laceration, fracture and burns, among others. The greatest risks of high-consequence injuries are related to critical activities mapped and addressed in the OSH Management Manual. Critical activities include movement of vehicles and mobile equipment, energy lockout, electrical work, load handling, work at height, hot work, contact with moving parts, hazardous chemicals, confined spaces and flammable gases and liquids. Health and safety risks are identified using internationally recognized qualitative and/or quantitative methodologies (NBR ISO 31000:2018) appropriate to each situation. The increase in recordable accidents accompanied the growth in man-hours worked, reflected in the stability of the recordable accident frequency rate.
² Injury and illness rates are calculated for every 200,000 hours worked.
³ Recordable injuries in 2025 were doctors cases without lost time and loss-time injuries.</t>
  </si>
  <si>
    <t>Health and safety indicators of the Steel Industry (Abroad)¹</t>
  </si>
  <si>
    <t>Frequency rate of recordable accidents2</t>
  </si>
  <si>
    <t>¹ Considers permanent employees and third parties. The accident classification methodology for "Steel (overseas)" was standardized with Brazil's as of 2024.
² Rates calculated with the factor of 200 thousand man-hours worked.</t>
  </si>
  <si>
    <t>SASB EM-IS-320a.1 | (1) Total recordable incident rate (TRIR), (2) fatality rate, and (3) near miss frequency rate (NMFR) for (a) direct employees and (b) contract employees</t>
  </si>
  <si>
    <t>Health and safety indicators according to OSHA of the Steel Industry (Brazil)</t>
  </si>
  <si>
    <t>Frequency rate of near misses¹</t>
  </si>
  <si>
    <t>Frequency rate of recordable incidents¹</t>
  </si>
  <si>
    <t>Frequency rate of fatal accidents¹</t>
  </si>
  <si>
    <t>¹Rates calculated with the factor of 200 thousand man-hours worked.</t>
  </si>
  <si>
    <t>Health and safety indicators according to OSHA of the Steel Industry (Abroad)</t>
  </si>
  <si>
    <t>¹ Rates calculated with the factor of 200 thousand man-hours worked. The injury classification methodology for international Steel operations was standardized in line with our Brazil operations in 2024.</t>
  </si>
  <si>
    <t>Supplier indicators of the Steel Industry (Brazil)</t>
  </si>
  <si>
    <t>Expenditures (R$ million)¹</t>
  </si>
  <si>
    <t>Supplier indicators of the Steel Industry (Abroad)</t>
  </si>
  <si>
    <t>Expenditures (€ million)</t>
  </si>
  <si>
    <t>Percentage of expenditures with local suppliers¹ of the Steel Industry</t>
  </si>
  <si>
    <t>Lusosider²</t>
  </si>
  <si>
    <t>SWT²</t>
  </si>
  <si>
    <t>69.1%</t>
  </si>
  <si>
    <t xml:space="preserve">¹ Local suppliers are considered to be those located within the states in which CSN operates. In other countries, local suppliers are those located within the same country where CSN operates. </t>
  </si>
  <si>
    <t>SASB EM-IS-430a.1 | Discussion of the process for managing iron ore and/or coking coal sourcing risks arising from environmental and social issues</t>
  </si>
  <si>
    <t>In 2024, CSN launched a Supply Chain ESG Risk Matrix to evaluate environmental and social risks across our iron ore and metallurgical coal supply chains, based on procurement categories. This approach is designed to proactively identify potential positive and negative impacts associated with purchased goods and services and requires a thorough understanding of the structure and complexity of the supply chain. In each of the macro categories, CSN Group assessed the materiality of potential hotspots.
Within the “Minerals and Ores” category—which includes iron ore—high levels of co-liability and environmental risk were identified, with a criticality rating of Very High. Key risk areas include greenhouse gas (GHG) emissions and energy consumption, air and water quality, effluent and waste management, hazardous materials handling, impacts on biodiversity, community relations, forced labor, fair compensation, working hours, traceability of raw materials, harassment and discrimination, and business integrity.
Metallurgical coal (coke) was classified under “Non-Metals and Fossil-Based Reductants,” with a Medium level of environmental risk. Identified concerns include GHG emissions, energy use, air quality, water and effluents, hazardous waste management, and integrity.
To mitigate these risks, CSN uses structured procurement processes, supplier assessments, and formal contract templates that include robust clauses on Force Majeure, Sanctions, Anti-Corruption, and Compliance. A Supplier Code of Conduct—currently pending approval—has also been developed and incorporates all risk dimensions outlined in the Supply Chain ESG Risk Matrix.
Standard contracts for metallurgical coal include Force Majeure provisions covering events such as natural disasters (e.g., earthquakes, floods, lightning, fires, hurricanes), armed conflicts, labor strikes, rail transportation disruptions, and government trade restrictions. If the Force Majeure event extends beyond four months, early termination of the contract is permitted.
CSN Group recognizes the importance of supplier site audits to ensure product and service quality, as well as regulatory and contractual compliance. The key benefits of audit practices include reduced operational risks, enhanced supplier management, greater efficiency, and strengthened compliance assurance.
CSN conducts audits through various approaches: First-party audits are carried out by CSN employees directly at supplier facilities or operational sites. During supplier onboarding, third-party certifications—such as those issued by ABNT and Inmetro—are required. CSN also administers self-assessment questionnaires to evaluate ESG-related risks during the onboarding process.</t>
  </si>
  <si>
    <t>Energy generated by fuel consumption and electricity adquired of the Steel Industry (GJ)¹</t>
  </si>
  <si>
    <t>Metallurgical coal/CSN</t>
  </si>
  <si>
    <t>PCI metallurgical coal/CSN</t>
  </si>
  <si>
    <t>Coal coke/CSN purchased</t>
  </si>
  <si>
    <t>Coal coke/Mill/CSN</t>
  </si>
  <si>
    <t>Coal coke/Small coke/CSN</t>
  </si>
  <si>
    <t>Green petroleum coke</t>
  </si>
  <si>
    <t>Electricity/Brazil</t>
  </si>
  <si>
    <t>Electricity/International</t>
  </si>
  <si>
    <t>Self-generated electricity consumed internally</t>
  </si>
  <si>
    <t>Self-generated steam consumed internally</t>
  </si>
  <si>
    <r>
      <rPr>
        <sz val="8"/>
        <color rgb="FF000000"/>
        <rFont val="Verdana"/>
      </rPr>
      <t xml:space="preserve">¹ There is no acquisition of other types of energy, nor the sale of energy. Conversion factors: National Energy Balance, GHG Protocol and specific data from CSN. Data for 2023 and 2024 restated. </t>
    </r>
    <r>
      <rPr>
        <b/>
        <sz val="8"/>
        <color rgb="FF000000"/>
        <rFont val="Verdana"/>
      </rPr>
      <t>GRI 2-4</t>
    </r>
  </si>
  <si>
    <t>GRI 103-3 | Upstream and downstream energy consumption</t>
  </si>
  <si>
    <t>Energy consumption outside the Company (Brazil and abroad) (GJ)</t>
  </si>
  <si>
    <t>Steel Industry</t>
  </si>
  <si>
    <t>GRI 103-4 | Energy intensity</t>
  </si>
  <si>
    <t>Energy intensity of the Steel Industry</t>
  </si>
  <si>
    <t>Energy consumption (GJ) divided per ton of crude steel¹</t>
  </si>
  <si>
    <t>¹ According to the methodology of the World Steel Association (WSA), with consolidation of the UPV and SWT units.</t>
  </si>
  <si>
    <t>GRI 102-5 | Direct (Scope 1) GHG emissions</t>
  </si>
  <si>
    <t>GRI 102-6 | Energy indirect (Scope 2) GHG emissions</t>
  </si>
  <si>
    <t>GRI 102-7 | Other indirect (Scope 3) GHG emissions</t>
  </si>
  <si>
    <t>Gross GHG emissions of the Steel Industry (tCO²e)</t>
  </si>
  <si>
    <t>Scope 2²</t>
  </si>
  <si>
    <t>¹ The gases included in the calculation are Carbon dioxide (CO2), Methane (CH4), Nitrous Oxide (N2O), Hydrofluorocarbons (HFCs), Perfluorocarbons (PFCs), Sulfur hexafluoride (SF6), and Nitrogen trifluoride (NF3). Inventory prepared in accordance with NBR ISO 14064-1:2007 and PBGHG Protocol, using GWP from AR5 (IPCC). Data processed via Ecosystem tool (WayCarbon), with emission factors based on IPCC (2006, 2019), PBGHGP (2019), BEN (2015, 2016), DEFRA (2021) and supplier-specific sources. The calculation used Global Warming Potential (GWP) factors with a 100-year horizon, according to the most recent IPCC report and also the WSA methodology. The consolidation approach was operational control.         
² Scope 2 emissions under market-based approach.</t>
  </si>
  <si>
    <t>Biogenic GHG emissions of the Steel Industry (Brazil and Abroad) (tCO²e)</t>
  </si>
  <si>
    <t>Category (Steel Brazil)¹</t>
  </si>
  <si>
    <t>Total emissions (tCO2e)</t>
  </si>
  <si>
    <t>Biogenic emissions (metric tons)</t>
  </si>
  <si>
    <t>Category (Steel Overseas)¹</t>
  </si>
  <si>
    <t xml:space="preserve">Goods and services purchased		</t>
  </si>
  <si>
    <t xml:space="preserve">Fuel- and energy-related activities		</t>
  </si>
  <si>
    <t xml:space="preserve">Transportation and distribution (upstream)		</t>
  </si>
  <si>
    <t xml:space="preserve">Waste generated in operations		</t>
  </si>
  <si>
    <t xml:space="preserve">Waste generated in operations	</t>
  </si>
  <si>
    <t xml:space="preserve">Upstream assets leased		</t>
  </si>
  <si>
    <t>¹Capital goods, Business travel, Employee commuting, Leased assets (upstream), Use of sold products, Processing of sold products, End-of-life treatment of sold products, Leased assets (downstream), Franchises and Investments are not part of the scope.</t>
  </si>
  <si>
    <t xml:space="preserve">Other upstream categories		</t>
  </si>
  <si>
    <t>¹Capital goods, Use of sold products, End-of-life treatment of sold products, Leased assets (downstream), Franchises and Investments are not part of the scope.</t>
  </si>
  <si>
    <t>GRI 102-8 | GHG emissions intensity</t>
  </si>
  <si>
    <t>SASB EM-IS-110a.1 | Gross global Scope 1 emissions, percentage covered by emission limitation regulations</t>
  </si>
  <si>
    <t>Indicators of GHG emissions intensity related to the World Steel Association (WSA)</t>
  </si>
  <si>
    <t>2018 (target base year)</t>
  </si>
  <si>
    <t>Emissions intensity in tCO2e/ton of steel (WSA methodology) - UPV</t>
  </si>
  <si>
    <t>Emissions intensity in tCO2e/ton of steel (WSA methodology) - SWT</t>
  </si>
  <si>
    <t>Emissions intensity in tCO2e/ton of steel (WSA methodology) - CSN Steel</t>
  </si>
  <si>
    <t>Steel production UPV (ton)</t>
  </si>
  <si>
    <t>Steel production SWT (ton)</t>
  </si>
  <si>
    <t>Total steel production (UPV + SWT)</t>
  </si>
  <si>
    <t>Absolute emissions (scopes 1, 2 and 3) - UPV (tCO²e)</t>
  </si>
  <si>
    <t>Absolute emissions (scopes 1, 2 and 3) - SWT (tCO²e)</t>
  </si>
  <si>
    <t>Absolute emissions (scopes 1, 2 and 3) - Steel Production Process (tCO²e)</t>
  </si>
  <si>
    <t>Gross scope 1 emissions per type of gas of the Steel Industry (tCO²e)</t>
  </si>
  <si>
    <t>CO²</t>
  </si>
  <si>
    <r>
      <rPr>
        <sz val="10"/>
        <color theme="1"/>
        <rFont val="Verdana"/>
      </rPr>
      <t>CH</t>
    </r>
    <r>
      <rPr>
        <vertAlign val="subscript"/>
        <sz val="10"/>
        <color rgb="FF000000"/>
        <rFont val="Verdana"/>
      </rPr>
      <t>4</t>
    </r>
  </si>
  <si>
    <r>
      <rPr>
        <sz val="10"/>
        <color theme="1"/>
        <rFont val="Verdana"/>
      </rPr>
      <t>N</t>
    </r>
    <r>
      <rPr>
        <vertAlign val="subscript"/>
        <sz val="10"/>
        <color rgb="FF000000"/>
        <rFont val="Verdana"/>
      </rPr>
      <t>2</t>
    </r>
    <r>
      <rPr>
        <sz val="10"/>
        <color rgb="FF000000"/>
        <rFont val="Verdana"/>
      </rPr>
      <t>O</t>
    </r>
  </si>
  <si>
    <t>HFCs</t>
  </si>
  <si>
    <t>PFCs</t>
  </si>
  <si>
    <r>
      <rPr>
        <sz val="10"/>
        <color theme="1"/>
        <rFont val="Verdana"/>
      </rPr>
      <t>SF</t>
    </r>
    <r>
      <rPr>
        <vertAlign val="subscript"/>
        <sz val="10"/>
        <color rgb="FF000000"/>
        <rFont val="Verdana"/>
      </rPr>
      <t>6</t>
    </r>
  </si>
  <si>
    <r>
      <rPr>
        <sz val="10"/>
        <color theme="1"/>
        <rFont val="Verdana"/>
      </rPr>
      <t>NF</t>
    </r>
    <r>
      <rPr>
        <vertAlign val="subscript"/>
        <sz val="10"/>
        <color rgb="FF000000"/>
        <rFont val="Verdana"/>
      </rPr>
      <t>3</t>
    </r>
  </si>
  <si>
    <t>Percentage of emissions subject to some type of regulation</t>
  </si>
  <si>
    <t>SASB EM-IS-130a.1 | (1) Total energy consumed, (2) percentage grid electricity and (3) percentage renewable</t>
  </si>
  <si>
    <t>Energy indicators of the Steel Industry</t>
  </si>
  <si>
    <t>Total energy consumption (GJ)</t>
  </si>
  <si>
    <t>Total renewable energy consumption (GJ)</t>
  </si>
  <si>
    <t>Percentage of renewable energy</t>
  </si>
  <si>
    <t>Consumption of electricity provided by the grid (GJ)</t>
  </si>
  <si>
    <t>Percentage of electricity from the grid</t>
  </si>
  <si>
    <t>SASB EM-IS-130a.2 | (1) Total fuel consumed, (2) percentage coal, (3) percentage natural gas and (4) percentage renewable</t>
  </si>
  <si>
    <t>Fuel indicators of the Steel Industry</t>
  </si>
  <si>
    <t>Total energy consumption from fuels (GJ)</t>
  </si>
  <si>
    <t>Energy generated by coal consumption (GJ)</t>
  </si>
  <si>
    <t>% of energy consumption from coal</t>
  </si>
  <si>
    <t>Energy generated from natural gas consumption (GJ)</t>
  </si>
  <si>
    <t>% of energy consumption from natural gas</t>
  </si>
  <si>
    <t>Energy generated from renewable fuels (GJ)</t>
  </si>
  <si>
    <t>% of energy consumption from renewable fuels</t>
  </si>
  <si>
    <t>SASB EM-IS-120a.1 | Air emissions of the following pollutants: (1) CO, (2) NOx (excluding N2O), (3) SOx, (4) particulate matter (PM10), (5) manganese (MnO), (6) lead (Pb), (7) volatile organic compounds (VOCs), and (8) polycyclic aromatic hydrocarbons (PAHs)</t>
  </si>
  <si>
    <t>Non-GHG atmospheric emissions of the Steel Industry (tons)¹</t>
  </si>
  <si>
    <r>
      <rPr>
        <sz val="8"/>
        <color theme="1"/>
        <rFont val="Verdana"/>
      </rPr>
      <t xml:space="preserve">¹ Figures were calculated based on direct emissions monitoring through isokinetic sampling and analysis. 2023 data restated. </t>
    </r>
    <r>
      <rPr>
        <b/>
        <sz val="8"/>
        <color theme="1"/>
        <rFont val="Verdana"/>
      </rPr>
      <t>GRI 2-4.</t>
    </r>
  </si>
  <si>
    <t>Waste generated by type of the Steel Industry (tons)¹</t>
  </si>
  <si>
    <t>2024⁴</t>
  </si>
  <si>
    <t>Total of hazardous waste generated</t>
  </si>
  <si>
    <t>Total of non-hazardous waste generated</t>
  </si>
  <si>
    <r>
      <t>¹ All waste generated is stored until it reaches an ideal volume for disposal or treatment. Therefore, the generation and disposal volumes differ.</t>
    </r>
    <r>
      <rPr>
        <b/>
        <sz val="8"/>
        <color theme="1"/>
        <rFont val="Verdana"/>
        <scheme val="minor"/>
      </rPr>
      <t xml:space="preserve">
</t>
    </r>
    <r>
      <rPr>
        <sz val="8"/>
        <color theme="1"/>
        <rFont val="Verdana"/>
        <scheme val="minor"/>
      </rPr>
      <t xml:space="preserve">² Common waste, wood, miscellaneous, batteries, light bulbs, among others.
³ 100% of the blast furnace slag generated at UPV is used as raw material at CSN Cimentos.   
⁴ 2024 data restated. </t>
    </r>
    <r>
      <rPr>
        <b/>
        <sz val="8"/>
        <color theme="1"/>
        <rFont val="Verdana"/>
        <scheme val="minor"/>
      </rPr>
      <t xml:space="preserve">GRI 2-4.
</t>
    </r>
    <r>
      <rPr>
        <sz val="8"/>
        <color theme="1"/>
        <rFont val="Verdana"/>
        <scheme val="minor"/>
      </rPr>
      <t xml:space="preserve">⁵ The lower steel production at the Presidentes Vargas Plant led to reduced generation of blast furnace slag, sludge and other waste classified in the "other" category. </t>
    </r>
  </si>
  <si>
    <t>Waste diverted from final disposal of the Steel Industry (tons)¹</t>
  </si>
  <si>
    <t>Hazardous waste diverted from final disposal</t>
  </si>
  <si>
    <t>Non-hazardous waste diverted from final disposal</t>
  </si>
  <si>
    <t xml:space="preserve">¹ Internal recycling, degraded area recovery and UPV storage are destinations for internal treatment and disposal. 
² The lower steel production at the Presidentes Vargas Plant led to reduced generation of blast furnace slag, sludge and other waste classified in the "other" category. </t>
  </si>
  <si>
    <t>Waste directed to final disposal of the Steel Industry (tons)¹</t>
  </si>
  <si>
    <t>Hazardous waste directed to final disposal</t>
  </si>
  <si>
    <t>External Recycling</t>
  </si>
  <si>
    <t>Recovery of Degraded Areas</t>
  </si>
  <si>
    <t>Non-hazardous waste directed to final disposal</t>
  </si>
  <si>
    <t>¹ All waste is directed to external treatment and disposal.</t>
  </si>
  <si>
    <t>SASB EM-IS-150a.1 | (1) Amount of waste generated, (2) percentage hazardous, (3) percentage recycled</t>
  </si>
  <si>
    <t>Waste indicators of the Steel Industry1</t>
  </si>
  <si>
    <t>Total volume of waste generated (tons)</t>
  </si>
  <si>
    <t>Hazardous waste generated (tons)</t>
  </si>
  <si>
    <t>Percentage of hazardous waste</t>
  </si>
  <si>
    <t>Waste volume directed to recycling (tons)</t>
  </si>
  <si>
    <t>Percentage of waste directed to recycling</t>
  </si>
  <si>
    <t xml:space="preserve">¹ The changes in 2025 are explained in the GRI 306-3 and 306-4 tables. </t>
  </si>
  <si>
    <t>Ratio between the lowest salary paid and the minimum wage</t>
  </si>
  <si>
    <t>CSN Siderurgia¹</t>
  </si>
  <si>
    <t>SWT³</t>
  </si>
  <si>
    <t>¹ The only wages paid below the national minimum wage apply to apprentices, who are employed under specific regulations and have reduced working hours, in accordance with municipal or national wage floor agreements. The Brazilian minimum wage was 2023 was R$ 1,320, R$ 1,412 in 2024 and R$ 1,518 in 2025.
² The calculation considers Portugal’s national minimum wage: € 760 in 2023, € 820 in 2024 e € 870 in 2025.
³ The calculation considers Germany’s national minimum wage: €12,00 in 2023, € 12,41 in 2024 e € 12,82 in 2025.</t>
  </si>
  <si>
    <t>Materials consumption of the Steel Industry (tons)</t>
  </si>
  <si>
    <t>Material consumption for the Overseas Steel segment (tons)</t>
  </si>
  <si>
    <t xml:space="preserve">Non-renewable virgin materials		</t>
  </si>
  <si>
    <t xml:space="preserve">Recycled materials		</t>
  </si>
  <si>
    <t>SASB EM-IS-000.A | Raw steel production, percentage from: (1) basic oxygen furnace processes, (2) electric arc furnace processes</t>
  </si>
  <si>
    <t>SASB EM-IS-000.B | Total iron ore production</t>
  </si>
  <si>
    <t>SASB EM-IS-000.C | Total coking coal production</t>
  </si>
  <si>
    <t>Production indicators of the Steel Industry</t>
  </si>
  <si>
    <t>2023²</t>
  </si>
  <si>
    <t>Total steel production (tons)</t>
  </si>
  <si>
    <t>Steel production in blast furnace (tons)</t>
  </si>
  <si>
    <t>Percentage of steel production in blast furnace</t>
  </si>
  <si>
    <t>Steel production in electric arc furnace (tons)</t>
  </si>
  <si>
    <t>Percentage of steel production in electric arc furnace</t>
  </si>
  <si>
    <t>Total production of iron ore (tons)¹</t>
  </si>
  <si>
    <t>Total production of coking coal (tons)¹</t>
  </si>
  <si>
    <r>
      <t xml:space="preserve">¹ The CSN Group’s steelmaking segment does not produce iron ore or coking coal.
² Data for 2023 and 2024 restated. </t>
    </r>
    <r>
      <rPr>
        <b/>
        <sz val="8"/>
        <color rgb="FF000000"/>
        <rFont val="Verdana"/>
        <scheme val="minor"/>
      </rPr>
      <t>GRI 2-4.</t>
    </r>
  </si>
  <si>
    <t>Water withdrawal by source of the Steel Industry (megaliters)¹</t>
  </si>
  <si>
    <t>Steel Industry (Abroad)²</t>
  </si>
  <si>
    <t>Groundwater</t>
  </si>
  <si>
    <t>Total withdrawn in areas with water stress</t>
  </si>
  <si>
    <t>¹  All the volume withdrawn (100%) has a concentration of total dissolved solids equal to or less than 1,000 mg/l.
² The organization does not withdraw water in water-stressed areas.</t>
  </si>
  <si>
    <t>Water discharge by source of the Steel Industry (megaliters)¹</t>
  </si>
  <si>
    <t>Total discharged in areas with water stress</t>
  </si>
  <si>
    <t>¹ All the volume discharged has a total dissolved solids concentration equal to or less than 1,000 mg/l. Both state and federal environmental regulations were used to identify priority substances of concern related to water discharge and to determine the permissible discharge limits for these substances.
² The organization does not withdraw water in water-stressed areas.</t>
  </si>
  <si>
    <t>Water consumption of the Steel Industry (megaliters)</t>
  </si>
  <si>
    <t xml:space="preserve">¹ Variations reflect the combination of factors that impacted water withdrawal and discharge (see GRIs 303-3 and 303-4). </t>
  </si>
  <si>
    <t>SASB EM-IS-140a.1 | (1) Total water withdrawn, (2) total water consumed; percentage of each in regions with High or Extremely High Baseline Water Stress</t>
  </si>
  <si>
    <t>Water indicators of the Steel Industry</t>
  </si>
  <si>
    <t>Total fresh water withdrawal (megaliters)</t>
  </si>
  <si>
    <t>% water recycled/recirculated</t>
  </si>
  <si>
    <t>Fresh water withdrawal in areas with water stress (megaliters)</t>
  </si>
  <si>
    <t>% withdrawal in areas with water stress</t>
  </si>
  <si>
    <t>Total water consumption (megaliters)</t>
  </si>
  <si>
    <t>Water consumption in areas with water stress (megaliters)</t>
  </si>
  <si>
    <t>% consumption in areas with water stress</t>
  </si>
  <si>
    <t>¹  SWT and Lusosider source water from areas identified as water-stressed. 
² The data refer to the Presidente Vargas Plant.</t>
  </si>
  <si>
    <t>SASB EM-MM-140a.2 | Number of incidents of non-compliance associated with water quality permits, standards and regulations</t>
  </si>
  <si>
    <t>CSN Mineração received two assessment notices in Congonhas (MG) totaling R$ 12,892,000.00 for particulate matter emissions. Minérios Nacional (MIPE) was fined R$ 1,120,027.50 for irregularities in mine reclamation studies, resulting in the partial suspension of activities. All proceedings remain in progress with defenses filed and are being monitored through routine internal management processes. For more information on these cases, please see the respective tabs in this ESG Databook.
At ERSA, no notices of environmental violations were issued during 2025, and no environmental fines were recorded in any previous reporting period.</t>
  </si>
  <si>
    <t>Cases of non compliance of the Mining Segment</t>
  </si>
  <si>
    <t>CSN Mineração</t>
  </si>
  <si>
    <t>Other mining</t>
  </si>
  <si>
    <t xml:space="preserve">¹ CSN considers a non-compliance event to be significant if it involves sensitive matters affecting the community, results in fines exceeding R$1,000,000.00, or leads to major operational impacts, such as the suspension of operations. </t>
  </si>
  <si>
    <t>GRI 205-2 | Communication and training on anti-corruption policies and procedures</t>
  </si>
  <si>
    <t>Employees trained in ethics and compliance¹</t>
  </si>
  <si>
    <t>% of headcount on Nov 30</t>
  </si>
  <si>
    <t>% of headcount on Oct 30</t>
  </si>
  <si>
    <t xml:space="preserve">By region									</t>
  </si>
  <si>
    <t xml:space="preserve">Southeast					</t>
  </si>
  <si>
    <t>By employee category</t>
  </si>
  <si>
    <t>Management</t>
  </si>
  <si>
    <t>University Level</t>
  </si>
  <si>
    <t>Technical</t>
  </si>
  <si>
    <t>Capacitar program</t>
  </si>
  <si>
    <t>¹  Includes full-time employees hired under Brazil’s CLT framework and participants in the Apprentice and Capacitar programs, all in the Southeast.</t>
  </si>
  <si>
    <t>Business partners trained in ethics and compliance ¹ ²</t>
  </si>
  <si>
    <t xml:space="preserve">% of headcount </t>
  </si>
  <si>
    <t xml:space="preserve">By region							</t>
  </si>
  <si>
    <t>¹ The following were notified about training on anti-corruption policies and procedures: investors and shareholders, industry associations, civil society representatives, financial institutions, government and regulatory organizations, universities and research institutions, and others.
² The organization’s anti-corruption policies and procedures are public documents available on CSN's institutional website for all stakeholders.</t>
  </si>
  <si>
    <t xml:space="preserve"> </t>
  </si>
  <si>
    <t>Taxes paid by category – CSN Mineração (R$ million)</t>
  </si>
  <si>
    <t>Taxes paid by nature in 2023 – CSN Mineração (R$ million)</t>
  </si>
  <si>
    <t>Taxes paid by nature in 2024 – CSN Mineração (R$ million)</t>
  </si>
  <si>
    <t>Taxes paid by nature in 2025 – CSN Mineração (R$ million)</t>
  </si>
  <si>
    <t>CSN Mineração S.A.</t>
  </si>
  <si>
    <t>Tax classification</t>
  </si>
  <si>
    <t>In 2025, CSN Mineração, ERSA, and Minérios Nacional (classified under Other mining) were members of the following industry associations: Minas Gerais Mining Industry Union (SINDIEXTRA), Minas Gerais State Industry Federation (FIEMG), and the Brazilian Mining Institute (IBRAM).</t>
  </si>
  <si>
    <t>SASB EM-MM-510a.1 | Description of the management system for prevention of corruption and bribery throughout the value chain</t>
  </si>
  <si>
    <t>CSN employs a rigorous and standardized Integrity Due Diligence process for all suppliers and partners, grounded in mandatory compliance questionnaire analysis and alignment with its anti-corruption policies. Through a Risk Matrix, Compliance conducts detailed investigations covering criminal and legal history, adverse press and ultimate beneficial owner identification, ensuring full transparency and governance. The assessment cycle culminates in an opinion classifying the partner's risk level, ensuring contracting decisions are made by the appropriate authorities and the company effectively mitigates any regulatory or reputational risks.
In compliance with New York Stock Exchange (NYSE) standards and Brazilian legislation, CSN Group (parent company of CSN Mineração, Minérios Nacional S.A, and Estanho de Rondonia S.A) adopts structured corporate governance guidelines that prioritize transparency and integrity in the global market. The framework includes rigorous insider trading policies, standardized procedures for press releases (aligned with CVM and SEC), and compliance with Sarbanes-Oxley Act (SOX) requirements, which ensure the accuracy of financial reporting and the effectiveness of internal controls. These practices ensure the company maintains an equitable and secure information flow, reinforcing its commitment to regulatory rigor and investor confidence.</t>
  </si>
  <si>
    <t>SASB EM-MM-510a.2 | Production in countries that have the 20 lowest rankings in Transparency International’s Corruption Perception Index</t>
  </si>
  <si>
    <t>During the reporting period, no operations, activities, or commercial relationships were identified in countries ranking in the bottom 20 positions of Transparency International's Corruption Perceptions Index (CPI). Although it does not operate in the lowest-ranked countries, CSN recognizes that integrity assessment must be multidimensional. To tailor its risk profile to local realities, we evaluate qualitative factors beyond numerical scoring, such as: geopolitical risks, level of interaction with public officials, local regulatory complexity and stability of the legal framework, sector-specific corruption history, business environment, and effectiveness of internal controls and third-party due diligence processes.</t>
  </si>
  <si>
    <t>Employees by gender and region of the CSN Mineração¹</t>
  </si>
  <si>
    <t>Total CSN Mineração</t>
  </si>
  <si>
    <t>¹ Considers permanent employees hired in the CLT, Apprentice Program and Capacitar Program categories on the base date of December 31st of each year. They all work in the Southeast Region and work full time.</t>
  </si>
  <si>
    <t>Employees by gender and region of the Other mining¹</t>
  </si>
  <si>
    <t>Total Other mining</t>
  </si>
  <si>
    <t>¹ Includes full-time employees hired under Brazil’s CLT labor framework, along with participants in the Apprentice and Capacitar programs as of December 31 each year. Refers to ERSA Mineração (Rondônia) and Minérios Nacional (Minas Gerais). All employees included in this count work full-time schedules.</t>
  </si>
  <si>
    <t>SASB EM-MM-000-B| Total number of employees, percentage contractors</t>
  </si>
  <si>
    <t>¹ Contractors at CSN Group facilities are engaged under outsourcing contracts for various services and operations roles, including security, cleaning, maintenance, transportation, civil construction, IT, and equipment assembly. The count was performed through direct enumeration, including both full-time and part-time workers. The data are based on the headcount at the end of the reporting period. Labor compliance for contractors is managed by CSN’s Contractor Management Center.</t>
  </si>
  <si>
    <t>GRI 2-21 Annual total compensation ratio¹</t>
  </si>
  <si>
    <t>Ratio of annual compensation and percentage increase (times)</t>
  </si>
  <si>
    <t>Ratio of the highest-paid individual’s compensation to the average for other employees¹</t>
  </si>
  <si>
    <t>Ratio of the percentage increase in the highest-paid individual’s compensation to the average for other employees²</t>
  </si>
  <si>
    <t>¹ The data refer to employees under the CLT framework, including apprentices, participants in the Capacitar program, and trainees. Board members, interns, and statutory officers were not included, as they are employed under a different system. Detailed compensation information is treated as confidential. The headcount is based on the number of employees as of December 31 each year.
² The result of 57.1% means that the percentage increase in the highest compensation was lower (-58.6%) than the percentage increase in average employee compensation, which makes the indicator negative relative to the average in the comparative analysis.</t>
  </si>
  <si>
    <t>Hirings and dismissals of the CSN Mineração¹</t>
  </si>
  <si>
    <t>¹ Considers permanent employees in the CLT, Apprentice Program and Capacitar Program categories.</t>
  </si>
  <si>
    <t>Hiring and turnover rates of the CSN Mineração¹</t>
  </si>
  <si>
    <r>
      <rPr>
        <b/>
        <sz val="8"/>
        <color rgb="FF3AA935"/>
        <rFont val="Verdana"/>
      </rPr>
      <t>Hiring rate</t>
    </r>
    <r>
      <rPr>
        <b/>
        <sz val="8"/>
        <color rgb="FF339966"/>
        <rFont val="Verdana"/>
      </rPr>
      <t>²</t>
    </r>
  </si>
  <si>
    <r>
      <rPr>
        <b/>
        <sz val="8"/>
        <color rgb="FF3AA935"/>
        <rFont val="Verdana"/>
      </rPr>
      <t>Turnover rate</t>
    </r>
    <r>
      <rPr>
        <b/>
        <sz val="8"/>
        <color rgb="FF339966"/>
        <rFont val="Verdana"/>
      </rPr>
      <t>³</t>
    </r>
  </si>
  <si>
    <t>¹ Considers permanent employees in the CLT, Apprentice Program and Capacitar Program categories.
² The hiring rate is calculated monthly by dividing the number of new hires by the total active headcount for that month. Annual hiring data reflect the sum of all monthly rates.
³ The turnover rate is calculated monthly by dividing the number of terminations by the total active headcount for that month. Annual hiring data reflect the sum of all monthly rates.</t>
  </si>
  <si>
    <t>Hirings and dismissals of the Other mining¹</t>
  </si>
  <si>
    <t>north</t>
  </si>
  <si>
    <t>Hirings and turnover rates of the Other mining¹</t>
  </si>
  <si>
    <t>¹ Considers permanent employees in the CLT, Apprentice Program and Training Program categories.
² The hiring rate is calculated as the number of people hired in the year over the headcount at the end of the year.
³ The turnover rate is calculated as the number of people leaving during the year over the headcount at the end of the year.</t>
  </si>
  <si>
    <t>Parental leave at CSN Mineração¹</t>
  </si>
  <si>
    <t>Employees who returned to work during the reporting period after parental leave ended in the previous year²</t>
  </si>
  <si>
    <t>Return rate</t>
  </si>
  <si>
    <t>Retention rate</t>
  </si>
  <si>
    <t>¹ Includes CSN Mineração S.A. Headcount exclusions: employees on leave through the National Social Security Institute (INSS) for medical leave, workplace accidents and commuting accidents; disability retirement, suspended contracts (CLT), and personal leave and court orders are excluded from the headcount.
² 2024 figures restated due to methodology update. GRI 2-4</t>
  </si>
  <si>
    <t>Average hours of training per employee of the Mining Segment¹</t>
  </si>
  <si>
    <t xml:space="preserve">By gender											</t>
  </si>
  <si>
    <t>Executive³</t>
  </si>
  <si>
    <t>¹ Includes full-time employees under Brazil’s CLT framework, along with participants in the Apprentice, Capacitar, and Internship programs. The annual average is calculated by dividing the total number of training hours delivered throughout the year by the headcount on December 31.</t>
  </si>
  <si>
    <t>Percentage of employees submitted to performance assessment of the Mining Segment¹</t>
  </si>
  <si>
    <t>¹ Includes full-time employees under Brazil’s CLT employment framework and participants in the Capacitar Program. The percentage is calculated by dividing the number of employees on December 31 who completed a performance review during the year by the total number of employees on the same date who were eligible for review.
² CSN did not conduct its People Performance Cycle in 2024.</t>
  </si>
  <si>
    <r>
      <rPr>
        <b/>
        <sz val="10"/>
        <color rgb="FF3AA935"/>
        <rFont val="Verdana"/>
      </rPr>
      <t>Gender diversity by functional level of the CSN Mineração</t>
    </r>
    <r>
      <rPr>
        <b/>
        <sz val="10"/>
        <color rgb="FF339966"/>
        <rFont val="Verdana"/>
      </rPr>
      <t>¹</t>
    </r>
  </si>
  <si>
    <r>
      <rPr>
        <b/>
        <sz val="10"/>
        <color rgb="FF3AA935"/>
        <rFont val="Verdana"/>
      </rPr>
      <t>Age group diversity by functional level of the CSN Mineração</t>
    </r>
    <r>
      <rPr>
        <b/>
        <sz val="10"/>
        <color rgb="FF339966"/>
        <rFont val="Verdana"/>
      </rPr>
      <t>¹</t>
    </r>
  </si>
  <si>
    <t>¹ Considers permanent employees hired in the CLT, Apprentice Program and Capacitar Program categories on the base date of December 31st of each year.</t>
  </si>
  <si>
    <t>Gender diversity by functional level of the Other mining¹</t>
  </si>
  <si>
    <t>¹ Includes full-time employees hired under Brazil’s CLT labor framework, along with participants in the Apprentice and Capacitar programs as of December 31 each year.</t>
  </si>
  <si>
    <t>Age group diversity by functional level of the Other mining¹</t>
  </si>
  <si>
    <t>n/a</t>
  </si>
  <si>
    <r>
      <rPr>
        <b/>
        <sz val="10"/>
        <color rgb="FF3AA935"/>
        <rFont val="Verdana"/>
      </rPr>
      <t>Ethnic and racial diversity at CSN Mineração by functional level in 2024</t>
    </r>
    <r>
      <rPr>
        <b/>
        <sz val="10"/>
        <color rgb="FF3AA935"/>
        <rFont val="Arial"/>
      </rPr>
      <t>¹</t>
    </r>
  </si>
  <si>
    <t>Caucasian</t>
  </si>
  <si>
    <t>Mixed race</t>
  </si>
  <si>
    <t>Not disclosed</t>
  </si>
  <si>
    <t xml:space="preserve">¹ Includes full-time employees hired under Brazil’s CLT labor framework, along with participants in the Apprentice and Capacitar programs as of December 31 each year.                                                  </t>
  </si>
  <si>
    <t>Ethnic and racial diversity at CSN Mineração by functional level in 2025</t>
  </si>
  <si>
    <t xml:space="preserve">¹ Includes full-time employees hired under Brazil’s CLT labor framework, along with participants in the Apprentice and Capacitar programs as of December 31 each year.                        </t>
  </si>
  <si>
    <r>
      <rPr>
        <b/>
        <sz val="10"/>
        <color rgb="FF3AA935"/>
        <rFont val="Verdana"/>
      </rPr>
      <t>Ethnic and racial diversity in Other mining operations by functional level in 2024</t>
    </r>
    <r>
      <rPr>
        <b/>
        <sz val="10"/>
        <color rgb="FF3AA935"/>
        <rFont val="Arial"/>
      </rPr>
      <t>¹</t>
    </r>
  </si>
  <si>
    <t xml:space="preserve">¹ Includes full-time employees hired under Brazil’s CLT labor framework, along with participants in the Apprentice and Capacitar programs as of December 31 each year.                                                                       </t>
  </si>
  <si>
    <t>Ethnic and racial diversity in Other mining operations by functional level in 2025</t>
  </si>
  <si>
    <t>Ratio of average salary of women in relation to men by functional level of the Mining Segment¹</t>
  </si>
  <si>
    <t>Other Mining</t>
  </si>
  <si>
    <t>¹ Considers permanent employees in the CLT, Apprentice Program and Capacitar Program categories. The calculation of this indicator does not consider factors such as length of service, area of specialty and collective agreements applicable to specific categories, which is why salary differences can be seen. The remuneration for each role in the company is defined based on market research, following the Hay Group methodology, and does not consider gender as a criterion for defining remuneration.</t>
  </si>
  <si>
    <t>SASB EM-MM-000.B | Total number of employees, percentage contractors</t>
  </si>
  <si>
    <t xml:space="preserve">Workforce of the Mining Segment	</t>
  </si>
  <si>
    <t>Direct employees</t>
  </si>
  <si>
    <t>% representation of third parties over employees</t>
  </si>
  <si>
    <t>SASB EM-MM-310a.2 | (1) Number and (2) duration of strikes and lockouts</t>
  </si>
  <si>
    <t>GRI 14.20.3 | Sector 14 - Strikes and lockouts</t>
  </si>
  <si>
    <t>No significant strikes or lockouts (involving at least one thousand workers and lasting at least one day) were recorded in the last three years in any of the Mining operations (CSN Mineração, Minérios Nacional, and ERSA Mineração).</t>
  </si>
  <si>
    <t>SASB EM-MM-210a.1 | Percentage of (1) proved and (2) probable reserves in or near areas of conflict</t>
  </si>
  <si>
    <t>Mining Business units — CSN Mineração, Minérios Nacional, and ERSA Mineração — are not located in or near areas affected by active conflict. This disclosure is reported in accordance with the official definitions provided by the Uppsala Conflict Data Program (UCDP), which states: “A conflict, both state-based and non-state, is deemed to be active if there are at least 25 battle-related deaths per calendar year in one of the conflict’s dyads.”</t>
  </si>
  <si>
    <t>SASB EM-MM-210a.2 | Percentage of (1) proved and (2) probable reserves in or near indigenous land</t>
  </si>
  <si>
    <t>No indigenous lands have been identified within or near (within a 5km radius) operations in the Mining business (CSN Mineração, Minérios Nacional and ERSA Mineração).
The information for this disclosure has been sourced from official data available on the Brazilian indigenous agency’s (FNPI) website.</t>
  </si>
  <si>
    <t>SASB EM-MM-210a.3 | Discussion of engagement processes and due diligence practices with respect to human rights, indigenous rights, and operation in areas of conflict</t>
  </si>
  <si>
    <t>Human rights risk assessments are currently integrated into the CSN Group’s Compliance Program, covering 100% of operations. Guided by the United Nations Guiding Principles on Business and Human Rights, CSN has continued to strengthen its approach to these assessments. In 2023, Human Rights Due Diligence (HRDD) was implemented at CSN Mineração (for more details, see pages 85 and 86 of the PDF version of the Integrated Report).</t>
  </si>
  <si>
    <t>GRI 411-1 | Rights of indigenous peoples</t>
  </si>
  <si>
    <t>GRI 14.11.4 | Sector Standard 14 – Free, prior, and informed consent (FPIC) of indigenous peoples</t>
  </si>
  <si>
    <t>In 2025, CSN Mineração reported no incidents involving violations of indigenous rights, as there are no indigenous communities within its operational area of influence, rendering this disclosure not applicable. The company also did not participate in any free, prior, and informed consent (FPIC) processes, since its operations are not located in or near (5 km radius) officially recognized indigenous lands. This conclusion is based on verified data from Brazil’s indigenous authority (FUNAI). Furthermore, CSN Mineração, Minérios Nacional, and ERSA Mineração have no proved or probable reserves within or near indigenous territories. The assessment, conducted using FUNAI records and within a 5 km radius, confirms that 0% of the company’s reserves—by volume and metal content—are situated in such areas.</t>
  </si>
  <si>
    <t>In 2025, CSN Mineração recorded 12 discrimination cases involving: personal traits (one), gender/gender identity (five), sexual orientation (two), and racial discrimination (four). Of these, five cases were substantiated, two inconclusive, two unsubstantiated, and three had insufficient data. Actions taken included verbal warnings, fair dismissal, suspension and referral to the responsible department. All cases were analyzed and action plans were implemented and monitored through internal management processes.</t>
  </si>
  <si>
    <t>Health and safety indicators of the CSN Mineração¹</t>
  </si>
  <si>
    <t>Number of recordable work-related injuries</t>
  </si>
  <si>
    <t>Number of high-consequence work-related injuries (excluding fatalities)</t>
  </si>
  <si>
    <t>Number of fatal injuries</t>
  </si>
  <si>
    <t>Total number of days lost</t>
  </si>
  <si>
    <t>Rate of recordable work-related injuries²</t>
  </si>
  <si>
    <t>Rate of high-consequence work-related injuries (excluding fatalities)²</t>
  </si>
  <si>
    <t>Fatal injury frequency rate²</t>
  </si>
  <si>
    <t>Injury severity rate²</t>
  </si>
  <si>
    <t>¹ Includes permanent employees in the following categories: CLT, Apprentice Program, Capacitar Program, and Trainee Program, as well as contractors. Types of work-related injury can include fatality, amputation of a limb, laceration, fracture and burns, among others. The greatest risks of high-consequence injuries are related to critical activities mapped and addressed in the OSH Management Manual. Critical activities include movement of vehicles and mobile equipment, energy lockout, electrical work, load handling, work at height, hot work, contact with moving parts, hazardous chemicals, confined spaces and flammable gases and liquids. Health and safety risks are identified using internationally recognized qualitative and/or quantitative methodologies (NBR ISO 31000:2018) appropriate to each situation. The increase in recordable accidents accompanied the growth in man-hours worked, reflected in the stability of the recordable accident frequency rate.
² Rates calculated using a factor of 200,000 man-hours worked.</t>
  </si>
  <si>
    <t>Health and safety indicators of the Other mining¹</t>
  </si>
  <si>
    <r>
      <rPr>
        <sz val="10"/>
        <color theme="1"/>
        <rFont val="Verdana"/>
      </rPr>
      <t>Fatal injury frequency rate</t>
    </r>
    <r>
      <rPr>
        <vertAlign val="superscript"/>
        <sz val="10"/>
        <color rgb="FF000000"/>
        <rFont val="Verdana"/>
      </rPr>
      <t>2</t>
    </r>
  </si>
  <si>
    <t>¹ Includes permanent employees in the following categories: CLT, Apprentice Program, Capacitar Program, and Trainee Program, as well as contractors.  The lower severity rate reflects the progress achieved through the AGIR Program.
² Rates calculated using a factor of 200,000 man-hours worked.
³ 2024 data restated due to calculation adjustment. GRI 2-4</t>
  </si>
  <si>
    <t>During the reporting period, the organization recorded no cases of occupational disease among its employees and workers. It should be noted that no worker was excluded from the management of occupational disease hazards and risks.</t>
  </si>
  <si>
    <t>GRI 14.15.3 | Process safety incidents</t>
  </si>
  <si>
    <t>SASB EM-MM-320a.1 | (1) All-incidence rate, (2) fatality rate, (3) near miss frequency rate (NMFR) and (4) average hours of health, safety, and emergency response training for (a) direct employees and (b) contract employees</t>
  </si>
  <si>
    <t>Health and safety indicators according to OSHA of the CSN Mineração</t>
  </si>
  <si>
    <t>Near Miss Frequency Rate (NMFR)¹</t>
  </si>
  <si>
    <t>Recordable injury frequency rate in mining operations¹</t>
  </si>
  <si>
    <t>Fatal injury frequency rate¹</t>
  </si>
  <si>
    <t>Hours of health, safety, and emergency preparedness training</t>
  </si>
  <si>
    <t>¹ Injury and illness rates are calculated for every 200,000 hours worked.</t>
  </si>
  <si>
    <t>Health and safety indicators according to OSHA of the Other mining¹</t>
  </si>
  <si>
    <t>Near Miss Frequency Rate (NMFR) ¹</t>
  </si>
  <si>
    <t>Recordable injury frequency rate ¹</t>
  </si>
  <si>
    <t>Fatal injury frequency rate  ¹</t>
  </si>
  <si>
    <t>Supplier indicators of the Mining Segment¹</t>
  </si>
  <si>
    <t>¹ Data exclude intercompany entities.</t>
  </si>
  <si>
    <r>
      <rPr>
        <b/>
        <sz val="10"/>
        <color rgb="FF3AA935"/>
        <rFont val="Verdana"/>
      </rPr>
      <t xml:space="preserve">Percentage of expenditures with local suppliers¹ </t>
    </r>
    <r>
      <rPr>
        <b/>
        <sz val="10"/>
        <color rgb="FF339966"/>
        <rFont val="Verdana"/>
      </rPr>
      <t>of the Mining Segment</t>
    </r>
  </si>
  <si>
    <t>¹ Local suppliers are considered to be those located within the Brazilian states in which CSN operates.</t>
  </si>
  <si>
    <t>Assessment of environmental aspects when contracting suppliers of the Mining Segment¹</t>
  </si>
  <si>
    <t>CSN Mineração²</t>
  </si>
  <si>
    <t>¹ The onboarding of new suppliers takes into account their area of operation to determine which evaluation criteria apply. Suppliers are screened using environmental criteria if they are classified as posing a high environmental risk, according to CSN’s corporate risk matrix. This applies to partners whose activities are directly linked to environmental impact areas.
² Historical data restated (GRI 2-4). Years 2023 and 2024 were restated using the same calculation premise as 2025.</t>
  </si>
  <si>
    <t>Assessment of social aspects when contracting suppliers of the Mining Segment</t>
  </si>
  <si>
    <t>Local communities</t>
  </si>
  <si>
    <t>GRI 14.9.6 | Sector 14 – Local community contracted workers at the mine site</t>
  </si>
  <si>
    <t>Local community contracted workers at the mine site, by gender¹</t>
  </si>
  <si>
    <t>Operational Unit</t>
  </si>
  <si>
    <t>São Paulo</t>
  </si>
  <si>
    <t>Minas Gerais</t>
  </si>
  <si>
    <t>Rio de Janeiro</t>
  </si>
  <si>
    <t xml:space="preserve">¹ Local community workers are considered those residing in the same state as their unit of work. </t>
  </si>
  <si>
    <t>SASB EM-MM-210b.2 | (1) Number and (2) duration of nontechnical delays</t>
  </si>
  <si>
    <t>No delays were recorded for non-technical reasons in the operations of the Mining Segment in 2025.</t>
  </si>
  <si>
    <t>GRI 103-2 | Energy consumption and self-generation within the organization¹</t>
  </si>
  <si>
    <t>Energy generated by fuel consumption and electricity adquired of the Mining Segment (GJ)²</t>
  </si>
  <si>
    <t>Outras minerações</t>
  </si>
  <si>
    <t>Electricity(GJ)</t>
  </si>
  <si>
    <t>¹ Formerly GRI 302-2, which was updated under the standard and is now part of the new topic 103, with mandatory compliance from 2027. Data for 2023 and 2024 restated. GRI 2-4
² There were no purchases of other types of energy, nor any energy sales during the reporting period. Conversion factors were taken from: Brazil’s National Energy Balance, the GHG Protocol, and internal CSN data.</t>
  </si>
  <si>
    <t xml:space="preserve">GRI 103-3 | Upstream and downstream energy consumption¹ </t>
  </si>
  <si>
    <t>Energy consumption outside the Company (GJ)</t>
  </si>
  <si>
    <t>Other Mining¹</t>
  </si>
  <si>
    <t>¹ Formerly GRI 302-3, which was updated under the standard and is now part of the new topic 103, with mandatory compliance from 2027.</t>
  </si>
  <si>
    <t>GRI 103-4 | Energy intensity¹</t>
  </si>
  <si>
    <t>Energy intensity of the Mining Segment</t>
  </si>
  <si>
    <t>Energy consumption (GJ) divided per ton of ore produced²</t>
  </si>
  <si>
    <t xml:space="preserve">¹ Formerly GRI 302-3, which was updated under the standard and is now part of the new topic 103, with mandatory compliance from 2027.
² Includes all energy consumed within the organization (scopes 1+2) and total production from the Casa de Pedra unit.                                    </t>
  </si>
  <si>
    <t>Gross GHG emissions of the Mining Segment (tCO2e)²</t>
  </si>
  <si>
    <t>Other mining¹</t>
  </si>
  <si>
    <t>¹ Other mining refers to ERSA Mineração (RO) and Minérios Nacional (MG).
² The gases included in the calculation are Carbon dioxide (CO2), Methane (CH4), Nitrous Oxide (N2O), Hydrofluorocarbons (HFCs), Perfluorocarbons (PFCs), Sulfur hexafluoride (SF6), and Nitrogen trifluoride (NF3). Inventory prepared in accordance with NBR ISO 14064-1:2007 and PBGHG Protocol, using GWP from AR5 (IPCC). Data processed via Ecosystem tool (WayCarbon), with emission factors based on IPCC (2006, 2019), PBGHGP (2019), BEN (2015, 2016), DEFRA (2021) and supplier-specific sources.                                                                       
³ Scope 2 emissions under market-based approach.</t>
  </si>
  <si>
    <t>Biogenic GHG emissions of the Mining Segment (tCO2e)</t>
  </si>
  <si>
    <t>¹ Other mining refers to ERSA Mineração (RO) and Minérios Nacional (MG).</t>
  </si>
  <si>
    <t>Gross Scope 3 Emissions by Category (tCO₂e)</t>
  </si>
  <si>
    <t>Employee commute (home-to-work)</t>
  </si>
  <si>
    <t>Indicators of GHG emissions intensity related to the Mining Segment</t>
  </si>
  <si>
    <r>
      <rPr>
        <b/>
        <sz val="10"/>
        <color rgb="FF3AA935"/>
        <rFont val="Verdana"/>
      </rPr>
      <t xml:space="preserve">2020
</t>
    </r>
    <r>
      <rPr>
        <b/>
        <sz val="7"/>
        <color rgb="FF3AA935"/>
        <rFont val="Verdana"/>
      </rPr>
      <t>(target base year)²</t>
    </r>
  </si>
  <si>
    <t>Production of iron ore (tons)</t>
  </si>
  <si>
    <t>Scopes 1 and 2 emissions (kgCO2e)³</t>
  </si>
  <si>
    <t>GHG emissions intensity (kgCO2e/ton of ore produced)</t>
  </si>
  <si>
    <t>¹ Formerly GRI 305-4, which was updated under the standard and is now part of the new topic 102, effective from 2027.
² The baseline year was changed from 2019 to 2020 to reflect the period when dam-free tailings disposal became a common practice.                                                                            
³ The emissions data refers to CSN Mineração (Casa de Pedra e Pires). Scope 1 emissions do not include the land-use change category.</t>
  </si>
  <si>
    <r>
      <rPr>
        <sz val="8"/>
        <color rgb="FF000000"/>
        <rFont val="Verdana"/>
      </rPr>
      <t>Emissions shown in metric tons of CFC-11 equivalent, calculated based on their Ozone Depleting Potential (ODP) as defined in the Montreal Protocol. Values obtained from</t>
    </r>
    <r>
      <rPr>
        <sz val="8"/>
        <color rgb="FF000000"/>
        <rFont val="Verdana"/>
      </rPr>
      <t xml:space="preserve"> </t>
    </r>
    <r>
      <rPr>
        <u/>
        <sz val="8"/>
        <color rgb="FF000000"/>
        <rFont val="Verdana"/>
      </rPr>
      <t>https://www.epa.gov/ozone-layer-protection/ozone-depleting-substances</t>
    </r>
  </si>
  <si>
    <t>SASB EM-MM-120a.1 | Air emissions of the following pollutants: (1) CO, (2) NOx (excluding N2O), (3) SOx, (4) particulate matter (PM10), (5) mercury (Hg), (6) lead (Pb), and (7) volatile organic compounds (VOCs)</t>
  </si>
  <si>
    <t>Air Quality Monitoring of the Mining Segment (PM&lt;10 Inhalable Particles) (μg/m3)</t>
  </si>
  <si>
    <t>Air Quality Index¹</t>
  </si>
  <si>
    <t>CSN Mineração - Novo Plataforma neighborhood</t>
  </si>
  <si>
    <t>Good</t>
  </si>
  <si>
    <t>CSN Mineração - Basílica neighborhood</t>
  </si>
  <si>
    <t>CMIN - EMMA 1 - Bairro Plataforma neighborhood</t>
  </si>
  <si>
    <t>CSN Mineração - Bairro Casa de Pedra neighborhood</t>
  </si>
  <si>
    <t>CSN Mineração - Bairro Cristo Rei neighborhood</t>
  </si>
  <si>
    <t>CSN Mineração - Bairro Esmeril neighborhood</t>
  </si>
  <si>
    <t>CSN Mineração - Comunidade Belo Vale neighborhood</t>
  </si>
  <si>
    <t>TECAR - Vila Califórnia neighborhood</t>
  </si>
  <si>
    <t>TECAR - Vila Aparecida neighborhood</t>
  </si>
  <si>
    <t>TECAR - Brisamar neighborhood</t>
  </si>
  <si>
    <t>TECAR - Sítio Terezinha neighborhood</t>
  </si>
  <si>
    <t>Other mining - ERSA Mineração</t>
  </si>
  <si>
    <t>¹ Data rated good in more than 93% of readings.</t>
  </si>
  <si>
    <t>SASB EM-MM-110a.1 | Gross global Scope 1 emissions, percentage covered under emissions-limiting regulations</t>
  </si>
  <si>
    <t>Gross scope 1 emissions per type of gas of the Mining Segment (tCO2e)</t>
  </si>
  <si>
    <t>CO2</t>
  </si>
  <si>
    <t>CH4</t>
  </si>
  <si>
    <t>N2O</t>
  </si>
  <si>
    <t>SF6</t>
  </si>
  <si>
    <t>NF3</t>
  </si>
  <si>
    <t>SASB EM-MM-130a.1 | (1) Total energy consumed, (2) percentage grid electricity and (3) percentage renewable</t>
  </si>
  <si>
    <t>Energy indicators of the Mining Segment</t>
  </si>
  <si>
    <t>¹ Includes Scopes 1 and 2. 100% of purchased energy comes from the electrical grid, generated by hydroelectric plants and certified with renewable energy certificates (RECs). To reduce energy consumption, CSN has been electrifying its fleet, using alternative fuels and a premium product portfolio, and operational and energy efficiency.</t>
  </si>
  <si>
    <t>Waste generated by type of the Mining Segment (tons)¹</t>
  </si>
  <si>
    <t>Other³</t>
  </si>
  <si>
    <t>¹ All generated waste is stored until it reaches the optimal volume for appropriate disposal or treatment. As a result, the volumes of waste generation and final disposal may differ. 
² General waste, wood, miscellaneous materials, batteries, lightbulbs, among others.</t>
  </si>
  <si>
    <t>Waste diverted from final disposal of the Mining Segment (tons)¹</t>
  </si>
  <si>
    <r>
      <rPr>
        <sz val="8"/>
        <color rgb="FF000000"/>
        <rFont val="Verdana"/>
      </rPr>
      <t>¹</t>
    </r>
    <r>
      <rPr>
        <sz val="8"/>
        <color rgb="FFFF0000"/>
        <rFont val="Verdana"/>
      </rPr>
      <t xml:space="preserve"> </t>
    </r>
    <r>
      <rPr>
        <sz val="8"/>
        <color rgb="FF000000"/>
        <rFont val="Verdana"/>
      </rPr>
      <t>There is no internal energy recovery in the waste treatment and disposal processes. Waste was categorized based on its disposal method. The total hazardous waste calculation includes 0.1 metric tons of internal recycling.</t>
    </r>
  </si>
  <si>
    <t>Waste directed to final disposal of the Mining Segment (tons)¹</t>
  </si>
  <si>
    <t>¹ All waste is directed to external treatment and disposal. There is no internal energy recovery in the waste treatment and disposal processes.</t>
  </si>
  <si>
    <t>SASB EM-MM-150a.4 | Total weight of non-mineral waste generated</t>
  </si>
  <si>
    <t>SASB EM-MM-150a.7 | Total weight of hazardous waste generated</t>
  </si>
  <si>
    <t>SASB EM-MM-150a.8 | Total weight of hazardous waste recycled</t>
  </si>
  <si>
    <t>Waste indicators of the Mining Segment¹²</t>
  </si>
  <si>
    <t>Total non-mineral waste generated</t>
  </si>
  <si>
    <t>Total hazardous waste generated</t>
  </si>
  <si>
    <t>Hazardous waste intended for treatment</t>
  </si>
  <si>
    <r>
      <rPr>
        <sz val="8"/>
        <color theme="1"/>
        <rFont val="Verdana"/>
      </rPr>
      <t>¹ Hazardous waste is treated through re-refining, co-processing and external effluent treatment, industrial landfill, and UPV storage.</t>
    </r>
    <r>
      <rPr>
        <b/>
        <sz val="8"/>
        <color theme="1"/>
        <rFont val="Verdana"/>
      </rPr>
      <t xml:space="preserve">
</t>
    </r>
    <r>
      <rPr>
        <sz val="8"/>
        <color theme="1"/>
        <rFont val="Verdana"/>
      </rPr>
      <t xml:space="preserve">² The changes are explained in the GRI 306-3 and 306-4 tables.                                                                  </t>
    </r>
  </si>
  <si>
    <t>SASB EM-MM-150a.9 | Number of significant incidents associated with hazardous materials and waste management</t>
  </si>
  <si>
    <t>No significant incidents were recorded in our Mining Business operations (CSN Mineração, Minérios Nacional, and ERSA Mineração) in connection with the management of hazardous materials and waste — including handling, storage, transportation, or disposal of hazardous materials used in mineral processing activities. CSN conducts environmental assessments to establish volume and concentration thresholds for classifying incidents as significant, based on ABNT Standard 10.004 (2004), as updated in 2024.</t>
  </si>
  <si>
    <t>Dams and mineral co-products</t>
  </si>
  <si>
    <t>SASB EM-MM-150a.5 | Total weight of tailings produced</t>
  </si>
  <si>
    <t>SASB EM-MM-150a.6 | Total weight of waste rock generated</t>
  </si>
  <si>
    <t>Mineral waste indicators¹</t>
  </si>
  <si>
    <t>Total tailings generated (tons)</t>
  </si>
  <si>
    <t>Total waste rock generated (tons)</t>
  </si>
  <si>
    <t>Total mineral waste generated (tons)</t>
  </si>
  <si>
    <t>¹ The 26.3% increase in total tailings generated by CSN Mineração was primarily driven by higher production volumes.</t>
  </si>
  <si>
    <t>SASB EM-MM-540a.1 | Tailings storage facility inventory table: (1) facility name, (2) location, (3) ownership status, (4) operational status, (5) construction method, (6) maximum permitted storage capacity, (7) current amount of tailings stored, (8) consequence classification, (9) date of most recent independent technical review, (10) material findings, (11) mitigation measures, (12) site-specific EPRP</t>
  </si>
  <si>
    <t>Inventory of tailings disposal structures of the CSN Mineração¹</t>
  </si>
  <si>
    <t>Operational status</t>
  </si>
  <si>
    <t>Construction method</t>
  </si>
  <si>
    <t>Maximum allowed storage capacity (thousand m3)</t>
  </si>
  <si>
    <t>Current amount of stored tailings (thousand m3)</t>
  </si>
  <si>
    <t>Structure consequence classification</t>
  </si>
  <si>
    <t>Latest date of independent technical inspection</t>
  </si>
  <si>
    <t>Material findings and mitigation measures</t>
  </si>
  <si>
    <t>Existence of a specific emergency preparedness and response plan</t>
  </si>
  <si>
    <t>Casa de Pedra Mine (MG)</t>
  </si>
  <si>
    <t>Active</t>
  </si>
  <si>
    <t>Saddle Dike: Centerline
Main Embankment: Downstream</t>
  </si>
  <si>
    <t>Hazard Class (CRI): Low
Associated Potential Damage (DPA): High</t>
  </si>
  <si>
    <t>September 2025</t>
  </si>
  <si>
    <t>There are no anomalies that pose risks to construction stability.</t>
  </si>
  <si>
    <t>Yes</t>
  </si>
  <si>
    <t>B4 (MG)</t>
  </si>
  <si>
    <t>Inactive (under decommissioning)</t>
  </si>
  <si>
    <t>Upstream-raised</t>
  </si>
  <si>
    <t>Esmeril IV Dike</t>
  </si>
  <si>
    <t>Single raise</t>
  </si>
  <si>
    <t>Bichento IIIA Dike</t>
  </si>
  <si>
    <t>Hazard Class (CRI): Low
Associated Potential Damage (DPA): Medium</t>
  </si>
  <si>
    <t>Inventory of tailings disposal structures of the Other mining¹</t>
  </si>
  <si>
    <t>B2 (MG)</t>
  </si>
  <si>
    <t>Inactive, under decommissioning</t>
  </si>
  <si>
    <t>Safety factors exceed legal limits and the structure can withstand extreme weather events. Routine actions are in place, such as pest and vegetation control, drainage system maintenance and continuation of decommissioning</t>
  </si>
  <si>
    <t>B2A (MG)</t>
  </si>
  <si>
    <t>Decommissioning works already completed, awaiting approval from competent authorities</t>
  </si>
  <si>
    <t>Ecológica Dam</t>
  </si>
  <si>
    <t>Downstream</t>
  </si>
  <si>
    <t>Safety factors exceed legal limits and the structure can withstand extreme weather events. Routine actions are in place, such as pest control for termite and ant mounds, cleaning and clearing of surface drainage systems, and vegetation growth control.</t>
  </si>
  <si>
    <t>Taboquinha 01 - Crente (RO)</t>
  </si>
  <si>
    <t>Inactive (under active monitoring)</t>
  </si>
  <si>
    <t>Associated Potential Damage: Medium
Hazard Class: Medium</t>
  </si>
  <si>
    <t>No issues were found that could compromise the structure's safety and there are no mitigation measures because it is inactive</t>
  </si>
  <si>
    <t>Taboquinha 02 - Serra Azul (RO)</t>
  </si>
  <si>
    <t>Associated Potential Damage: Medium
Hazard Class: Low</t>
  </si>
  <si>
    <t>No issues were found that could compromise the structure's safety. As mitigation, we performed structural reinforcement</t>
  </si>
  <si>
    <t>Taboquinha 03 (RO)</t>
  </si>
  <si>
    <t>Taboquinha 04 (RO)</t>
  </si>
  <si>
    <t>¹ These dams have been fully decommissioned and remain under active monitoring in accordance with ANM Resolution 95/2022.</t>
  </si>
  <si>
    <t>Biodiversity</t>
  </si>
  <si>
    <t>GRI 101-5 | Locations with biodiversity impacts</t>
  </si>
  <si>
    <t>Segment</t>
  </si>
  <si>
    <t>Operational sites with the most significant biodiversity impacts</t>
  </si>
  <si>
    <t>Location</t>
  </si>
  <si>
    <t>Size (in hectares)</t>
  </si>
  <si>
    <t>Is the site located in or near an ecologically sensitive area?</t>
  </si>
  <si>
    <t>Activities conducted at the operational site</t>
  </si>
  <si>
    <t>Casa de Pedra</t>
  </si>
  <si>
    <t>Congonhas, Minas Gerais</t>
  </si>
  <si>
    <t>4,9 thousand hectares</t>
  </si>
  <si>
    <t>Yes, the Casa de Pedra operation is located within 5 kilometers of Cachoeira Ecological Park and the Poço Fundo Private Natural Heritage Reserve (RPPN). This is an area with high ecosystem integrity and plays a key role in providing ecosystem services to indigenous peoples, local communities, and other stakeholders. However, it is not an area currently undergoing rapid environmental degradation, nor does it face high water-related risks such as droughts or flooding.</t>
  </si>
  <si>
    <t>Iron ore extraction and beneficiation, tailings filtration, and dry stacking.</t>
  </si>
  <si>
    <t>Ersa Mineração</t>
  </si>
  <si>
    <t>Itapuã do Oeste, Rondônia</t>
  </si>
  <si>
    <t>352 hectares</t>
  </si>
  <si>
    <t xml:space="preserve">Yes, the site is located within the Jamari National Forest (FLONA). This is an area with high ecosystem integrity, but it is not currently undergoing rapid environmental degradation, nor does it face high water-related risks such as droughts or flooding. </t>
  </si>
  <si>
    <t>Cassiterite extraction and processing.</t>
  </si>
  <si>
    <t>101-5 d. In 2024, a comprehensive ESG risk assessment was carried out on the organization’s supply chain. With support from a specialized consulting firm, all service and product categories within the supply chain were mapped, supporting the development of a dedicated ESG risk matrix for suppliers. The assessment found that suppliers operating in the “minerals and ores” category havethe highest potential for significant biodiversity impacts.</t>
  </si>
  <si>
    <t>GRI 101-8 | Ecosystem services</t>
  </si>
  <si>
    <t>Ecosystem services affected or potentially affected by the organization’s activities</t>
  </si>
  <si>
    <t>How the ecosystem services and beneficiaries are or could be affected by the organization's activities</t>
  </si>
  <si>
    <t>Beneficiaries (e.g., local communities, indigenous peoples, others) potentially affected by the organization’s activities</t>
  </si>
  <si>
    <t>Negatively impacted services: 
Provision: Water availability
Regulations: Air quality maintenance; Global climate regulation; Regional/local climate regulation; Water flow regulation; Water purification and waste treatment; Erosion control; Soil quality maintenance
Support: Habitat; Biodiversity
Cultural: Recreation and ecotourism; Ethical and spiritual values
Natural resources: Fossil fuel; Mining/ore availability
Services positively impacted by Mining
Regulations: Water flow regulation; Water purification and waste treatment
Support: Habitat; Biodiversity
Cultural: Recreation and ecotourism; Ethical and spiritual values</t>
  </si>
  <si>
    <t>At the units, the organization's activities affect or may affect various ecosystem services. In terms of regulation, air quality maintenance, global, regional and local climate regulation, water flow regulation and purification, waste treatment, erosion control, and soil quality maintenance stand out. In cultural terms, activities impact recreation, ecotourism, and the community's ethical and spiritual values. In ecosystem support, there is influence on habitats and biodiversity. In terms of natural resources, the organization depends on ore and fossil fuel availability for its operations.</t>
  </si>
  <si>
    <t>Beneficiaries: Local communities. CSN's mining operations depend on groundwater and surface water extraction, with mitigated impacts and continuous monitoring. Particulate matter emissions impact air quality and mining activity, while extreme weather events such as heavy rainfall and storms affect productivity and port operations. Greenhouse gas emissions reinforce the connection with global and regional climate regulation.
Water regulation and purification ecosystem services are essential, with impacts related to effluent discharge and sediment transport, mitigated by control measures. Preserving legal reserve areas protects water bodies, ensuring water is supplied to the city of Congonhas (MG). Erosion control is crucial to prevent soil modification and contamination of water resources.
CSN Mineração also interacts with cultural ecosystem services such as recreation and ecotourism, and ethical and spiritual values. The upkeep of Parque das Cachoeiras provides the community with a recreational space, while Morro do Engenho is a natural heritage site of cultural value. Biodiversity and natural habitats are impacted by vegetation clearing, but environmental offsets and fauna and flora monitoring are implemented. At TECAR Port, there is a potential impact on marine biodiversity from possible material runoff into the sea, which is continuously controlled and prevented.
CSN Mineração's dependence on natural resources, such as iron ore and fossil fuels, impacts their availability, making efficient management essential to ensure operational sustainability.</t>
  </si>
  <si>
    <t>Other mining operations</t>
  </si>
  <si>
    <t>ERSA's mining operation depends on water availability, with water being withdrawn. Negative impacts on water availability are related to effluent generation (discharge from dams and tailings facilities), which is properly controlled through mitigation actions and monitoring. Another important factor in mining is particulate matter emissions, which can impact air quality maintenance. The operation also has a dependency relationship with ecosystem services (ES) for regional climate regulation, as its activities are relatively vulnerable to climate variations and extreme weather events. Erosion control ES is important for the operation, as its absence requires maintenance actions to remove sediments. Potential impacts, which are negative, also affect soil quality, since clearing and earthmoving intensify erosion processes and modify soil structure (also being mitigated, monitored and reported periodically to competent authorities). Habitat support ES and biodiversity are negatively impacted by the clearing of vegetation and positively impacted by offsets, which are generally carried out in greater proportion relative to the cleared areas.</t>
  </si>
  <si>
    <t>ERSA, located within the Jamari National Forest in Rondônia, directly supports three family units residing within the FLONA. This work contributes to preserving and maintaining these families’ way of life, whose culture and livelihood are directly linked to the forest and its ecosystem services, especially with regard to the ethical and spiritual values associated with the territory.</t>
  </si>
  <si>
    <t>SASB EM-MM-160a.2 | Percentage of mine sites where acid rock drainage is: (1) predicted to occur, (2) actively mitigated, and (3) under treatment or remediation</t>
  </si>
  <si>
    <t>There is no risk of acid drainage occurring in the Mining Segment operations (CSN Mineração, Minérios Nacional and ERSA Mineração).</t>
  </si>
  <si>
    <t>SASB EM-MM-160a.3 | Percentage of (1) proved and (2) probable reserves in or near sites with protected conservation status or endangered species habitat</t>
  </si>
  <si>
    <t>Reserves of the CSN Mineração – Casa de Pedra Mine and Engenho Mine in 2024</t>
  </si>
  <si>
    <t>Within sensitive areas for biodiversity</t>
  </si>
  <si>
    <t>Total proved mineral reserves (million metric tons) – Casa de Pedra</t>
  </si>
  <si>
    <t>Average iron (Fe) content in proven reserves (%) – Casa de Pedra</t>
  </si>
  <si>
    <t>Total probable mineral reserves (million metric tons) – Mina do Engenho</t>
  </si>
  <si>
    <t>Average iron (Fe) content in probable reserves (%) – Mina do Engenho</t>
  </si>
  <si>
    <t>Source study (name and year) for reported data</t>
  </si>
  <si>
    <t>2023 SEC Report</t>
  </si>
  <si>
    <t>¹ Historical data restated. GRI 2-4</t>
  </si>
  <si>
    <t>Reserves of the CSN Mineração – Casa de Pedra Mine and Engenho Mine in  2025</t>
  </si>
  <si>
    <t>2024 SEC Report</t>
  </si>
  <si>
    <t>Reserves of the ERSA Mineração in 2024</t>
  </si>
  <si>
    <t>Total proven mineral reserves (metric tons)</t>
  </si>
  <si>
    <t>Average tin (Sn) content in proven reserves (%)</t>
  </si>
  <si>
    <t>Total probable mineral reserves (metric tons)</t>
  </si>
  <si>
    <t>Average tin (Sn) content in probable reserves (%)</t>
  </si>
  <si>
    <t>Which study (name and year) serves as the basis for the reported data</t>
  </si>
  <si>
    <t>Reserve Revaluation Report, prepared by the company 
3EM in 2023</t>
  </si>
  <si>
    <t>Reserves of the ERSA Mineração in 2025</t>
  </si>
  <si>
    <t>Reserve Revaluation Report, prepared by the company 
3EM in 2024</t>
  </si>
  <si>
    <t>¹ The remuneration policy establishes a minimum value for employee salaries higher than the local minimum wage. Salaries are determined in compliance with Brazilian labor legislation. In addition to complying with the national minimum wage, the Company follows the minimum wages and obligations defined in Collective Bargaining Agreements (ACTs) and Collective Labor Conventions (CCTs) signed with labor unions. A significant portion of workers who are not direct employees but perform activities in the organization is compensated based on local minimum wage rules. The only salaries paid below the minimum wage pertain to apprentices, who are subject to specific regulations and special working hours, with compensation governed by municipal or national minimum wage agreements. The Brazilian minimum wage in 2023 was R$ 1,320, in 2024 it was R$ 1,412, and in 2025 it is R$ 1,518.</t>
  </si>
  <si>
    <t>There are no legal proceedings regarding unfair competition and violations of antitrust and antimonopoly laws that are pending or were concluded during the reporting period in which the organization has been identified as a participant.</t>
  </si>
  <si>
    <t>Materials consumption of the Mining Segment (tons)</t>
  </si>
  <si>
    <t>SASB EM-MM-000.A | Production of (1) metal ores and (2) finished metal products</t>
  </si>
  <si>
    <t>Production indicators of the Mining Segment</t>
  </si>
  <si>
    <t>Total production of metallic ores (tons)</t>
  </si>
  <si>
    <t>Total production of finished metal products (tons)</t>
  </si>
  <si>
    <t>GRI 2-26 | Mechanisms for seeking advice and raising concerns</t>
  </si>
  <si>
    <t>CSN Mineração has mechanisms for employees and stakeholders to seek guidance on the implementation of responsible policies and practices through training, capacity building, e-learning platforms and manuals and documents. The guidance system is reinforced by mentorship, forums, internal networks for sharing best practices and, when necessary, by engaging specialized external consultants. 
For reporting concerns related to organizational conduct and non-compliance with laws and regulations, the Company ensures access to whistleblowing mechanisms and hierarchical escalation processes. These reports can be submitted via dedicated telephone numbers, confidential interviews conducted during on-site visits, and specific tools for reporting legal non-compliance, ensuring confidentiality and protection for those involved.</t>
  </si>
  <si>
    <t>Clarifications requested by e-mail</t>
  </si>
  <si>
    <t>Business partner due diligence response</t>
  </si>
  <si>
    <t>Reviewing contractual clauses</t>
  </si>
  <si>
    <t>Conflict of Interest</t>
  </si>
  <si>
    <t>Compliance-related concerns</t>
  </si>
  <si>
    <t>Compliance with laws</t>
  </si>
  <si>
    <t>Document request</t>
  </si>
  <si>
    <t>Information leaks</t>
  </si>
  <si>
    <t>Gifts/Presents</t>
  </si>
  <si>
    <t>Donation</t>
  </si>
  <si>
    <t>Outside the scope of the Compliance Program</t>
  </si>
  <si>
    <t>Percentage of grievances answered</t>
  </si>
  <si>
    <t>Communications received through the Whistleblowing Hotline by category</t>
  </si>
  <si>
    <t>Workplace Harassment</t>
  </si>
  <si>
    <t>Sexual Harassment</t>
  </si>
  <si>
    <t>Sexual Misconduct</t>
  </si>
  <si>
    <t>Misconduct</t>
  </si>
  <si>
    <t>Favoritism or conflicts of interest</t>
  </si>
  <si>
    <t>Fraud</t>
  </si>
  <si>
    <t>Discrimination</t>
  </si>
  <si>
    <t>Theft or misappropriation</t>
  </si>
  <si>
    <t>Legal violations</t>
  </si>
  <si>
    <t>Communications received through the Whistleblowing Hotline by treatment status</t>
  </si>
  <si>
    <t>Insufficient data</t>
  </si>
  <si>
    <t>Investigation ongoing</t>
  </si>
  <si>
    <t>Inconclusive</t>
  </si>
  <si>
    <t>Unsubstantiated</t>
  </si>
  <si>
    <t>Substantiated</t>
  </si>
  <si>
    <t>Partly substantiated</t>
  </si>
  <si>
    <t>% disqualified</t>
  </si>
  <si>
    <t>% under review</t>
  </si>
  <si>
    <t>% resolved</t>
  </si>
  <si>
    <t>Measures taken regarding cases reported through the whistleblowing hotline and investigated by the Audit, Risk and Compliance Department</t>
  </si>
  <si>
    <t>Written notice</t>
  </si>
  <si>
    <t>Verbal warning</t>
  </si>
  <si>
    <t>Dismissal</t>
  </si>
  <si>
    <t xml:space="preserve">Fair dismissal </t>
  </si>
  <si>
    <t>Referral to the responsible sector</t>
  </si>
  <si>
    <t>Orientation</t>
  </si>
  <si>
    <t>Suspension</t>
  </si>
  <si>
    <t>Job transfer</t>
  </si>
  <si>
    <t>Training</t>
  </si>
  <si>
    <t>Water withdrawal by source of the Mining Segment (megaliters)¹</t>
  </si>
  <si>
    <t>¹ The entire volume of water withdrawn (100%) had a total dissolved solids (TDS) concentration of 1,000 mg/L or less. In 2024, CSN conducted a water stress risk assessment for the regions where its operations are located using the Aqueduct Water Risk Atlas platform from the World Resources Institute (WRI). No operations in Brazil are located in water-stressed areas—only those outside Brazil. 
² In 2024, we revised the water balance of CSN Mineração, which no longer includes rainwater or water from the Casa de Pedra dam in its production process, due to operational improvements.</t>
  </si>
  <si>
    <t>Water discharge by source of the Mining Segment (megaliters)¹</t>
  </si>
  <si>
    <t xml:space="preserve">¹ The entire volume of water withdrawn (100%) had a total dissolved solids (TDS) concentration of 1,000 mg/L or less. In 2024, CSN conducted a water stress risk assessment for the regions where its operations are located using the Aqueduct Water Risk Atlas platform from the World Resources Institute (WRI). No operations in Brazil are located in water-stressed areas—only those outside Brazil. 
² In 2024, CSN Mineração reformulated its water balance, discontinuing the use of rainwater and adapting to new operational practices implemented throughout the year. Previously, water discharge was measured via the Casa de Pedra dam spillway; this approach was later revised.                                                                      </t>
  </si>
  <si>
    <t>Water consumption of the Mining Segment (megaliters)¹</t>
  </si>
  <si>
    <t>¹ The changes reflect a combination of factors that influenced both water withdrawal and discharge levels (see GRI 303-3 and GRI 303-4 for details). In 2024, CSN conducted a water stress risk assessment for the regions where its operations are located using the Aqueduct Water Risk Atlas platform from the World Resources Institute (WRI). No operations in Brazil are located in water-stressed areas—only those outside Brazil.</t>
  </si>
  <si>
    <t>SASB EM-MM-140a.1 | (1) Total water withdrawn, (2) total water consumed; percentage of each in regions with High or Extremely High Baseline Water Stress</t>
  </si>
  <si>
    <t>Water indicators of the Mining Segment</t>
  </si>
  <si>
    <t xml:space="preserve">CSN Mineração </t>
  </si>
  <si>
    <t>2024¹</t>
  </si>
  <si>
    <t>Percentage of withdrawal in areas with water stress</t>
  </si>
  <si>
    <t>Percentage of consumption in areas with water stress</t>
  </si>
  <si>
    <t>Percentage of water recirculated</t>
  </si>
  <si>
    <t>¹ In 2024 and 2025, CSN conducted a new water stress risk assessment for the regions where its units are located using the Aqueduct Water Risk Atlas platform from the World Resources Institute (WRI). No operations in Brazil are located in water-stressed areas—only those outside Brazil.</t>
  </si>
  <si>
    <t>SASB EM-CM-520a.1 | Total amount of monetary losses as a result of legal proceedings associated with cartel activities, price fixing, and antitrust activities</t>
  </si>
  <si>
    <t>In 2025, CSN Cimentos did not receive any notifications of reportable violations.</t>
  </si>
  <si>
    <t>Cases of non compliance of the Cement Segment</t>
  </si>
  <si>
    <t>Total number of significant fines1</t>
  </si>
  <si>
    <t>Total monetary value of significant fines (R$ thousand)1</t>
  </si>
  <si>
    <t>¹ Cases with fines or obligations to do or not to do that exceed R$ 1 million are considered significant.</t>
  </si>
  <si>
    <t>In 2025, CSN Cimentos joined ABNT (Brazilian Association of Technical Standards).</t>
  </si>
  <si>
    <t>Employees by gender and region of the Cement Segment¹</t>
  </si>
  <si>
    <t>Total Cement Segment</t>
  </si>
  <si>
    <t xml:space="preserve">¹ Includes full-time employees hired under Brazil’s CLT labor framework, along with participants in the Apprentice and Capacitar programs as of December 31 each year. All employees included in this count work full-time schedules. </t>
  </si>
  <si>
    <t>Cement Segment</t>
  </si>
  <si>
    <t xml:space="preserve">¹ Os terceiros que atuam nas unidades da CSN estão relacionados a contratos de terceirização de atividades e processos, como serviços de vigilância, limpeza, manutenção, transporte, obras civis, informática e montagem de equipamentos. A contabilização foi realizada por contagem direta, considerando tanto trabalhadores em tempo integral quanto parcial. Os dados têm como base o número de trabalhadores ao término do período de relato. A fiscalização da regularidade trabalhista das empresas contratadas responsáveis por esses serviços é conduzida por meio do Núcleo de Gestão de Terceiros. 	</t>
  </si>
  <si>
    <t>Hirings and dismissals of the Cement Segment¹</t>
  </si>
  <si>
    <t>¹ Includes full-time employees hired under Brazil’s CLT framework and participants in the Apprentice and Capacitar programs.</t>
  </si>
  <si>
    <t>Hiring and turnover rates of the Cement Segment¹</t>
  </si>
  <si>
    <t xml:space="preserve">¹ Includes full-time employees hired under Brazil’s CLT framework and participants in the Apprentice and Capacitar programs.
² The hiring rate is calculated monthly by dividing the number of new hires by the total active headcount for that month. Annual hiring data reflect the sum of all monthly rates.
³ The turnover rate is calculated monthly by dividing the number of terminations by the total active headcount for that month. Annual hiring data reflect the sum of all monthly rates. </t>
  </si>
  <si>
    <t>Average hours of training per employee of the Cement Segment¹</t>
  </si>
  <si>
    <t xml:space="preserve">¹  Includes full-time employees under Brazil’s CLT framework, along with participants in the Apprentice, Capacitar, and Internship programs. The annual average is calculated by dividing the total number of training hours delivered throughout the year by the headcount on December 31. </t>
  </si>
  <si>
    <t>Percentage of employees submitted to performance assessment of the Cement Segment¹</t>
  </si>
  <si>
    <t>¹ Includes full-time employees under Brazil’s CLT employment framework. The percentage is calculated by dividing the number of employees on December 31 who completed a performance review during the year by the total number of employees on the same date who were eligible for review.</t>
  </si>
  <si>
    <t>Gender diversity by functional level of the Cement Segment¹</t>
  </si>
  <si>
    <t xml:space="preserve">¹ Considers permanent employees hired in the CLT, Apprentice Program and Capacitar Program categories on the base date of December 31st of each year. </t>
  </si>
  <si>
    <t>Age group diversity by functional level of the Cement Segment¹</t>
  </si>
  <si>
    <t>Ethnic-racial diversity at CSN Cimentos¹ by functional level in 2024</t>
  </si>
  <si>
    <r>
      <rPr>
        <sz val="8"/>
        <color theme="1"/>
        <rFont val="Verdana"/>
      </rPr>
      <t xml:space="preserve">1. Includes full-time employees hired under Brazil’s CLT labor framework, along with participants in the Apprentice and </t>
    </r>
    <r>
      <rPr>
        <i/>
        <sz val="8"/>
        <color theme="1"/>
        <rFont val="Verdana"/>
      </rPr>
      <t>Capacitar</t>
    </r>
    <r>
      <rPr>
        <sz val="8"/>
        <color theme="1"/>
        <rFont val="Verdana"/>
      </rPr>
      <t xml:space="preserve"> programs as of December 31 each year.</t>
    </r>
    <r>
      <rPr>
        <sz val="8"/>
        <color theme="1"/>
        <rFont val="Verdana"/>
      </rPr>
      <t xml:space="preserve"> </t>
    </r>
  </si>
  <si>
    <t>Ethnic-racial diversity at CSN Cimentos¹ by functional level in 2025</t>
  </si>
  <si>
    <t>Mixed Race</t>
  </si>
  <si>
    <t>Not informed</t>
  </si>
  <si>
    <t>Ratio of average salary of women in relation to men by functional level of the Cement Segment¹</t>
  </si>
  <si>
    <t>n.a</t>
  </si>
  <si>
    <t>¹ Includes full-time employees under Brazil’s CLT employment framework and participants in the Apprentice Program. This disclosure does not account for variables such as tenure, area of specialization, or collective bargaining agreements specific to certain job categories, which may contribute to observed differences in compensation. Salaries at CSN are determined using market benchmarking studies based on the Hay Group methodology, with no consideration of gender in compensation decisions.</t>
  </si>
  <si>
    <t>Health and safety indicators of the Cement Segment¹</t>
  </si>
  <si>
    <t>¹ Includes full-time employees under Brazil’s CLT framework, along with participants in the Apprentice, Capacitar, and Trainee programs.  
² Rates calculated with the factor of 200 thousand man-hours worked.</t>
  </si>
  <si>
    <t>SASB EM-CM-320a.1 | (1) Total recordable incident rate (TRIR) and (2) near miss frequency rate (NMFR) for (a) direct employees and (b) contract employees</t>
  </si>
  <si>
    <t>Health and safety indicators according to OSHA of the Cement Segment</t>
  </si>
  <si>
    <t>Frequency rate of near misses¹ ²</t>
  </si>
  <si>
    <t>Frequency rate of recordable incidents¹ ²</t>
  </si>
  <si>
    <t>Frequency rate of fatal accidents¹ ²</t>
  </si>
  <si>
    <r>
      <rPr>
        <sz val="8"/>
        <color theme="1"/>
        <rFont val="Verdana"/>
      </rPr>
      <t xml:space="preserve">1. Includes full-time employees under Brazil’s CLT framework, along with participants in the Apprentice, </t>
    </r>
    <r>
      <rPr>
        <i/>
        <sz val="8"/>
        <color theme="1"/>
        <rFont val="Verdana"/>
      </rPr>
      <t>Capacitar</t>
    </r>
    <r>
      <rPr>
        <sz val="8"/>
        <color theme="1"/>
        <rFont val="Verdana"/>
      </rPr>
      <t>, and Trainee programs.  
2. Rates calculated with the factor of 200 thousand man-hours worked.</t>
    </r>
  </si>
  <si>
    <t>SASB EM-CM-320a.2 | Number of reported cases of silicosis</t>
  </si>
  <si>
    <t>Crystalline silica levels are negligible for occupational purposes, falling below quantification limits and significantly lower than current regulatory parameters, which eliminates the need for a dedicated control program for this agent given the absence of risk exposure. However, the organization maintains a robust surveillance and prevention structure based on periodic survey updates and continuous review of production processes, including these actions into the Respiratory Protection Program (RPP) — applied to positions with total dust variations above the action level — and into the PCMSO, which ensures active surveillance through excellent clinical examinations and, if any new risk is identified, provides for immediate specific complementary examinations, such as spirometry and ILO-standard X-rays, ensuring early detection of any clinical signs related to the work environment.</t>
  </si>
  <si>
    <t>Supplier indicators of the Cement Segment¹</t>
  </si>
  <si>
    <t>Percentage of expenditures with local suppliers¹ of the Cement Segment</t>
  </si>
  <si>
    <t>GRI 103-2 | Energy consumption and self-generation within the organization</t>
  </si>
  <si>
    <t>Energy generated by fuel consumption and electricity adquired of the Cement Segment (GJ)¹</t>
  </si>
  <si>
    <t>Subtotal of non-renewable fuels</t>
  </si>
  <si>
    <t>Total electricity generated from burning fuel</t>
  </si>
  <si>
    <t xml:space="preserve">¹ There were no purchases of other types of energy, nor any energy sales during the reporting period. Conversion factors were taken from: Brazil’s National Energy Balance, the GHG Protocol, and internal CSN data. 2023 and 2024 data have been restated. GRI 2-4.                                                                                        </t>
  </si>
  <si>
    <t>Energy intensity of the Cement Segment</t>
  </si>
  <si>
    <t>Energy consumption (kWh) divided per ton of cement¹</t>
  </si>
  <si>
    <t>Energy consumption (kWh) divided per ton of cementitious¹</t>
  </si>
  <si>
    <t>Energy consumption (MJ) divided per ton of clinker¹</t>
  </si>
  <si>
    <t>¹ According to the methodology of the Global Cement and Concrete Association (GCCA).</t>
  </si>
  <si>
    <r>
      <rPr>
        <b/>
        <sz val="10"/>
        <color theme="5"/>
        <rFont val="Verdana"/>
      </rPr>
      <t>Gross GHG emissions of the Cement Segment (tCO</t>
    </r>
    <r>
      <rPr>
        <b/>
        <sz val="10"/>
        <color rgb="FF993366"/>
        <rFont val="Verdana"/>
      </rPr>
      <t>2e)</t>
    </r>
    <r>
      <rPr>
        <b/>
        <sz val="10"/>
        <color theme="5"/>
        <rFont val="Verdana"/>
      </rPr>
      <t>¹</t>
    </r>
  </si>
  <si>
    <t>¹ The gases included in the calculation are Carbon dioxide (CO2), Methane (CH4), Nitrous Oxide (N2O), Hydrofluorocarbons (HFCs), Perfluorocarbons (PFCs), Sulfur hexafluoride (SF6), and Nitrogen trifluoride (NF3). Inventory prepared in accordance with NBR ISO 14064-1:2007 and PBGHG Protocol, using GWP from AR5 (IPCC). Data processed via Ecosystem tool (WayCarbon), with emission factors based on IPCC (2006, 2019), PBGHGP (2019), BEN (2015, 2016), DEFRA (2021) and supplier-specific sources.                                                                       
² Scope 2 emissions under market-based approach.</t>
  </si>
  <si>
    <t>Biogenic GHG emissions of the Cement Segment (tCO2e)</t>
  </si>
  <si>
    <t>Indicators of GHG emissions intensity related to the Global Cement and Concrete Association (GCCA)</t>
  </si>
  <si>
    <t>2020 (target base year)¹</t>
  </si>
  <si>
    <t>GCCA 59 indicator – Direct absolute emissions (tCO2e)</t>
  </si>
  <si>
    <t>GCCA 62 indicator – Specific emission from cementitious (kgCO2/ton cementitious)</t>
  </si>
  <si>
    <t>GCCA 74 indicator – Specific emissions from cement (kgCO2/ton cement)</t>
  </si>
  <si>
    <t>GCCA 92 indicator – Clinker factor (%)</t>
  </si>
  <si>
    <t>GCCA 93 indicator – Specific energy consumption per clinker produced (MJ/ton clinker)</t>
  </si>
  <si>
    <t>GCCA 21b indicator – Total cementitious products (ton)</t>
  </si>
  <si>
    <t>GCCA 21 indicator – Total cement products (ton)</t>
  </si>
  <si>
    <t>SASB EM-CM-110a.1 | Gross global Scope 1 emissions, percentage covered under emissions-limiting regulations</t>
  </si>
  <si>
    <t>Gross scope 1 emissions per type of gas of the Cement Segment (tCO2e)</t>
  </si>
  <si>
    <r>
      <rPr>
        <sz val="10"/>
        <color theme="1"/>
        <rFont val="Verdana"/>
      </rPr>
      <t>CO</t>
    </r>
    <r>
      <rPr>
        <vertAlign val="subscript"/>
        <sz val="10"/>
        <color rgb="FF000000"/>
        <rFont val="Verdana"/>
      </rPr>
      <t>2</t>
    </r>
  </si>
  <si>
    <t>SASB EM-CM-130a.1 | (1) Total energy consumed, (2) percentage grid electricity, (3) percentage alternative and (4) percentage renewable</t>
  </si>
  <si>
    <t>Energy indicators of the Cement Segment</t>
  </si>
  <si>
    <t>Renewable energy consumption (GJ)</t>
  </si>
  <si>
    <t>Energy consumption from alternative sources (GJ)</t>
  </si>
  <si>
    <t>Percentage of energy from alternative sources</t>
  </si>
  <si>
    <t>ODS production in metric tons of CFC-11¹</t>
  </si>
  <si>
    <t>Hydrochlorofluorocarbon (HCFC-22h)</t>
  </si>
  <si>
    <t>Emissions calculated based on their Ozone Depleting Potential (ODP) as defined in the Montreal Protocol.</t>
  </si>
  <si>
    <t>SASB EM-CM-120a.1 | Air emissions of the following pollutants: (1) NOx (excluding N2O), (2) SOx, (3) particulate matter (PM10), (4) dioxins/ furans, (5) volatile organic compounds (VOCs), (6) polycyclic aromatic hydrocarbons (PAHs) and (7) heavy metals</t>
  </si>
  <si>
    <t>Non-GHG atmospheric emissions of the Cement Segment (tons) ¹ ²</t>
  </si>
  <si>
    <t>NOx³</t>
  </si>
  <si>
    <t xml:space="preserve">¹ Concentration data extracted from isokinetic monitoring and calculated based on operating hours and flow rates of furnaces and equipment with direct emissions measurement.
² Increase in NOx due to operational adjustments and more production hours at operating facilities.                                                                                                                               </t>
  </si>
  <si>
    <t>Waste generated by type of the Cement Segment (tons)¹</t>
  </si>
  <si>
    <r>
      <rPr>
        <sz val="8"/>
        <color theme="1"/>
        <rFont val="Verdana"/>
      </rPr>
      <t>¹ All generated waste is stored until it reaches the optimal volume for appropriate disposal or treatment. As a result, the volumes of waste generation and final disposal may differ. Data were gathered from all integrated cement plants and grinding facilities.</t>
    </r>
    <r>
      <rPr>
        <b/>
        <sz val="8"/>
        <color rgb="FF0066CC"/>
        <rFont val="Verdana"/>
      </rPr>
      <t xml:space="preserve">
</t>
    </r>
    <r>
      <rPr>
        <sz val="8"/>
        <color theme="1"/>
        <rFont val="Verdana"/>
      </rPr>
      <t>² General waste, wood, miscellaneous materials, batteries, lightbulbs, among others.</t>
    </r>
  </si>
  <si>
    <t>Waste diverted from final disposal of the Cement Segment (tons)¹</t>
  </si>
  <si>
    <t>¹ Data were gathered from all integrated cement plants and grinding facilities.</t>
  </si>
  <si>
    <t>Waste directed to final disposal of the Cement Segment (tons)¹</t>
  </si>
  <si>
    <t>SASB EM-CM-150a.1 | Amount of waste generated, percentage
hazardous and percentage recycled</t>
  </si>
  <si>
    <t>Waste indicators of the Cement Segment</t>
  </si>
  <si>
    <t xml:space="preserve">Percentage of waste directed to recycling¹ </t>
  </si>
  <si>
    <t xml:space="preserve">¹ Recycled waste includes materials directed to sustainable treatment processes such as co-processing, conventional recycling, land rehabilitation, and re-refining. </t>
  </si>
  <si>
    <t>GRI 101-5 | Locations with biodiversity impacts¹</t>
  </si>
  <si>
    <t xml:space="preserve">Arcos </t>
  </si>
  <si>
    <t>1,039.7 hectares</t>
  </si>
  <si>
    <t>Yes, this site has a Private Natural Heritage Reserve (CSN's RPPN) and, in some areas, operations border this reserve. It is also partially within the buffer zone of the Corumbá State Ecological Station and approximately 5 km from the Lafarge RPPN. This is a region of high ecological integrity, playing a vital role in delivering ecosystem services to local communities and other stakeholders. However, the area does not exhibit signs of accelerated environmental degradation and is not exposed to high water-related risks such as droughts or flooding.</t>
  </si>
  <si>
    <t>Limestone mining and cement manufacturing.</t>
  </si>
  <si>
    <t xml:space="preserve">
Alhandra
</t>
  </si>
  <si>
    <t>Paraíba</t>
  </si>
  <si>
    <t>151.2 hectares</t>
  </si>
  <si>
    <t>No</t>
  </si>
  <si>
    <t xml:space="preserve">Barroso
</t>
  </si>
  <si>
    <t>196.7 hectares</t>
  </si>
  <si>
    <t>Caaporã</t>
  </si>
  <si>
    <t>720.9 hectares</t>
  </si>
  <si>
    <t>Yes, the site partially overlaps with the Acaú-Goiana Extractive Reserve.</t>
  </si>
  <si>
    <t>Pedro Leopoldo</t>
  </si>
  <si>
    <t>783.8 hectares</t>
  </si>
  <si>
    <t>Yes, the site overlaps with the Fazenda Campinho and Fazenda Vargem Alegre Private Natural Heritage Reserves (RPPNs). It is also located within a 5-kilometer radius of Sumidouro State Park, the Vargem da Pedra State Natural Monument, and the Lapa Vermelha State Natural Monument.</t>
  </si>
  <si>
    <t>Montes Claros</t>
  </si>
  <si>
    <t>449 hectares</t>
  </si>
  <si>
    <t>Yes, located within 5 km of the Lapa Grande State Park.</t>
  </si>
  <si>
    <t>Cantagalo</t>
  </si>
  <si>
    <t>706.4  hectares</t>
  </si>
  <si>
    <t>Cajamar</t>
  </si>
  <si>
    <t xml:space="preserve">283 hectares </t>
  </si>
  <si>
    <t>Yes, overlapping with the Cajamar Mairiporã Protection Area (APA).</t>
  </si>
  <si>
    <t>Aggregate mining</t>
  </si>
  <si>
    <t xml:space="preserve">Mairiporã </t>
  </si>
  <si>
    <t>109 hectares</t>
  </si>
  <si>
    <t>Yes, overlapping with the Cantareira System Protected Area (APA) and located within 5 km of Cantareira State Park.</t>
  </si>
  <si>
    <t>Sorocaba</t>
  </si>
  <si>
    <t xml:space="preserve">68.96 hectares </t>
  </si>
  <si>
    <t>Barueri</t>
  </si>
  <si>
    <t xml:space="preserve">62.75 hectares </t>
  </si>
  <si>
    <t>Yes, located within 5 km of the Várzea do Tietê Protected Area (APA) – Barueri Ecological Park.</t>
  </si>
  <si>
    <t>Ecosystem services affected or potentially affected by the organization’s activities and how the ecosystem services and beneficiaries are or could be affected by the organization's activities</t>
  </si>
  <si>
    <t>Beneficiaries (e.g., local communities, indigenous peoples, others) affected or potentially affected by the organization’s activities.</t>
  </si>
  <si>
    <t>In the cement sector, water plays a key role in cooling systems and controlling particulate emissions. While it requires minimal treatment, its use can lead to environmental impacts through resource consumption and effluent discharge. Cement operations that rely on co-processing in kilns also depend on biomass, such as reforested charcoal dust. Air quality is a critical concern, as emissions of particulate matter, sulfur oxides (SOx), nitrogen oxides (NOx), and greenhouse gases can affect climate regulation and potentially lead to operational stoppages if regulatory limits are exceeded. Stormwater runoff may exacerbate erosion, and the storage of raw materials can negatively impact soil quality. Although CSN Cimentos does not have direct operational dependence on biodiversity, it implements environmental offsets and rehabilitation initiatives whenever vegetation is cleared.</t>
  </si>
  <si>
    <t xml:space="preserve"> At the Arcos (Minas Gerais) operation, the traditional communities of Corumbá and Boca da Mata are benefited by an Environmental Education Program (PEA) developed by CSN and approved by local authorities. This program promotes local cultural heritage, provides skills training workshops, and offers outdoor classes on biodiversity and natural cave systems. The goal of the program is to enhance community awareness of the region’s cultural and environmental wealth while Training them on how to make a livelihood through program-related activities.</t>
  </si>
  <si>
    <t>SASB EM-CM-160a.2 | Terrestrial land area disturbed, percentage of impacted area restored</t>
  </si>
  <si>
    <t>Land disturbed by operations in the Cement segment</t>
  </si>
  <si>
    <t>Total area disturbed (hectares)</t>
  </si>
  <si>
    <t>Area disturbed and currently under restoration (hectares)</t>
  </si>
  <si>
    <t>Percentage of disturbed land under restoration</t>
  </si>
  <si>
    <t>Restoration activities conducted in the period</t>
  </si>
  <si>
    <t>Restoration initiatives are carried out progressively, as areas disturbed by mining activities are exhausted. The environmental rehabilitation of areas where mineral extraction has been completed follows established regulatory procedures and dedicated recovery plans, subject to approval by environmental and mining authorities.</t>
  </si>
  <si>
    <t>Ratio between the lowest salary paid and the minimum wage1</t>
  </si>
  <si>
    <t>¹ The only wages paid below the national minimum wage apply to apprentices, who are employed under specific regulations and have reduced working hours, in accordance with municipal or national wage floor agreements. The Brazilian minimum wage was 2023 was R$ 1,320, R$ 1,412 in 2024 and R$ 1,518 in 2025.</t>
  </si>
  <si>
    <t>Materials consumption of the Cement Segment (tons)</t>
  </si>
  <si>
    <t>SASB EM-CM-000.A | Production by major product line</t>
  </si>
  <si>
    <t>Production indicators of the Cement Segment¹</t>
  </si>
  <si>
    <t>Total cement production (tons)</t>
  </si>
  <si>
    <t>¹ Figures are based on the methodology defined by the Global Cement and Concrete Association (GCCA), Disclosure 21 – Total Cement Plus Substitutes.</t>
  </si>
  <si>
    <t>SASB EM-CM-410a.1 | Percentage of products that qualify for credits in sustainable building design and construction certifications</t>
  </si>
  <si>
    <t>SASB EM-CM-410a.2 | Total addressable market and share of market for products that reduce energy, water or material impacts during usage or production</t>
  </si>
  <si>
    <t>Percentage of products that qualify for credits in sustainable building design and construction certifications</t>
  </si>
  <si>
    <t>Percentage by annual sales revenue</t>
  </si>
  <si>
    <t>Share of products aligned with sustainable construction certifications (e.g., LEED, BREEAM)</t>
  </si>
  <si>
    <t>Total addressable market and share of market for products that reduce energy, water or material impacts during usage or production</t>
  </si>
  <si>
    <t>Currency and percentage</t>
  </si>
  <si>
    <t>Total addressable market</t>
  </si>
  <si>
    <t>Share of market for products that reduce energy, water or material impacts during usage or production</t>
  </si>
  <si>
    <t>Water withdrawal by source of the Cement Segment (megaliters)¹</t>
  </si>
  <si>
    <r>
      <rPr>
        <sz val="8"/>
        <color theme="1"/>
        <rFont val="Verdana"/>
      </rPr>
      <t xml:space="preserve">¹ The entire volume of water withdrawn had a total dissolved solids (TDS) concentration of 1,000 mg/L or less. 2024 data restated. </t>
    </r>
    <r>
      <rPr>
        <b/>
        <sz val="8"/>
        <color theme="1"/>
        <rFont val="Arial"/>
      </rPr>
      <t>GRI 2-4.</t>
    </r>
    <r>
      <rPr>
        <sz val="8"/>
        <color theme="1"/>
        <rFont val="Arial"/>
      </rPr>
      <t xml:space="preserve">
² In 2024 and 2025, we conducted water stress risk assessments in the regions where the facilities are located using the Aqueduct Water Risk Atlas platform from the World Resources Institute (WRI). No sites in Brazil are located in water-stressed areas.</t>
    </r>
  </si>
  <si>
    <t>Water discharge by source of the Cement Segment (megaliters)¹</t>
  </si>
  <si>
    <t>¹ The entire volume of water discharged  had a total dissolved solids (TDS) concentration of 1,000 mg/L or less. 
² In 2025 and 2024, CSN conducted a new water stress risk assessment for the regions where its units are located using the Aqueduct Water Risk Atlas platform from the World Resources Institute (WRI). No operations in Brazil are located in water-stressed areas.</t>
  </si>
  <si>
    <t>Water consumption of the Cement Segment (megaliters)¹</t>
  </si>
  <si>
    <t>¹ In 2025 and 2024, CSN conducted a new water stress risk assessment for the regions where its units are located using the Aqueduct Water Risk Atlas platform from the World Resources Institute (WRI). No operations in Brazil are located in water-stressed areas.</t>
  </si>
  <si>
    <t>SASB EM-CM-140a.1 | (1) Total water withdrawn, (2) total water consumed; percentage of each in regions with High or Extremely High Baseline Water Stress</t>
  </si>
  <si>
    <t>Water indicators of the Cement Segment¹</t>
  </si>
  <si>
    <t xml:space="preserve">¹ In 2025 and 2024, CSN conducted a new water stress risk assessment for the regions where its units are located using the Aqueduct Water Risk Atlas platform from the World Resources Institute (WRI). No operations in Brazil are located in water-stressed areas.
² Includes only operational sites equipped with water recycling systems.                                                                                        </t>
  </si>
  <si>
    <t>In 2025, CSN Logística received a fine of R$ 2,505,000, issued in 2025 by IBAMA. Significant cases of non-compliance and sensitive issues exceeding R$ 1 million are considered.</t>
  </si>
  <si>
    <t xml:space="preserve">Companies in the Logistics Segment joined and participated in working groups in the following associations and professional entities in 2025: Brazilian Association of Port Terminals (ABTP); National Association of Railway Transporters (ANTF); and Association of Companies of the Pecém Industrial and Port Complex (AECIPP).   </t>
  </si>
  <si>
    <t>Employees by gender and region of the Logistics Segment¹</t>
  </si>
  <si>
    <t>Total Logistics Segment</t>
  </si>
  <si>
    <t xml:space="preserve">¹ Considers permanent employees hired in the CLT, Apprentice Program and Capacitar Program categories on the base date of December 31st of each year. Everyone works full time. </t>
  </si>
  <si>
    <t>Logistics Segment</t>
  </si>
  <si>
    <t>¹ Third parties who work at CSN units are involved in outsourcing contracts for activities and processes, such as surveillance, cleaning, maintenance, transportation, civil works, IT and equipment assembly services. The count was performed through direct enumeration, including both full-time and part-time workers. The data are based on the headcount at the end of the reporting period. Labor compliance for contractors is managed by CSN’s Contractor Management Center.</t>
  </si>
  <si>
    <t>Hirings and dismissals of the Logistics Segment¹</t>
  </si>
  <si>
    <t>Hiring and turnover rates of the Logistics Segment¹</t>
  </si>
  <si>
    <r>
      <rPr>
        <b/>
        <sz val="9"/>
        <color rgb="FF8AB31D"/>
        <rFont val="Verdana"/>
      </rPr>
      <t>Hiring rate</t>
    </r>
    <r>
      <rPr>
        <b/>
        <sz val="9"/>
        <color rgb="FF99CC00"/>
        <rFont val="Verdana"/>
      </rPr>
      <t>²</t>
    </r>
  </si>
  <si>
    <r>
      <rPr>
        <b/>
        <sz val="9"/>
        <color rgb="FF8AB31D"/>
        <rFont val="Verdana"/>
      </rPr>
      <t>Turnover rate</t>
    </r>
    <r>
      <rPr>
        <b/>
        <sz val="9"/>
        <color rgb="FF99CC00"/>
        <rFont val="Verdana"/>
      </rPr>
      <t>³</t>
    </r>
  </si>
  <si>
    <t>¹ Considers permanent employees in the CLT, Apprentice Program and Capacitar Program categories. 
² The hiring rate is calculated as the number of people hired in the year over the headcount at the end of the year.
³ The turnover rate is calculated as the number of people leaving during the year over the headcount at the end of the year.</t>
  </si>
  <si>
    <t>Average hours of training per employee of the Logistics Segment¹</t>
  </si>
  <si>
    <t xml:space="preserve">¹ Considers permanent employees in the CLT, Apprentice Program, Capacitar Program and Internship Program categories. The average is calculated as the total number of training hours provided in the year divided by the headcount on 09/30.
² In 2025, average training hours increased significantly, a direct impact of changes made to the mandatory development track, which allowed selection of elective content, in addition to in-person training on self-awareness. </t>
  </si>
  <si>
    <t>Percentage of employees submitted to performance assessment of the Logistics Segment¹</t>
  </si>
  <si>
    <t xml:space="preserve">¹ Considers permanent employees in the CLT category. The percentage is calculated as: total number of employees on 12/31 who underwent a performance evaluation in the year divided by the total number of employees on 12/31 eligible to undergo a performance evaluation in the year. 
² CSN did not conduct its People Performance Cycle in 2024, as this process is not required annually. </t>
  </si>
  <si>
    <t>Gender diversity by functional level of the Logistics Segment¹</t>
  </si>
  <si>
    <t>Age group diversity by functional level of the Logistics Segment¹</t>
  </si>
  <si>
    <r>
      <rPr>
        <b/>
        <sz val="10"/>
        <color rgb="FF8AB31D"/>
        <rFont val="Verdana"/>
      </rPr>
      <t>Ethnic and racial diversity at CSN Logística</t>
    </r>
    <r>
      <rPr>
        <b/>
        <vertAlign val="superscript"/>
        <sz val="10"/>
        <color rgb="FF8AB31D"/>
        <rFont val="Verdana"/>
      </rPr>
      <t>1</t>
    </r>
    <r>
      <rPr>
        <b/>
        <sz val="10"/>
        <color rgb="FF8AB31D"/>
        <rFont val="Verdana"/>
      </rPr>
      <t xml:space="preserve"> by job level in 2024</t>
    </r>
  </si>
  <si>
    <r>
      <rPr>
        <i/>
        <sz val="10"/>
        <color theme="1"/>
        <rFont val="Verdana"/>
      </rPr>
      <t>Capacitar</t>
    </r>
    <r>
      <rPr>
        <sz val="10"/>
        <color theme="1"/>
        <rFont val="Verdana"/>
      </rPr>
      <t xml:space="preserve"> program</t>
    </r>
  </si>
  <si>
    <r>
      <rPr>
        <sz val="8"/>
        <color theme="1"/>
        <rFont val="Verdana"/>
      </rPr>
      <t xml:space="preserve">1. Includes full-time employees hired under Brazil’s CLT labor framework, along with participants in the Apprentice and </t>
    </r>
    <r>
      <rPr>
        <i/>
        <sz val="8"/>
        <color theme="1"/>
        <rFont val="Verdana"/>
      </rPr>
      <t>Capacitar</t>
    </r>
    <r>
      <rPr>
        <sz val="8"/>
        <color theme="1"/>
        <rFont val="Verdana"/>
      </rPr>
      <t xml:space="preserve"> programs as of December 31.</t>
    </r>
  </si>
  <si>
    <t>Ethnic and racial diversity at CSN Logística1 by job level in 2025</t>
  </si>
  <si>
    <t>¹ Includes full-time employees hired under Brazil’s CLT labor framework, along with participants in the Apprentice and Capacitar programs as of December 31.</t>
  </si>
  <si>
    <t>Ratio of average salary of women in relation to men by functional level of the Logistics Segment¹</t>
  </si>
  <si>
    <t>¹ Considers permanent employees in the CLT and Apprentice Program categories. The calculation of this indicator does not consider factors such as length of service, area of specialty and collective agreements applicable to specific categories, which is why salary differences can be seen. The remuneration for each role in the company is defined based on market research, following the Hay Group methodology, and does not consider gender as a criterion for defining remuneration.</t>
  </si>
  <si>
    <t>Health and safety indicators of the Logistics Segment¹</t>
  </si>
  <si>
    <t xml:space="preserve">¹ Considers permanent employees in the CLT, Apprentice Program, Capacitar Program and Trainee Program categories and third parties. The decline in the severity rate reflects the positive impact of the AGIR program.
² Rates calculated with the factor of 200 thousand man-hours worked.
³ Recordable injuries in 2025 were doctors cases without lost time and loss-time injuries.	</t>
  </si>
  <si>
    <t>Supplier indicators of the Logistics Segment</t>
  </si>
  <si>
    <t>Percentage of expenditures with local suppliers¹ of the Logistics Segment</t>
  </si>
  <si>
    <t>Energy generated by fuel consumption and electricity adquired of the Logistics Segment (GJ)¹</t>
  </si>
  <si>
    <r>
      <rPr>
        <sz val="8"/>
        <color rgb="FF000000"/>
        <rFont val="Verdana"/>
      </rPr>
      <t xml:space="preserve">¹ There is no acquisition of other types of energy, nor the sale of energy. Conversion factors: National Energy Balance, GHG Protocol and specific data from CSN. Data for 2023 and 2024 restated.  </t>
    </r>
    <r>
      <rPr>
        <b/>
        <sz val="8"/>
        <color rgb="FF000000"/>
        <rFont val="Verdana"/>
      </rPr>
      <t xml:space="preserve">GRI 2-4
</t>
    </r>
    <r>
      <rPr>
        <sz val="8"/>
        <color rgb="FF000000"/>
        <rFont val="Verdana"/>
      </rPr>
      <t>² In 2025, the energy increase was linked to the inclusion of Tora Transporte acquired by CSN.</t>
    </r>
  </si>
  <si>
    <t>¹The increase in 2025 was due to the addition of Tora Transportes, which was acquired by CSN.</t>
  </si>
  <si>
    <t>Gross GHG emissions of the Logistics Segment (tCO2e)</t>
  </si>
  <si>
    <r>
      <rPr>
        <b/>
        <sz val="10"/>
        <color theme="8"/>
        <rFont val="Verdana"/>
      </rPr>
      <t>Emissões biogênicas de GEE do segmento Logística (tCO</t>
    </r>
    <r>
      <rPr>
        <b/>
        <vertAlign val="subscript"/>
        <sz val="10"/>
        <color theme="8"/>
        <rFont val="Verdana"/>
      </rPr>
      <t>2</t>
    </r>
    <r>
      <rPr>
        <b/>
        <sz val="10"/>
        <color theme="8"/>
        <rFont val="Verdana"/>
      </rPr>
      <t>e)</t>
    </r>
  </si>
  <si>
    <t>Waste generated by type of the Logistics Segment (tons)¹</t>
  </si>
  <si>
    <r>
      <rPr>
        <sz val="8"/>
        <color rgb="FF000000"/>
        <rFont val="Verdana"/>
      </rPr>
      <t xml:space="preserve">¹ All waste generated is stored until it reaches an ideal volume for disposal or treatment. Therefore, the generation and disposal volumes differ. 
</t>
    </r>
    <r>
      <rPr>
        <sz val="8"/>
        <color rgb="FF000000"/>
        <rFont val="Verdana"/>
      </rPr>
      <t>² Common waste, wood, miscellaneous, batteries, light bulbs, among others.
³ There was a decrease in 2025 resulting from reduced construction work at TECON port.</t>
    </r>
  </si>
  <si>
    <t>Waste diverted from final disposal of the Logistics Segment (tons)¹</t>
  </si>
  <si>
    <t xml:space="preserve">¹ All waste is destined for external treatment and disposal, with the exception of Internal Recycling. </t>
  </si>
  <si>
    <t>Waste directed to final disposal of the Logistics Segment (tons)¹</t>
  </si>
  <si>
    <t xml:space="preserve">¹ All waste is destined for external treatment and disposal. </t>
  </si>
  <si>
    <t>Ferrovia Transnordestina TLSA</t>
  </si>
  <si>
    <t>Piauí, Pernambuco e Ceará.</t>
  </si>
  <si>
    <t>1,206 kilometers of railway will connect the states of Piauí and Pernambuco to the Port of Pecém (Ceará).</t>
  </si>
  <si>
    <t>Yes, there is partial overlap between the railway and the Chapada do Araripe Protected Area (APA), which is classified as a federal sustainable use conservation unit.  This region has high ecosystem integrity but is subject to high water-related risks, such as droughts or floods.  However, it does not show signs of accelerated degradation and is not considered essential for the provision of ecosystem services to indigenous peoples, local communities, or other stakeholders.</t>
  </si>
  <si>
    <t xml:space="preserve">The main objectives of the protected area are to reconcile human settlement with the sustainable use of natural resources and to protect biodiversity. In addition, it protects geosites, hosts environmentally responsible tourism and cultural activities, and ensures the sustainability and improved quality of life of families living in the area.   </t>
  </si>
  <si>
    <t>Operating site</t>
  </si>
  <si>
    <t>Habitat</t>
  </si>
  <si>
    <t>The construction of the Transnordestina Railway may have impacts on local biodiversity, particularly flora and fauna, due to its extensive length and the need for vegetation clearing along the right-of-way.</t>
  </si>
  <si>
    <t>In connection with the new railway, CSN is implementing a large-scale Investment Program for Rural and Sustainable Productive Inclusion (PINAPS). With a long-term vision to foster systemic transformation in Brazil’s Northeast by 2035, PINAPS supports agroforestry-based rural and family farming in communities along the Transnordestina route, spanning the states of Piauí, Ceará, and Pernambuco. Key objectives include strengthening the value chains for ecological honey, ecological cotton, and small livestock (sheep and goats) in the buffer zones straddling the TLSA right-of-way in Piauí. The program also promotes the transition of these supply chains to sustainable agroforestry models leveraging nature-based solutions. The project directly benefits 100 farmers from the Barro Vermelho and Contente quilombola communities, as well as the Cachoeira Settlement in Paulistana (Piauí). It also supports local associations and cooperatives near the Serra da Capivara National Park.</t>
  </si>
  <si>
    <r>
      <rPr>
        <b/>
        <sz val="10"/>
        <color rgb="FF8AB31D"/>
        <rFont val="Verdana"/>
      </rPr>
      <t>Ratio between the lowest salary paid and the minimum wage</t>
    </r>
    <r>
      <rPr>
        <b/>
        <vertAlign val="superscript"/>
        <sz val="10"/>
        <color rgb="FF99CC00"/>
        <rFont val="Verdana"/>
      </rPr>
      <t>1</t>
    </r>
  </si>
  <si>
    <t>Materials consumption of the Logistics Segment (tons)¹</t>
  </si>
  <si>
    <t>¹ In 2024, sleepers were purchased for railway construction.</t>
  </si>
  <si>
    <t>Water withdrawal by source of the Logistics Segment (megaliters)¹</t>
  </si>
  <si>
    <t xml:space="preserve">¹ All the volume withdrawn (100%) has a concentration of total dissolved solids equal to or less than 1,000 mg/l. Prior to 2024, all water withdrawals were sourced from regions classified as water-stressed. 
²  In 2025 and 2024, CSN conducted a new water stress risk assessment for the regions where its units are located using the Aqueduct Water Risk Atlas platform from the World Resources Institute (WRI). No operations in Brazil are located in water-stressed areas—only those outside Brazil. </t>
  </si>
  <si>
    <t>Water discharge by source of the Logistics Segment (megaliters)¹</t>
  </si>
  <si>
    <t xml:space="preserve">2024² </t>
  </si>
  <si>
    <r>
      <rPr>
        <sz val="8"/>
        <color theme="1"/>
        <rFont val="Verdana"/>
      </rPr>
      <t>¹ All the volume discharged (100%) has a total dissolved solids concentration equal to or less than 1,000 mg/l.</t>
    </r>
    <r>
      <rPr>
        <b/>
        <sz val="8"/>
        <color theme="1"/>
        <rFont val="Verdana"/>
      </rPr>
      <t xml:space="preserve">
</t>
    </r>
    <r>
      <rPr>
        <sz val="8"/>
        <color theme="1"/>
        <rFont val="Verdana"/>
      </rPr>
      <t xml:space="preserve">² In 2025 and 2024, CSN conducted a new water stress risk assessment for the regions where its units are located using the Aqueduct Water Risk Atlas platform from the World Resources Institute (WRI). No operations in Brazil are located in water-stressed areas—only those outside Brazil. The identification of priority substances of concern in water discharges, as well as the organization's approach to setting discharge limits, is guided by applicable state and federal regulations. </t>
    </r>
  </si>
  <si>
    <t>Water consumption of the Logistics Segment (megaliters)¹</t>
  </si>
  <si>
    <t>¹ In 2025 and 2024, CSN conducted a new water stress risk assessment for the regions where its units are located using the Aqueduct Water Risk Atlas platform from the World Resources Institute (WRI). No operations in Brazil are located in water-stressed areas—only those outside Brazil.</t>
  </si>
  <si>
    <t>In 2025, the Energy segment did not incur any significant fines or non-monetary sanctions. Instances of noncompliance are considered significant when they involve sensitive matters with a financial impact exceeding R$ 1 million.</t>
  </si>
  <si>
    <t>Companies in the Energy Segment joined the following associations and class entities in 2025: Brazilian Association of Large Consumers of Electric Energy (ABRACE) and Brazilian Association of Investors in Self-Production of Energy (ABIAPE). In both cases, the companies held positions on the governing bodies and actively participated in the associations’ working groups.</t>
  </si>
  <si>
    <t>Employees by gender and region of the Energy Segment¹</t>
  </si>
  <si>
    <t>Total Energy Segment</t>
  </si>
  <si>
    <r>
      <rPr>
        <sz val="8"/>
        <color theme="1"/>
        <rFont val="Verdana"/>
      </rPr>
      <t xml:space="preserve">¹ Includes full-time employees hired under Brazil’s CLT labor framework, along with participants in the Apprentice and </t>
    </r>
    <r>
      <rPr>
        <i/>
        <sz val="8"/>
        <color theme="1"/>
        <rFont val="Verdana"/>
      </rPr>
      <t>Capacitar</t>
    </r>
    <r>
      <rPr>
        <sz val="8"/>
        <color theme="1"/>
        <rFont val="Verdana"/>
      </rPr>
      <t xml:space="preserve"> programs as of December 31 each year. All employees included in this count work full-time schedules. </t>
    </r>
  </si>
  <si>
    <t>Total number of third parties</t>
  </si>
  <si>
    <t>Energy Segment</t>
  </si>
  <si>
    <t xml:space="preserve">Contractors at CSN facilities are engaged under outsourcing contracts for various services and operations roles, including security, cleaning, maintenance, transportation, civil construction, IT, and equipment assembly. The count was performed through direct enumeration, including both full-time and part-time workers. The data are based on the headcount at the end of the reporting period. Labor compliance for contractors is managed by CSN’s Contractor Management Center.                          </t>
  </si>
  <si>
    <t>Hirings and terminations in the Energy segment¹</t>
  </si>
  <si>
    <t>New hires</t>
  </si>
  <si>
    <t>Terminations</t>
  </si>
  <si>
    <t>Under 30</t>
  </si>
  <si>
    <t>30 to 50</t>
  </si>
  <si>
    <t>Over 50</t>
  </si>
  <si>
    <t>Employee hiring and turnover rates – Energy segment¹</t>
  </si>
  <si>
    <t>¹ Includes full-time employees hired under Brazil’s CLT framework and participants in the Apprentice and Capacitar programs. 
² The hiring rate is calculated monthly by dividing the number of new hires by the total active headcount for that month. Annual hiring data reflect the sum of all monthly rates.
³ The turnover rate is calculated monthly by dividing the number of terminations by the total active headcount for that month. Annual hiring data reflect the sum of all monthly rate.</t>
  </si>
  <si>
    <t>Average hours of training per employee of the Energy Segment¹</t>
  </si>
  <si>
    <t>¹ Considers permanent employees in the CLT, Apprentice Program, Capacitar Program, Internship Program and Trainee Program categories. The average is calculated as the total number of training hours provided in the year divided by the headcount on 12/31.      
² In 2024, due to the privatization of CEEE-G, massive (re)training was conducted on mandatory regulatory content to rebuild the historical records base, resulting in an atypically high volume of training hours. The implementation of a new system in June 2024 and the consolidation of information in the Corporate University also expanded training records. The reduction observed in 2025 therefore results from the normalization of the base after the 2024 peak and does not represent a decrease in training efforts.</t>
  </si>
  <si>
    <t>Employees receiving regular performance reviews, by gender and employee category</t>
  </si>
  <si>
    <t>By job level</t>
  </si>
  <si>
    <t>Gender diversity by functional level of the Energy Segment</t>
  </si>
  <si>
    <t>Age group diversity by functional level of the Energy Segment</t>
  </si>
  <si>
    <t>Ethnic and racial diversity at Energy segment by functional level
 in 2024 ¹</t>
  </si>
  <si>
    <t xml:space="preserve">¹ Includes all full-time employees hired under Brazil’s CLT employment framework, Apprentice Program, Capacitar Program and Trainee Program as of December 31. </t>
  </si>
  <si>
    <t>Ethnic and racial diversity at Energy segment by functional level
 in 2025¹</t>
  </si>
  <si>
    <t>¹There were no 'not reported' self-declarations in 2025.</t>
  </si>
  <si>
    <t>Ratio of basic salary and remuneration of women to men by job level at Energy segment¹</t>
  </si>
  <si>
    <t xml:space="preserve">¹ Includes full-time employees under Brazil’s CLT employment framework, Apprentice Program, Capacitar Program and Trainee Program. This disclosure does not account for variables such as tenure, area of specialization, or collective bargaining agreements specific to certain job categories, which may contribute to observed differences in compensation. Salaries at CSN are determined using market benchmarking studies based on the Hay Group methodology, with no consideration of gender in compensation decisions.                        </t>
  </si>
  <si>
    <t>Health and safety indicators of the Energy Segment¹ ² ³</t>
  </si>
  <si>
    <t>¹ Considers permanent employees in the CLT, Apprentice Program, Capacitar Program and Trainee Program categories and third parties. 
² Rates calculated with the factor of 200 thousand man-hours worked.
³ Recordable injuries in 2025 were doctors cases without lost time and loss-time injuries.</t>
  </si>
  <si>
    <t>Supplier disclosures – Energy segment¹</t>
  </si>
  <si>
    <t>Total spend (R$ million)</t>
  </si>
  <si>
    <t>Proportion of spending on locally-based suppliers¹ – Energy segment</t>
  </si>
  <si>
    <t>¹ Local suppliers are defined as those based in the Brazilian states where CSN has operations.</t>
  </si>
  <si>
    <t>GRI 103-2 | Energy consumption within the organization</t>
  </si>
  <si>
    <t>Energy generated by fuel consumption and electricity adquired of the Energy Segment (GJ)¹</t>
  </si>
  <si>
    <t>¹ There is no acquisition of other types of energy, nor the sale of energy. Conversion factors: National Energy Balance, GHG Protocol and specific data from CSN.</t>
  </si>
  <si>
    <t>Gross GHG emissions of the Energy Segment (tCO2e)¹</t>
  </si>
  <si>
    <t xml:space="preserve">Scope 2² </t>
  </si>
  <si>
    <t>Biogenic GHG emissions of the Energy Segment (tCO2e)</t>
  </si>
  <si>
    <t>Waste generated by type of the Energy Segment (tons)¹</t>
  </si>
  <si>
    <t>205,4³</t>
  </si>
  <si>
    <t xml:space="preserve">¹ All waste generated is stored until it reaches an ideal volume for disposal or treatment. Therefore, the generation and disposal volumes differ.
² Common waste, wood, miscellaneous, batteries, light bulbs, among others. 
³ The total amount generated was 74.68 tons of hazardous and non-hazardous waste. </t>
  </si>
  <si>
    <t>Waste diverted from final disposal of the Enegy Segment (tons)¹</t>
  </si>
  <si>
    <t xml:space="preserve">Hazardous			</t>
  </si>
  <si>
    <t xml:space="preserve">Non-hazardous			</t>
  </si>
  <si>
    <t>Waste directed to final disposal of the Energy Segment (tons)¹</t>
  </si>
  <si>
    <t>Others</t>
  </si>
  <si>
    <t xml:space="preserve">Supplementary disclosure (non-material)				
				</t>
  </si>
  <si>
    <t>GRI 202-1 | Ratio of standard entry level wage by gender compared to local minimum wage</t>
  </si>
  <si>
    <t>Ratio of entry-level wage to minimum wage¹</t>
  </si>
  <si>
    <t>Energy segment</t>
  </si>
  <si>
    <t>¹ The only wages paid below the national minimum wage apply to apprentices, who are employed under specific regulations and have reduced working hours. The Brazilian minimum wage was R$1,212 in 2022, R$1,320 in 2023, and R$1,412 in 2024.</t>
  </si>
  <si>
    <t>Materials consumption</t>
  </si>
  <si>
    <t>#VALUE!</t>
  </si>
  <si>
    <t>Início</t>
  </si>
  <si>
    <t>Siderurgia</t>
  </si>
  <si>
    <t>Mineração</t>
  </si>
  <si>
    <t>Cimentos</t>
  </si>
  <si>
    <t>Logística</t>
  </si>
  <si>
    <t>Energia</t>
  </si>
  <si>
    <t>Índice GRI</t>
  </si>
  <si>
    <t>Índice SASB</t>
  </si>
  <si>
    <t>Materialidade</t>
  </si>
  <si>
    <t>TCFD e TNFD</t>
  </si>
  <si>
    <t>Ratings</t>
  </si>
  <si>
    <t>Pedido Report 2024: favor deixar em vermelho novas informações inseridas em texto ou rodapé.</t>
  </si>
  <si>
    <r>
      <rPr>
        <b/>
        <sz val="16"/>
        <color theme="5"/>
        <rFont val="Verdana"/>
      </rPr>
      <t xml:space="preserve">Ética e </t>
    </r>
    <r>
      <rPr>
        <b/>
        <i/>
        <sz val="16"/>
        <color rgb="FF993366"/>
        <rFont val="Verdana"/>
      </rPr>
      <t>compliance</t>
    </r>
  </si>
  <si>
    <t>GRI 2-27 | Conformidade com leis e regulamentos</t>
  </si>
  <si>
    <t>GRI 206-1 | Ações judiciais por concorrência desleal, práticas de truste e monopólio</t>
  </si>
  <si>
    <t>SASB EM-CM-520a.1 | Valor total de perdas monetárias como resultado de processos judiciais associados a atividades de cartel, fixação de preços e atividades antitruste</t>
  </si>
  <si>
    <r>
      <rPr>
        <sz val="10"/>
        <color rgb="FFFF0000"/>
        <rFont val="Verdana"/>
      </rPr>
      <t>Em 2024, a CSN Cimentos não recebeu notificações de casos a serem reportados. Os autos de infração recebidos em 2023 ainda encontram-se em andamento.</t>
    </r>
    <r>
      <rPr>
        <sz val="10"/>
        <color rgb="FF000000"/>
        <rFont val="Verdana"/>
      </rPr>
      <t xml:space="preserve"> A CSN Cimentos recebeu em 2023 três autos de infração que resultaram em embargos. Um da Prefeitura do Rio de Janeiro por suposta emissão de material particulado, um por suposta terraplanagem sem alvará e um por suposto lançamento de resíduos líquidos e substâncias oleosas (coque de petróleo) em desacordo com as evidências legais. Em todos os casos, a Companhia apresentou defesas administrativas que estão à espera de julgamento.
No período, a CSN Cimentos é parte (autora) de ação anulatória que visa desconstituir ou reformar a multa imposta pelo Conselho Administrativo de Defesa Econômica (CADE) à LafargeHolcim e a outras cimenteiras envolvidas em suposta formação de cartel no mercado de cimento. O cartel dos cimentos teve a maior aplicabilidade de sanções da história do direito concorrencial no Brasil, tendo sido aplicada multa pecuniária de R$ 508.593.517,53, atualizada até junho de 2014, e imposição de obrigações de fazer, como a alienação de 20% dos ativos de concreto em mercados relevantes. Atualmente, a aplicação da multa e demais obrigações impostas pelo CADE estão suspensas em razão de liminar obtida pela LafargeHolcim. Como garantia processual, foi oferecida a fábrica integrada de Pedro Leopoldo (MG), no valor estimado entre R$ 637.260.000,00, e R$ 704.345.000,00, de acordo com avaliação fornecida pela Deloitte Touche Tohmatsu. Após as partes apresentarem alegações finais, aguarda-se a prolação de sentença. </t>
    </r>
  </si>
  <si>
    <t>arrumar tamanho célula</t>
  </si>
  <si>
    <t>Casos de não conformidade do Segmento Cimentos</t>
  </si>
  <si>
    <r>
      <rPr>
        <sz val="10"/>
        <color theme="1"/>
        <rFont val="Verdana"/>
      </rPr>
      <t>Número total de multas significativas</t>
    </r>
    <r>
      <rPr>
        <vertAlign val="superscript"/>
        <sz val="10"/>
        <color rgb="FF000000"/>
        <rFont val="Verdana"/>
      </rPr>
      <t>1</t>
    </r>
  </si>
  <si>
    <r>
      <rPr>
        <sz val="10"/>
        <color theme="1"/>
        <rFont val="Verdana"/>
      </rPr>
      <t>Valor monetário total das multas significativas (R$ mil)</t>
    </r>
    <r>
      <rPr>
        <vertAlign val="superscript"/>
        <sz val="10"/>
        <color rgb="FF000000"/>
        <rFont val="Verdana"/>
      </rPr>
      <t>1</t>
    </r>
  </si>
  <si>
    <t>Número de sanções não monetárias</t>
  </si>
  <si>
    <t>1. São considerados significativos ou casos com multa ou obrigações de fazer ou não fazer que superem R$ 1 milhão.</t>
  </si>
  <si>
    <t>GRI 2-28 | Participação em associações</t>
  </si>
  <si>
    <r>
      <rPr>
        <sz val="10"/>
        <color rgb="FF000000"/>
        <rFont val="Verdana"/>
      </rPr>
      <t xml:space="preserve">A CSN Cimentos integrou em 2023 o Centro Industrial do Rio de Janeiro (Firjan - CIRJ), participando dos grupos de trabalho da entidade e </t>
    </r>
    <r>
      <rPr>
        <sz val="10"/>
        <color rgb="FFFF0000"/>
        <rFont val="Verdana"/>
      </rPr>
      <t>não houve novas participações em 2024.</t>
    </r>
  </si>
  <si>
    <t>Pessoas e DE&amp;I</t>
  </si>
  <si>
    <t>GRI 2-7 | Empregados</t>
  </si>
  <si>
    <r>
      <rPr>
        <b/>
        <sz val="10"/>
        <color theme="5"/>
        <rFont val="Verdana"/>
      </rPr>
      <t>Colaboradores por gênero e região do Segmento Cimentos</t>
    </r>
    <r>
      <rPr>
        <b/>
        <vertAlign val="superscript"/>
        <sz val="10"/>
        <color rgb="FF993366"/>
        <rFont val="Verdana"/>
      </rPr>
      <t>1</t>
    </r>
  </si>
  <si>
    <t>Homens</t>
  </si>
  <si>
    <t>Mulheres</t>
  </si>
  <si>
    <t>Prazo indeterminado</t>
  </si>
  <si>
    <t>Nordeste</t>
  </si>
  <si>
    <t>Centro-Oeste</t>
  </si>
  <si>
    <t>Sudeste</t>
  </si>
  <si>
    <t>Prazo determinado</t>
  </si>
  <si>
    <t>Prazo determinado (Programas Aprendiz e Capacitar)</t>
  </si>
  <si>
    <t>Total Segmento Cimentos</t>
  </si>
  <si>
    <r>
      <rPr>
        <sz val="8"/>
        <color rgb="FF000000"/>
        <rFont val="Verdana"/>
      </rPr>
      <t xml:space="preserve">1. Considera os colaboradores efetivos contratados nas categorias CLT, </t>
    </r>
    <r>
      <rPr>
        <sz val="8"/>
        <color rgb="FFFF0000"/>
        <rFont val="Verdana"/>
      </rPr>
      <t>Programa Aprendiz e Programa Capacita</t>
    </r>
    <r>
      <rPr>
        <sz val="8"/>
        <color rgb="FF000000"/>
        <rFont val="Verdana"/>
      </rPr>
      <t>r na data-base de 31 de dezembro de cada ano. Todos atuam em jornada integral. A CSN conta com uma política de jornada de trabalho para as operações no Brasil, que estabelece o respeito à jornada diária de 8 horas, conforme estabelecido na CLT. Os colaboradores não podem fazer mais do que 2 horas-extras diárias a fim de garantir a conformidade com a legislação trabalhista. O crescimento no headcount em 2023 reflete a integração das novas unidades adquiridas (133,7% entre os colaboradores com contrato de prazo indeterminado, 207,7% entre os de prazo determinado e 42,9% nos Programas Aprendiz e Capacitar).</t>
    </r>
  </si>
  <si>
    <t>Renata, colocar as outras 2 tabelas aqui?</t>
  </si>
  <si>
    <t>GRI 2-8 | Trabalhadores que não são empregados</t>
  </si>
  <si>
    <r>
      <rPr>
        <sz val="10"/>
        <color rgb="FF000000"/>
        <rFont val="Verdana"/>
      </rPr>
      <t xml:space="preserve">Os terceiros que atuam nas unidades da CSN estão relacionados a contratos de terceirização de atividades e processos, como serviços de vigilância, limpeza, manutenção, transporte, obras civis, informática e montagem de equipamentos. A fiscalização da regularidade trabalhista das empresas contratadas responsáveis por esses serviços é conduzida por meio do Núcleo de Gestão de Terceiros (saiba mais na versão PDF do Relato Integrado - </t>
    </r>
    <r>
      <rPr>
        <b/>
        <u/>
        <sz val="10"/>
        <color rgb="FF0066CC"/>
        <rFont val="Verdana"/>
      </rPr>
      <t>clique aqui</t>
    </r>
    <r>
      <rPr>
        <sz val="10"/>
        <color rgb="FF000000"/>
        <rFont val="Verdana"/>
      </rPr>
      <t>).</t>
    </r>
    <r>
      <rPr>
        <sz val="10"/>
        <color rgb="FFFF0000"/>
        <rFont val="Verdana"/>
      </rPr>
      <t xml:space="preserve"> A metodologia utilizada para contabilizar o número de trabalhadores foi a de contagem direta (a empresa contabiliza todos os trabalhadores que não são empregados, incluindo em tempo integral e parcial). O número total de trabalhadores tem como base dados contemplados ao término do período de relato.</t>
    </r>
  </si>
  <si>
    <t>Número total de terceiros</t>
  </si>
  <si>
    <t>Segmento Cimentos</t>
  </si>
  <si>
    <t>1. A variação em 2023 é decorrente da migração de contratos das empresas adquiridas e da contabilização da CBSI, empresa do Grupo CSN para terceirização.</t>
  </si>
  <si>
    <t>GRI 401-1 | Novas contratações e rotatividade de empregados</t>
  </si>
  <si>
    <r>
      <rPr>
        <b/>
        <sz val="10"/>
        <color theme="5"/>
        <rFont val="Verdana"/>
      </rPr>
      <t>Contratações e desligamentos do Segmento Cimentos</t>
    </r>
    <r>
      <rPr>
        <b/>
        <vertAlign val="superscript"/>
        <sz val="10"/>
        <color rgb="FF993366"/>
        <rFont val="Verdana"/>
      </rPr>
      <t>1</t>
    </r>
  </si>
  <si>
    <r>
      <rPr>
        <b/>
        <sz val="10"/>
        <color rgb="FFC0C0C0"/>
        <rFont val="Verdana"/>
      </rPr>
      <t xml:space="preserve">| </t>
    </r>
    <r>
      <rPr>
        <b/>
        <sz val="10"/>
        <color rgb="FF993366"/>
        <rFont val="Verdana"/>
      </rPr>
      <t>2022</t>
    </r>
    <r>
      <rPr>
        <b/>
        <vertAlign val="superscript"/>
        <sz val="10"/>
        <color rgb="FF993366"/>
        <rFont val="Verdana"/>
      </rPr>
      <t>2</t>
    </r>
    <r>
      <rPr>
        <b/>
        <sz val="10"/>
        <color rgb="FFC0C0C0"/>
        <rFont val="Verdana"/>
      </rPr>
      <t xml:space="preserve"> | </t>
    </r>
  </si>
  <si>
    <t>Contratações</t>
  </si>
  <si>
    <t>Desligamentos</t>
  </si>
  <si>
    <t>Por gênero</t>
  </si>
  <si>
    <t>Por faixa etária</t>
  </si>
  <si>
    <t>Menos de 30 anos de idade</t>
  </si>
  <si>
    <t>Entre 30 e 50 anos de idade</t>
  </si>
  <si>
    <t>Mais de 50 anos de idade</t>
  </si>
  <si>
    <t>Por região</t>
  </si>
  <si>
    <r>
      <rPr>
        <sz val="8"/>
        <color theme="1"/>
        <rFont val="Verdana"/>
      </rPr>
      <t xml:space="preserve">1. Considera os colaboradores efetivos nas categorias CLT, Programa Aprendiz e Programa Capacitar. Aumento de 32,6% no número de contratações em 2023 é decorrente da integração das novas unidades, impulsionando o crescimento das contratações de mulheres (46,9%) e de pessoas entre 30 e 50 anos de idade (53,6%).
2. Dados de 2022 reapresentados. </t>
    </r>
    <r>
      <rPr>
        <b/>
        <sz val="8"/>
        <color rgb="FF0066CC"/>
        <rFont val="Verdana"/>
      </rPr>
      <t>GRI 2-4</t>
    </r>
  </si>
  <si>
    <r>
      <rPr>
        <b/>
        <sz val="10"/>
        <color theme="5"/>
        <rFont val="Verdana"/>
      </rPr>
      <t>Taxas de contratação e rotatividade do Segmento Cimentos</t>
    </r>
    <r>
      <rPr>
        <b/>
        <vertAlign val="superscript"/>
        <sz val="10"/>
        <color rgb="FF993366"/>
        <rFont val="Verdana"/>
      </rPr>
      <t>1</t>
    </r>
  </si>
  <si>
    <r>
      <rPr>
        <b/>
        <sz val="9"/>
        <color theme="5"/>
        <rFont val="Verdana"/>
      </rPr>
      <t>Taxa de contratação</t>
    </r>
    <r>
      <rPr>
        <b/>
        <vertAlign val="superscript"/>
        <sz val="9"/>
        <color rgb="FF993366"/>
        <rFont val="Verdana"/>
      </rPr>
      <t>3</t>
    </r>
  </si>
  <si>
    <r>
      <rPr>
        <b/>
        <sz val="9"/>
        <color theme="5"/>
        <rFont val="Verdana"/>
      </rPr>
      <t>Taxa de rotatividade</t>
    </r>
    <r>
      <rPr>
        <b/>
        <vertAlign val="superscript"/>
        <sz val="9"/>
        <color rgb="FF993366"/>
        <rFont val="Verdana"/>
      </rPr>
      <t>4</t>
    </r>
  </si>
  <si>
    <r>
      <rPr>
        <sz val="8"/>
        <color theme="1"/>
        <rFont val="Verdana"/>
      </rPr>
      <t xml:space="preserve">1. Considera os colaboradores efetivos nas categorias CLT, Programa Aprendiz e Programa Capacitar. Reduções nas taxas de contratação e rotatividade decorrentes do aumento do </t>
    </r>
    <r>
      <rPr>
        <i/>
        <sz val="8"/>
        <color rgb="FF000000"/>
        <rFont val="Verdana"/>
      </rPr>
      <t>headcount</t>
    </r>
    <r>
      <rPr>
        <sz val="8"/>
        <color rgb="FF000000"/>
        <rFont val="Verdana"/>
      </rPr>
      <t xml:space="preserve"> em 2023.
2. Dados de 2022 reapresentados. </t>
    </r>
    <r>
      <rPr>
        <b/>
        <sz val="8"/>
        <color rgb="FF0066CC"/>
        <rFont val="Verdana"/>
      </rPr>
      <t>GRI 2-4</t>
    </r>
    <r>
      <rPr>
        <sz val="8"/>
        <color rgb="FF000000"/>
        <rFont val="Verdana"/>
      </rPr>
      <t xml:space="preserve">
3. A taxa de contratação é calculada como o número de admitidos no ano sobre o </t>
    </r>
    <r>
      <rPr>
        <i/>
        <sz val="8"/>
        <color rgb="FF000000"/>
        <rFont val="Verdana"/>
      </rPr>
      <t>headcount</t>
    </r>
    <r>
      <rPr>
        <sz val="8"/>
        <color rgb="FF000000"/>
        <rFont val="Verdana"/>
      </rPr>
      <t xml:space="preserve"> no encerramento do ano.
4. A taxa de rotatividade é calculada como o número de desligados no ano sobre o </t>
    </r>
    <r>
      <rPr>
        <i/>
        <sz val="8"/>
        <color rgb="FF000000"/>
        <rFont val="Verdana"/>
      </rPr>
      <t>headcount</t>
    </r>
    <r>
      <rPr>
        <sz val="8"/>
        <color rgb="FF000000"/>
        <rFont val="Verdana"/>
      </rPr>
      <t xml:space="preserve"> no encerramento do ano.</t>
    </r>
  </si>
  <si>
    <t>GRI 404-1 | Média de horas de capacitação por ano, por empregado</t>
  </si>
  <si>
    <r>
      <rPr>
        <b/>
        <sz val="10"/>
        <color theme="5"/>
        <rFont val="Verdana"/>
      </rPr>
      <t>Média de horas de treinamento por colaborador do Segmento Cimentos</t>
    </r>
    <r>
      <rPr>
        <b/>
        <vertAlign val="superscript"/>
        <sz val="10"/>
        <color rgb="FF993366"/>
        <rFont val="Verdana"/>
      </rPr>
      <t>1</t>
    </r>
  </si>
  <si>
    <t>Por nível funcional</t>
  </si>
  <si>
    <t>Executivo</t>
  </si>
  <si>
    <t>Liderança</t>
  </si>
  <si>
    <t>como trazer a tabela do sistema pra cá? já que no sistema dividimos para contar os programas em separado.</t>
  </si>
  <si>
    <t>Especialista</t>
  </si>
  <si>
    <t>Engenheiro</t>
  </si>
  <si>
    <t>Nível Superior</t>
  </si>
  <si>
    <t>Técnico</t>
  </si>
  <si>
    <t>Administrativo</t>
  </si>
  <si>
    <t>Operacional</t>
  </si>
  <si>
    <t>Programa Estágio</t>
  </si>
  <si>
    <t>Programa Capacitar</t>
  </si>
  <si>
    <t>Programa Aprendiz</t>
  </si>
  <si>
    <r>
      <rPr>
        <sz val="8"/>
        <color theme="1"/>
        <rFont val="Verdana"/>
      </rPr>
      <t xml:space="preserve">1. Considera os colaboradores efetivos nas categorias CLT, Programa Aprendiz, Programa Capacitar, Programa Estágio e Programa Trainee. A média é calculada como o total de horas de treinamento promovidas no ano dividido pelo </t>
    </r>
    <r>
      <rPr>
        <i/>
        <sz val="8"/>
        <color rgb="FF000000"/>
        <rFont val="Verdana"/>
      </rPr>
      <t>headcount</t>
    </r>
    <r>
      <rPr>
        <sz val="8"/>
        <color rgb="FF000000"/>
        <rFont val="Verdana"/>
      </rPr>
      <t xml:space="preserve"> em 31/12. Redução de 23,6% na média total de horas de treinamento por colaborador decorrente de ajuste de premissas para adequada contabilização das horas de treinamento nas novas unidades adquiridas.</t>
    </r>
  </si>
  <si>
    <t>GRI 404-3 | Percentual de empregados que recebem avaliações regulares de desempenho e de desenvolvimento de carreira</t>
  </si>
  <si>
    <r>
      <rPr>
        <b/>
        <sz val="10"/>
        <color theme="5"/>
        <rFont val="Verdana"/>
      </rPr>
      <t>Percentual de colaboradores submetidos a avaliação de desempenho do Segmento Cimentos</t>
    </r>
    <r>
      <rPr>
        <b/>
        <vertAlign val="superscript"/>
        <sz val="10"/>
        <color rgb="FF993366"/>
        <rFont val="Verdana"/>
      </rPr>
      <t>1</t>
    </r>
  </si>
  <si>
    <r>
      <rPr>
        <sz val="8"/>
        <color rgb="FF000000"/>
        <rFont val="Verdana"/>
      </rPr>
      <t>1. Considera os colaboradores efetivos nas categorias CLT e Programa Capacitar. A premissa de consolidação foi alterada em 2023, por isso os dados de 2022 foram reapresentados. O percentual é calculado como: total de colaboradores em 31/12 que realizaram avaliação de desempenho no ano dividido pelo total de colaboradores em 31/12 elegíveis à realização de avaliação de desempenho no ano.</t>
    </r>
    <r>
      <rPr>
        <b/>
        <sz val="8"/>
        <color rgb="FF0066CC"/>
        <rFont val="Verdana"/>
      </rPr>
      <t xml:space="preserve"> GRI 2-4
</t>
    </r>
    <r>
      <rPr>
        <b/>
        <sz val="8"/>
        <color rgb="FFFF0000"/>
        <rFont val="Verdana"/>
      </rPr>
      <t>2. Não realizamos o Ciclo de Gente em 2024, pois não se trata de um processo anual. Novos dados serão apresentados em 2025.</t>
    </r>
  </si>
  <si>
    <t>GRI 405-1 | Diversidade em órgãos de governança e empregados</t>
  </si>
  <si>
    <r>
      <rPr>
        <b/>
        <sz val="10"/>
        <color theme="5"/>
        <rFont val="Verdana"/>
      </rPr>
      <t>Diversidade de gênero por nível funcional do Segmento Cimentos</t>
    </r>
    <r>
      <rPr>
        <b/>
        <vertAlign val="superscript"/>
        <sz val="10"/>
        <color rgb="FF993366"/>
        <rFont val="Verdana"/>
      </rPr>
      <t>1</t>
    </r>
  </si>
  <si>
    <t>1. Considera os colaboradores efetivos contratados nas categorias CLT, Programa Aprendiz e Programa Capacitar na data-base de 31 de dezembro de cada ano. Variações de 2023 impactadas pela consolidação dos colaboradores das novas unidades, com redução na representatividade total das mulheres de 2,6% decorrente da maior presença de homens no nível operacional.</t>
  </si>
  <si>
    <r>
      <rPr>
        <b/>
        <sz val="10"/>
        <color theme="5"/>
        <rFont val="Verdana"/>
      </rPr>
      <t>Diversidade de faixa etária por nível funcional do Segmento Cimentos</t>
    </r>
    <r>
      <rPr>
        <b/>
        <vertAlign val="superscript"/>
        <sz val="10"/>
        <color rgb="FF993366"/>
        <rFont val="Verdana"/>
      </rPr>
      <t>1</t>
    </r>
  </si>
  <si>
    <t>1. Considera os colaboradores efetivos contratados nas categorias CLT, Programa Aprendiz e Programa Capacitar na data-base de 31 de dezembro de cada ano. Crescimento de 29,3% na representatividade de profissionais com mais de 50 anos de idade em 2023 é reflexo do envelhecimento do quadro funcional com a retenção de profissionais com mais experiência e também da integração dos novos colaboradores nas unidades adquiridas.</t>
  </si>
  <si>
    <t>Diversidade étnico-racial CSN Cimentos¹ por nível funcional em 2024</t>
  </si>
  <si>
    <t>Amarela</t>
  </si>
  <si>
    <t>Branca</t>
  </si>
  <si>
    <t>Indígena</t>
  </si>
  <si>
    <t>Preta</t>
  </si>
  <si>
    <t>Parda</t>
  </si>
  <si>
    <t>Não informado</t>
  </si>
  <si>
    <t xml:space="preserve">1. Considera os colaboradores efetivos contratados nas categorias CLT, Programa Aprendiz e Programa Capacitar na data-base de 31 de dezembro de cada ano. </t>
  </si>
  <si>
    <t>GRI 405-2 | Proporção entre o salário-base e a remuneração recebidos pelas mulheres e aqueles recebidos pelos homens</t>
  </si>
  <si>
    <r>
      <rPr>
        <b/>
        <sz val="10"/>
        <color theme="5"/>
        <rFont val="Verdana"/>
      </rPr>
      <t>Proporção da média salarial das mulheres em relação à dos homens por nível funcional do Segmento Cimentos</t>
    </r>
    <r>
      <rPr>
        <b/>
        <vertAlign val="superscript"/>
        <sz val="10"/>
        <color rgb="FF993366"/>
        <rFont val="Verdana"/>
      </rPr>
      <t>1</t>
    </r>
  </si>
  <si>
    <t>Consolidado</t>
  </si>
  <si>
    <t>1. Considera os colaboradores efetivos nas categorias CLT, Programa Aprendiz e Programa Capacitar. O cálculo desse indicador não considera fatores como tempo de casa, área de especialidade e acordos coletivos aplicáveis a categorias específicas, por isso percebe-se a ocorrência de diferenças salariais. A remuneração de cada função na companhia é definida a partir de pesquisas de mercado, seguindo metodologia da Hay Group, e não considera gênero como critério para a definição da remuneração. Variações em 2023 (comparado a 2022) refletem a integração das novas unidades adquiridas pelo segmento.</t>
  </si>
  <si>
    <t>Segurança do trabalho e bem-estar</t>
  </si>
  <si>
    <t>GRI 403-9 | Acidentes de trabalho</t>
  </si>
  <si>
    <r>
      <rPr>
        <b/>
        <sz val="10"/>
        <color theme="5"/>
        <rFont val="Verdana"/>
      </rPr>
      <t>Indicadores de saúde e segurança do Segmento Cimentos</t>
    </r>
    <r>
      <rPr>
        <b/>
        <vertAlign val="superscript"/>
        <sz val="10"/>
        <color rgb="FF993366"/>
        <rFont val="Verdana"/>
      </rPr>
      <t>1</t>
    </r>
  </si>
  <si>
    <t>Em andamento</t>
  </si>
  <si>
    <t>Colaboradores</t>
  </si>
  <si>
    <t>Terceiros</t>
  </si>
  <si>
    <t>Total de horas-homem trabalhadas</t>
  </si>
  <si>
    <t>Número de acidentes de comunicação obrigatória</t>
  </si>
  <si>
    <t>Número de acidentes com consequência grave (exceto óbitos)</t>
  </si>
  <si>
    <t>Número de acidentes fatais</t>
  </si>
  <si>
    <t>Número total de dias perdidos e debitados</t>
  </si>
  <si>
    <r>
      <rPr>
        <sz val="10"/>
        <color theme="1"/>
        <rFont val="Verdana"/>
      </rPr>
      <t>Taxa de frequência de acidentes de comunicação obrigatória</t>
    </r>
    <r>
      <rPr>
        <vertAlign val="superscript"/>
        <sz val="10"/>
        <color rgb="FF000000"/>
        <rFont val="Verdana"/>
      </rPr>
      <t>2</t>
    </r>
  </si>
  <si>
    <r>
      <rPr>
        <sz val="10"/>
        <color theme="1"/>
        <rFont val="Verdana"/>
      </rPr>
      <t>Taxa de frequência de acidentes de com consequência grave (exceto óbitos)</t>
    </r>
    <r>
      <rPr>
        <vertAlign val="superscript"/>
        <sz val="10"/>
        <color rgb="FF000000"/>
        <rFont val="Verdana"/>
      </rPr>
      <t>2</t>
    </r>
  </si>
  <si>
    <r>
      <rPr>
        <sz val="10"/>
        <color theme="1"/>
        <rFont val="Verdana"/>
      </rPr>
      <t>Taxa de frequência de acidentes fatais</t>
    </r>
    <r>
      <rPr>
        <vertAlign val="superscript"/>
        <sz val="10"/>
        <color rgb="FF000000"/>
        <rFont val="Verdana"/>
      </rPr>
      <t>2</t>
    </r>
  </si>
  <si>
    <r>
      <rPr>
        <sz val="10"/>
        <color theme="1"/>
        <rFont val="Verdana"/>
      </rPr>
      <t>Taxa de gravidade de acidentes</t>
    </r>
    <r>
      <rPr>
        <vertAlign val="superscript"/>
        <sz val="10"/>
        <color rgb="FF000000"/>
        <rFont val="Verdana"/>
      </rPr>
      <t>2</t>
    </r>
  </si>
  <si>
    <t>1. Considera os colaboradores efetivos nas categorias CLT, Programa Aprendiz, Programa Capacitar e Programa Trainee e os terceiros. Em 2023, o número de acidentes registráveis triplicou, com aumento principalmente entre os terceiros (233,3%). A ocorrência de 1 acidente com consequência grave e 1 acidente fatal com terceiros impactou negativamente o número de dias perdidos e a taxa de gravidade no período.
2. Taxas calculadas com o fator de 200 mil horas-homem trabalhadas.</t>
  </si>
  <si>
    <t>SASB EM-CM-320a.1 | (1) Taxa total de incidentes registráveis (TRIR) e (2) taxa de frequência de quase acidentes (NMFR) para (a) funcionários em tempo integral e (b) funcionários contratados</t>
  </si>
  <si>
    <t>Pendente</t>
  </si>
  <si>
    <t>Indicadores de saúde e segurança conforme padrão OSHA do Segmento Cimentos</t>
  </si>
  <si>
    <t>Quantidade de horas-homem trabalhadas</t>
  </si>
  <si>
    <t>Quantidade de trabalhadores no fim do período</t>
  </si>
  <si>
    <t>Número de quase acidentes (near miss) registrados</t>
  </si>
  <si>
    <t>Número de incidentes registráveis</t>
  </si>
  <si>
    <r>
      <rPr>
        <sz val="10"/>
        <color theme="1"/>
        <rFont val="Verdana"/>
      </rPr>
      <t>Taxa de frequência de quase acidentes (near miss)</t>
    </r>
    <r>
      <rPr>
        <vertAlign val="superscript"/>
        <sz val="10"/>
        <color rgb="FF000000"/>
        <rFont val="Verdana"/>
      </rPr>
      <t>1</t>
    </r>
  </si>
  <si>
    <r>
      <rPr>
        <sz val="10"/>
        <color theme="1"/>
        <rFont val="Verdana"/>
      </rPr>
      <t>Taxa de frequência de incidentes registráveis</t>
    </r>
    <r>
      <rPr>
        <vertAlign val="superscript"/>
        <sz val="10"/>
        <color rgb="FF000000"/>
        <rFont val="Verdana"/>
      </rPr>
      <t>1</t>
    </r>
  </si>
  <si>
    <r>
      <rPr>
        <sz val="10"/>
        <color theme="1"/>
        <rFont val="Verdana"/>
      </rPr>
      <t>Taxa de frequência de acidentes fatais</t>
    </r>
    <r>
      <rPr>
        <vertAlign val="superscript"/>
        <sz val="10"/>
        <color rgb="FF000000"/>
        <rFont val="Verdana"/>
      </rPr>
      <t>1</t>
    </r>
  </si>
  <si>
    <t>1. Taxas calculadas com o fator de 200 mil horas-homem trabalhadas. Entre colaboradores, o aumento no número de quase acidentes (366,7%) e no número de acidentes registráveis (166,7%) impactou negativamente as taxas, mesmo com a elevação de 78,0% na quantidade de horas-homem trabalhadas. Em relação aos terceiros, as elevações nesses dados absolutos foram compensadas pelo aumento de 310,3% na quantidade de horas-homem trabalhadas, resultando na melhora das taxas de frequência na comparação anual.</t>
  </si>
  <si>
    <t>SASB EM-CM-320a.2 | Número de casos notificados de silicose</t>
  </si>
  <si>
    <r>
      <rPr>
        <sz val="10"/>
        <color rgb="FF000000"/>
        <rFont val="Verdana"/>
      </rPr>
      <t xml:space="preserve">Não houve registro de nenhum caso de silicose entre colaboradores, terceiros e ex-colaboradores da CSN Cimentos. </t>
    </r>
    <r>
      <rPr>
        <sz val="10"/>
        <color rgb="FFFF0000"/>
        <rFont val="Verdana"/>
      </rPr>
      <t xml:space="preserve">Para minimizar a exposição dos trabalhadores à silica cristalina, possuimos um programa de proteção respiratória implementando em todas as unidades em que haja risco existente. Também realizamos FIT TESTE em conformidade com a lei e aplicamos treinamentos regulares. </t>
    </r>
  </si>
  <si>
    <t>Cadeia de valor</t>
  </si>
  <si>
    <t>GRI 2-6 | Atividades, cadeia de valor e outras relações de negócios</t>
  </si>
  <si>
    <r>
      <rPr>
        <b/>
        <sz val="10"/>
        <color theme="5"/>
        <rFont val="Verdana"/>
      </rPr>
      <t>Indicadores de fornecedores do Segmento Cimentos</t>
    </r>
    <r>
      <rPr>
        <b/>
        <vertAlign val="superscript"/>
        <sz val="10"/>
        <color rgb="FF993366"/>
        <rFont val="Verdana"/>
      </rPr>
      <t>1</t>
    </r>
  </si>
  <si>
    <t>Número de fornecedores</t>
  </si>
  <si>
    <t>Dispêndios (R$ milhões)</t>
  </si>
  <si>
    <t>CSN: Os dispêndios são milhões mesmo? Ou bilhões?</t>
  </si>
  <si>
    <r>
      <rPr>
        <sz val="8"/>
        <color rgb="FF000000"/>
        <rFont val="Verdana"/>
      </rPr>
      <t xml:space="preserve">1. Aumento no número de fornecedores e nos dispêndios em 2023 reflete a integração das novas unidades, que passaram a ser controladas no SAP corporativo a partir de setembro de 2023.
</t>
    </r>
    <r>
      <rPr>
        <sz val="8"/>
        <color rgb="FFFF0000"/>
        <rFont val="Verdana"/>
      </rPr>
      <t>2. Desconsiderados fornecedores intercompany
3. Com relação a quantidade de fornecedores contratados em 2024, tivemos um aumento de 6% em relação a 2023 e o spend subiu 71%. Em 2024 todos os negócios de CSN Cimentos já estavam  integrados no sistema do Grupo CSN. A integração ocorreu em setembro de 2023.</t>
    </r>
  </si>
  <si>
    <t>GRI 204-1 | Proporção de gastos com fornecedores locais</t>
  </si>
  <si>
    <r>
      <rPr>
        <b/>
        <sz val="10"/>
        <color theme="5"/>
        <rFont val="Verdana"/>
      </rPr>
      <t>Percentual de gastos com fornecedores locais</t>
    </r>
    <r>
      <rPr>
        <b/>
        <vertAlign val="superscript"/>
        <sz val="10"/>
        <color rgb="FF993366"/>
        <rFont val="Verdana"/>
      </rPr>
      <t>1</t>
    </r>
    <r>
      <rPr>
        <b/>
        <sz val="10"/>
        <color rgb="FF993366"/>
        <rFont val="Verdana"/>
      </rPr>
      <t xml:space="preserve"> do Segmento Cimentos</t>
    </r>
  </si>
  <si>
    <t>Materiais</t>
  </si>
  <si>
    <t>Serviços</t>
  </si>
  <si>
    <r>
      <rPr>
        <sz val="8"/>
        <color rgb="FF000000"/>
        <rFont val="Verdana"/>
      </rPr>
      <t xml:space="preserve">1. Fornecedores locais são considerados aqueles que estão alocados dentro dos estados brasileiros em que a CSN possui operação. </t>
    </r>
    <r>
      <rPr>
        <sz val="8"/>
        <color rgb="FFFF0000"/>
        <rFont val="Verdana"/>
      </rPr>
      <t>A proporção de gastos com fornecedores locais da empresa é de 49,4%. Para o cálculo desse indicador, são consideradas todas as unidades operacionais da empresa e foram desconsiderados fornecedores intercompany,</t>
    </r>
  </si>
  <si>
    <t>GRI 308-1 | Novos fornecedores selecionados com base em critérios ambientais</t>
  </si>
  <si>
    <r>
      <rPr>
        <b/>
        <sz val="10"/>
        <color theme="5"/>
        <rFont val="Verdana"/>
      </rPr>
      <t>Avaliação de aspectos ambientais na contratação de fornecedores do Segmento Cimentos</t>
    </r>
    <r>
      <rPr>
        <b/>
        <vertAlign val="superscript"/>
        <sz val="10"/>
        <color rgb="FF993366"/>
        <rFont val="Verdana"/>
      </rPr>
      <t>1</t>
    </r>
  </si>
  <si>
    <t>Total de novos fornecedores contratados</t>
  </si>
  <si>
    <t>Número de fornecedores avaliados com critérios ambientais</t>
  </si>
  <si>
    <t>Percentual de fornecedores avaliados com critérios ambientais</t>
  </si>
  <si>
    <t>1. O cadastro de novos fornecedores considera o seu escopo de atuação para definir os critérios pelos quais serão analisados. Fornecedores selecionados com base em critérios ambientais são todos aqueles que apresentam alto risco ambiental conforme avaliação da matriz de risco corporativa e referem-se aos parceiros cujas atividades se relacionam diretamente com questões dessa natureza.</t>
  </si>
  <si>
    <t>GRI 414-1 | Novos fornecedores selecionados com base em critérios sociais</t>
  </si>
  <si>
    <t>Avaliação de aspectos sociais na contratação de fornecedores do Segmento Cimentos</t>
  </si>
  <si>
    <t>Número de fornecedores avaliados com critérios sociais</t>
  </si>
  <si>
    <t>Percentual de fornecedores avaliados com critérios sociais</t>
  </si>
  <si>
    <t>Mudança do clima</t>
  </si>
  <si>
    <t>GRI 302-1 | Consumo de energia dentro da organização</t>
  </si>
  <si>
    <t>Pendentes</t>
  </si>
  <si>
    <r>
      <rPr>
        <b/>
        <sz val="10"/>
        <color theme="5"/>
        <rFont val="Verdana"/>
      </rPr>
      <t>Energia gerada pelo consumo de combustíveis e aquisição de eletricidade do Segmento Cimentos (GJ)</t>
    </r>
    <r>
      <rPr>
        <b/>
        <vertAlign val="superscript"/>
        <sz val="10"/>
        <color rgb="FF993366"/>
        <rFont val="Verdana"/>
      </rPr>
      <t>1</t>
    </r>
  </si>
  <si>
    <t>Combustíveis</t>
  </si>
  <si>
    <t>Carvão sub-betuminoso</t>
  </si>
  <si>
    <t>Coque de petróleo</t>
  </si>
  <si>
    <t>Diesel/Brasil</t>
  </si>
  <si>
    <t>Gás liquefeito de petróleo (GLP)</t>
  </si>
  <si>
    <t>Gás natural</t>
  </si>
  <si>
    <t>Gasolina/Brasil</t>
  </si>
  <si>
    <t>Óleo combustível</t>
  </si>
  <si>
    <t>Subtotal combustíveis não renováveis</t>
  </si>
  <si>
    <t>Etanol hidratado (combustível renovável)</t>
  </si>
  <si>
    <t>Total de energia gerada a partir de combustíveis</t>
  </si>
  <si>
    <t>Energia elétrica (GJ)</t>
  </si>
  <si>
    <t>Eletricidade/Brasil</t>
  </si>
  <si>
    <t>Eletricidade/Renovável</t>
  </si>
  <si>
    <t>Subtotal energia elétrica consumida</t>
  </si>
  <si>
    <t>Total de energia consumida (combustíveis + eletricidade)</t>
  </si>
  <si>
    <t>1. Não há aquisição de outros tipos de energia, tampouco a venda de energia. Fatores de conversão: Balanço Energético Nacional, GHG Protocol e dados específicos da CSN.</t>
  </si>
  <si>
    <t>GRI 302-2 | Consumo de energia fora da organização</t>
  </si>
  <si>
    <t>Consumo de energia fora da Companhia (GJ)</t>
  </si>
  <si>
    <t>GRI 302-3 | Intensidade energética</t>
  </si>
  <si>
    <t>Intensidade energética do Segmento Cimentos</t>
  </si>
  <si>
    <r>
      <rPr>
        <sz val="10"/>
        <color theme="1"/>
        <rFont val="Verdana"/>
      </rPr>
      <t>Consumo de energia (kWh) dividido por tonelada de cimento</t>
    </r>
    <r>
      <rPr>
        <vertAlign val="superscript"/>
        <sz val="10"/>
        <color rgb="FF000000"/>
        <rFont val="Verdana"/>
      </rPr>
      <t>1</t>
    </r>
  </si>
  <si>
    <r>
      <rPr>
        <sz val="10"/>
        <color theme="1"/>
        <rFont val="Verdana"/>
      </rPr>
      <t>Consumo de energia (kWh) dividido por tonelada de cimentício</t>
    </r>
    <r>
      <rPr>
        <vertAlign val="superscript"/>
        <sz val="10"/>
        <color rgb="FF000000"/>
        <rFont val="Verdana"/>
      </rPr>
      <t>1</t>
    </r>
  </si>
  <si>
    <r>
      <rPr>
        <sz val="10"/>
        <color theme="1"/>
        <rFont val="Verdana"/>
      </rPr>
      <t>Consumo de energia (MJ) dividido por tonelada de clínquer</t>
    </r>
    <r>
      <rPr>
        <vertAlign val="superscript"/>
        <sz val="10"/>
        <color rgb="FF000000"/>
        <rFont val="Verdana"/>
      </rPr>
      <t>1</t>
    </r>
  </si>
  <si>
    <t>1. Segundo metodologia da Global Cement and Concrete Association (GCCA).</t>
  </si>
  <si>
    <t>GRI 305-1 | Emissões diretas (Escopo 1) de gases de efeito estufa (GEE)</t>
  </si>
  <si>
    <t>GRI 305-2 | Emissões indiretas (Escopo 2) de gases de efeito estufa (GEE) provenientes da aquisição de energia</t>
  </si>
  <si>
    <t>GRI 305-3 | Outras emissões indiretas (Escopo 3) de gases de efeito estufa (GEE)</t>
  </si>
  <si>
    <r>
      <rPr>
        <b/>
        <sz val="10"/>
        <color theme="5"/>
        <rFont val="Verdana"/>
      </rPr>
      <t>Emissões brutas de GEE do Segmento Cimentos (tCO</t>
    </r>
    <r>
      <rPr>
        <b/>
        <vertAlign val="subscript"/>
        <sz val="10"/>
        <color rgb="FF993366"/>
        <rFont val="Verdana"/>
      </rPr>
      <t>2</t>
    </r>
    <r>
      <rPr>
        <b/>
        <sz val="10"/>
        <color rgb="FF993366"/>
        <rFont val="Verdana"/>
      </rPr>
      <t>e)</t>
    </r>
  </si>
  <si>
    <t>Escopo 1</t>
  </si>
  <si>
    <t>Escopo 2</t>
  </si>
  <si>
    <t>Escopo 3</t>
  </si>
  <si>
    <r>
      <rPr>
        <b/>
        <sz val="10"/>
        <color theme="5"/>
        <rFont val="Verdana"/>
      </rPr>
      <t>Emissões biogênicas de GEE do Segmento Cimentos (tCO</t>
    </r>
    <r>
      <rPr>
        <b/>
        <vertAlign val="subscript"/>
        <sz val="10"/>
        <color rgb="FF993366"/>
        <rFont val="Verdana"/>
      </rPr>
      <t>2</t>
    </r>
    <r>
      <rPr>
        <b/>
        <sz val="10"/>
        <color rgb="FF993366"/>
        <rFont val="Verdana"/>
      </rPr>
      <t>e)</t>
    </r>
  </si>
  <si>
    <t>GRI 305-4 | Intensidade de emissões de gases de efeito estufa (GEE)</t>
  </si>
  <si>
    <t>Indicadores de intensidade de emissões de GEE relacionados à Global Cement and Concrete Association (GCCA)</t>
  </si>
  <si>
    <r>
      <rPr>
        <b/>
        <sz val="10"/>
        <color theme="5"/>
        <rFont val="Verdana"/>
      </rPr>
      <t>2020 (ano-base meta)</t>
    </r>
    <r>
      <rPr>
        <b/>
        <vertAlign val="superscript"/>
        <sz val="10"/>
        <color rgb="FF993366"/>
        <rFont val="Verdana"/>
      </rPr>
      <t>1</t>
    </r>
  </si>
  <si>
    <r>
      <rPr>
        <sz val="10"/>
        <color theme="1"/>
        <rFont val="Verdana"/>
      </rPr>
      <t>Indicador CSI 71 – Emissões absolutas diretas (tCO</t>
    </r>
    <r>
      <rPr>
        <vertAlign val="subscript"/>
        <sz val="10"/>
        <color rgb="FF000000"/>
        <rFont val="Verdana"/>
      </rPr>
      <t>2</t>
    </r>
    <r>
      <rPr>
        <sz val="10"/>
        <color rgb="FF000000"/>
        <rFont val="Verdana"/>
      </rPr>
      <t>e)</t>
    </r>
  </si>
  <si>
    <r>
      <rPr>
        <b/>
        <sz val="10"/>
        <color theme="1"/>
        <rFont val="Verdana"/>
      </rPr>
      <t>Indicador CSI 74 – Emissão específica por cimentício (kgCO</t>
    </r>
    <r>
      <rPr>
        <b/>
        <vertAlign val="subscript"/>
        <sz val="10"/>
        <color rgb="FF000000"/>
        <rFont val="Verdana"/>
      </rPr>
      <t>2</t>
    </r>
    <r>
      <rPr>
        <b/>
        <sz val="10"/>
        <color rgb="FF000000"/>
        <rFont val="Verdana"/>
      </rPr>
      <t>/ton. cimentício)</t>
    </r>
  </si>
  <si>
    <r>
      <rPr>
        <b/>
        <sz val="10"/>
        <color theme="1"/>
        <rFont val="Verdana"/>
      </rPr>
      <t>Indicador CSI 75 – Emissão específica por cimento (kgCO</t>
    </r>
    <r>
      <rPr>
        <b/>
        <vertAlign val="subscript"/>
        <sz val="10"/>
        <color rgb="FF000000"/>
        <rFont val="Verdana"/>
      </rPr>
      <t>2</t>
    </r>
    <r>
      <rPr>
        <b/>
        <sz val="10"/>
        <color rgb="FF000000"/>
        <rFont val="Verdana"/>
      </rPr>
      <t>/ton. cimento)</t>
    </r>
  </si>
  <si>
    <t>Indicador CSI 92 – Fator de clínquer (%)</t>
  </si>
  <si>
    <t>Indicador CSI 93 – Consumo específico de energia por clínquer produzido (MJ/ton. clínquer)</t>
  </si>
  <si>
    <t>Indicador CSI 21a – Total de produtos cimentícios (tonelada)</t>
  </si>
  <si>
    <t>Indicador CSI 21b – Total de produtos cimento (tonelada)</t>
  </si>
  <si>
    <r>
      <rPr>
        <sz val="8"/>
        <color theme="1"/>
        <rFont val="Verdana"/>
      </rPr>
      <t xml:space="preserve">1. Valores do ano-base meta recalculados considerando as novas unidades adquiridas. </t>
    </r>
    <r>
      <rPr>
        <b/>
        <sz val="8"/>
        <color rgb="FF0066CC"/>
        <rFont val="Verdana"/>
      </rPr>
      <t>GRI 2-4</t>
    </r>
  </si>
  <si>
    <t>SASB EM-CM-110a.1 | Emissões globais brutas do Escopo 1, porcentagem coberta pelos regulamentos de limitação de emissões</t>
  </si>
  <si>
    <r>
      <rPr>
        <b/>
        <sz val="10"/>
        <color theme="5"/>
        <rFont val="Verdana"/>
      </rPr>
      <t>Emissões brutas de escopo 1 por tupo de gás do Segmento Cimentos (tCO</t>
    </r>
    <r>
      <rPr>
        <b/>
        <vertAlign val="subscript"/>
        <sz val="10"/>
        <color rgb="FF993366"/>
        <rFont val="Verdana"/>
      </rPr>
      <t>2</t>
    </r>
    <r>
      <rPr>
        <b/>
        <sz val="10"/>
        <color rgb="FF993366"/>
        <rFont val="Verdana"/>
      </rPr>
      <t>e)</t>
    </r>
  </si>
  <si>
    <t>Percentual das emissões sujeitas a algum tipo de regulação</t>
  </si>
  <si>
    <t>SASB EM-CM-130a.1 | (1) Energia total consumida, (2) porcentagem de eletricidade da rede, (3) porcentagem alternativa, (4) porcentagem renovável</t>
  </si>
  <si>
    <t>Indicadores de energia do Segmento Cimentos</t>
  </si>
  <si>
    <t>Consumo total de energia (GJ)</t>
  </si>
  <si>
    <t>Consumo de energia renovável (GJ)</t>
  </si>
  <si>
    <t>Percentual de energia renovável</t>
  </si>
  <si>
    <t>Consumo de energia de fontes alternativas (GJ)</t>
  </si>
  <si>
    <t>Percentual de energia de fontes alternativas</t>
  </si>
  <si>
    <t>Consumo de energia elétrica fornecida pela rede (GJ)</t>
  </si>
  <si>
    <t>Percentual de energia elétrica da rede</t>
  </si>
  <si>
    <t>Ecoeficiência</t>
  </si>
  <si>
    <t>GRI 303-3 | Captação de água</t>
  </si>
  <si>
    <r>
      <rPr>
        <b/>
        <sz val="10"/>
        <color theme="5"/>
        <rFont val="Verdana"/>
      </rPr>
      <t>Captação de água por fonte do Segmento Cimentos (megalitros)</t>
    </r>
    <r>
      <rPr>
        <b/>
        <vertAlign val="superscript"/>
        <sz val="10"/>
        <color rgb="FF993366"/>
        <rFont val="Verdana"/>
      </rPr>
      <t>1</t>
    </r>
  </si>
  <si>
    <t>Captação total</t>
  </si>
  <si>
    <t>Água superficial</t>
  </si>
  <si>
    <t>Água subterrânea</t>
  </si>
  <si>
    <t>Água de terceiros</t>
  </si>
  <si>
    <t>Total de água captada</t>
  </si>
  <si>
    <t>Captação em áreas com estresse hídrico</t>
  </si>
  <si>
    <r>
      <rPr>
        <sz val="8"/>
        <color theme="1"/>
        <rFont val="Verdana"/>
      </rPr>
      <t>1. Todo o volume captado (100%) tem concentração de sólidos totais dissolvidos igual ou menor que 1.000 mg/l. Aumento de 500,1% no total captado em 2023 é reflexo da integração das novas unidades do segmento, assim como a diversificação de fontes de captação e a ocorrência de captação em áreas com estresse hídrico. Dados históricos reapresentados.</t>
    </r>
    <r>
      <rPr>
        <b/>
        <sz val="8"/>
        <color rgb="FF0066CC"/>
        <rFont val="Verdana"/>
      </rPr>
      <t xml:space="preserve"> GRI 2-4</t>
    </r>
  </si>
  <si>
    <t>GRI 303-4 | Descarte de água</t>
  </si>
  <si>
    <r>
      <rPr>
        <b/>
        <sz val="10"/>
        <color theme="5"/>
        <rFont val="Verdana"/>
      </rPr>
      <t>Descarte de água por fonte do Segmento Cimentos (megalitros)</t>
    </r>
    <r>
      <rPr>
        <b/>
        <vertAlign val="superscript"/>
        <sz val="10"/>
        <color rgb="FF993366"/>
        <rFont val="Verdana"/>
      </rPr>
      <t>1</t>
    </r>
  </si>
  <si>
    <t>Descarte total</t>
  </si>
  <si>
    <t>Total de água descartada</t>
  </si>
  <si>
    <t>Descarte em áreas com estresse hídrico</t>
  </si>
  <si>
    <r>
      <rPr>
        <sz val="8"/>
        <color rgb="FF000000"/>
        <rFont val="Verdana"/>
      </rPr>
      <t xml:space="preserve">1. Todo o volume descartado (100%) tem concentração de sólidos totais dissolvidos igual ou menor que 1.000 mg/l. Não ocorre descarga em áreas com estresse hídrico. Aumento de 103,8% no total de água descartada em 2023 é decorrente da integração das novas unidades do segmento, assim como a diversificação de fontes de descarga e a ocorrência de descarga em área com estresse hídrico. Dados históricos reapresentados. </t>
    </r>
    <r>
      <rPr>
        <b/>
        <sz val="8"/>
        <color rgb="FF0066CC"/>
        <rFont val="Verdana"/>
      </rPr>
      <t xml:space="preserve">GRI 2-4
</t>
    </r>
    <r>
      <rPr>
        <sz val="8"/>
        <color rgb="FFFF0000"/>
        <rFont val="Verdana"/>
      </rPr>
      <t>3. A definição das substâncias prioritárias que suscitam preocupação no descarte de água e a abordagem da organização para estabelecer os limites de descarte dessas substâncias basearam-se em nas legislações estaduais e federais.</t>
    </r>
  </si>
  <si>
    <t>GRI 303-5 | Consumo de água</t>
  </si>
  <si>
    <r>
      <rPr>
        <b/>
        <sz val="10"/>
        <color theme="5"/>
        <rFont val="Verdana"/>
      </rPr>
      <t>Consumo de água do Segmento Cimentos (megalitros)</t>
    </r>
    <r>
      <rPr>
        <b/>
        <vertAlign val="superscript"/>
        <sz val="10"/>
        <color rgb="FF993366"/>
        <rFont val="Verdana"/>
      </rPr>
      <t>1</t>
    </r>
  </si>
  <si>
    <t>Em áreas com estresse hídrico</t>
  </si>
  <si>
    <r>
      <rPr>
        <sz val="8"/>
        <color theme="1"/>
        <rFont val="Verdana"/>
      </rPr>
      <t xml:space="preserve">1. Variações refletem a combinação dos fatores que impactaram a captação e o descarte de água (ver GRIs 303-3 e 303-4). Dados históricos reapresentados. </t>
    </r>
    <r>
      <rPr>
        <b/>
        <sz val="8"/>
        <color rgb="FF0066CC"/>
        <rFont val="Verdana"/>
      </rPr>
      <t>GRI 2-4</t>
    </r>
  </si>
  <si>
    <t>SASB EM-CM-140a.1 | (1) Total de água doce retirada, (2) porcentagem reciclada, (3) porcentagem em regiões com estresse hídrico de linha de base alto ou extremamente alto</t>
  </si>
  <si>
    <t>Ver resposta meninas</t>
  </si>
  <si>
    <r>
      <rPr>
        <b/>
        <sz val="10"/>
        <color theme="5"/>
        <rFont val="Verdana"/>
      </rPr>
      <t>Indicadores de água do Segmento Cimentos</t>
    </r>
    <r>
      <rPr>
        <b/>
        <vertAlign val="superscript"/>
        <sz val="10"/>
        <color rgb="FF993366"/>
        <rFont val="Verdana"/>
      </rPr>
      <t>1</t>
    </r>
  </si>
  <si>
    <t>Captação total de água doce (megalitros)</t>
  </si>
  <si>
    <t>% água reciclada/recirculada</t>
  </si>
  <si>
    <t>Captação de água doce em áreas com estresse hídrico (megalitros)</t>
  </si>
  <si>
    <t>% captação em áreas com estresse hídrico</t>
  </si>
  <si>
    <t>Consumo total de água</t>
  </si>
  <si>
    <t>Consumo de água em áreas com estresse hídrico (megalitros)</t>
  </si>
  <si>
    <t>% consumo em áreas com estresse hídrico</t>
  </si>
  <si>
    <r>
      <rPr>
        <sz val="8"/>
        <color rgb="FF000000"/>
        <rFont val="Verdana"/>
      </rPr>
      <t xml:space="preserve">1. Variações em 2023, principalmente em relação ao percentual de recirculação e à captação e ao consumo em áreas com estresse hídrico, explicadas pela incorporação das novas unidades do segmento.
</t>
    </r>
    <r>
      <rPr>
        <sz val="8"/>
        <color rgb="FFFF0000"/>
        <rFont val="Verdana"/>
      </rPr>
      <t>2. Em 2024, reavaliamos o balanço hídrico da CSN mineração visando a adequação as novas características operacionais desenvolvidas no decorrer do ano. A unidade, anteriormente coletava água da barragem em seu processo produtivo, mas parou de coletar. Dessa forma, retiramos do balanço a captação de água de chuva (que era coletada e armazenada na barragem) e também reestruturamos o descarte, não coletando mais o dado do vertedouro da barragem.</t>
    </r>
  </si>
  <si>
    <t>GRI 305-7 | Emissões de NOx, SOx e outras emissões atmosféricas significativas</t>
  </si>
  <si>
    <t>SASB EM-CM-120a.1 | Emissões atmosféricas dos seguintes poluentes: (1) NOx (excluindo N2O), (2) SOx, (3) material particulado (PM10), (4) dioxinas/furanos, (5) compostos orgânicos voláteis (VOCs), (6) hidrocarbonetos aromáticos policíclicos (PAHs) e (7) metais pesados</t>
  </si>
  <si>
    <t>Emissões atmosféricas não GEE do Segmento Cimentos (toneladas)</t>
  </si>
  <si>
    <t>Compostos orgânicos voláteis (COV)</t>
  </si>
  <si>
    <t>Poluentes atmosféricos perigosos (HAP)</t>
  </si>
  <si>
    <t>Material particulado (MP)</t>
  </si>
  <si>
    <r>
      <rPr>
        <sz val="8"/>
        <color rgb="FF000000"/>
        <rFont val="Verdana"/>
      </rPr>
      <t xml:space="preserve">1. As variações em 2023 estão relacionadas à integração das unidades adquiridas. Dados históricos reapresentados. </t>
    </r>
    <r>
      <rPr>
        <b/>
        <sz val="8"/>
        <color rgb="FF0066CC"/>
        <rFont val="Verdana"/>
      </rPr>
      <t xml:space="preserve">GRI 2-4
</t>
    </r>
    <r>
      <rPr>
        <sz val="8"/>
        <color rgb="FFFF0000"/>
        <rFont val="Verdana"/>
      </rPr>
      <t>2. Dados de concentração extraídos dos monitoramentos isocinéticos e calculados com base nas horas de funcionamento e na vasão dos fornos e equipamentos com medição direta de emissões.
3. Obtivemos uma redução na geração de MP, dada as trocas de filtros e manutenções na unidades.
4. Aumento de NOx devido a deficiências operacionais e mais horas de produção nas unidades operacionais.</t>
    </r>
  </si>
  <si>
    <t>GRI 306-3 | Resíduos gerados</t>
  </si>
  <si>
    <r>
      <rPr>
        <b/>
        <sz val="10"/>
        <color theme="5"/>
        <rFont val="Verdana"/>
      </rPr>
      <t>Resíduos gerados por tipo do Segmento Cimentos (toneladas)</t>
    </r>
    <r>
      <rPr>
        <b/>
        <vertAlign val="superscript"/>
        <sz val="10"/>
        <color rgb="FF993366"/>
        <rFont val="Verdana"/>
      </rPr>
      <t>1</t>
    </r>
  </si>
  <si>
    <t>Perigosos</t>
  </si>
  <si>
    <t>Lamas</t>
  </si>
  <si>
    <t>Pós e finos</t>
  </si>
  <si>
    <t>Resíduo contaminado</t>
  </si>
  <si>
    <t>Resíduo oleoso</t>
  </si>
  <si>
    <r>
      <rPr>
        <sz val="10"/>
        <color theme="1"/>
        <rFont val="Verdana"/>
      </rPr>
      <t>Outros</t>
    </r>
    <r>
      <rPr>
        <vertAlign val="superscript"/>
        <sz val="10"/>
        <color rgb="FF000000"/>
        <rFont val="Verdana"/>
      </rPr>
      <t>2</t>
    </r>
  </si>
  <si>
    <t>Não perigosos</t>
  </si>
  <si>
    <t>Recicláveis</t>
  </si>
  <si>
    <t>Sucata de equipamentos</t>
  </si>
  <si>
    <t>Sucatas metálicas</t>
  </si>
  <si>
    <r>
      <rPr>
        <sz val="8"/>
        <color rgb="FF000000"/>
        <rFont val="Verdana"/>
      </rPr>
      <t xml:space="preserve">1. Todo o resíduo gerado é armazenado até que alcance um volume ideal para destinação ou tratamento. Com isso, os volumes de geração e disposição diferem. As variações em 2023 são explicadas principalmente pela incorporação das novas unidades. Dados históricos reapresentados. </t>
    </r>
    <r>
      <rPr>
        <b/>
        <sz val="8"/>
        <color rgb="FF0066CC"/>
        <rFont val="Verdana"/>
      </rPr>
      <t xml:space="preserve">GRI 2-4
</t>
    </r>
    <r>
      <rPr>
        <sz val="8"/>
        <color rgb="FFFF0000"/>
        <rFont val="Verdana"/>
      </rPr>
      <t xml:space="preserve">2. Para 2024, tivemos aumento da venda de resíduos como refratários, madeira e lodo de tramento de efluentes (categorizados como 'outros') em Barroso, Pedro Leopoldo, Caaporã e Montes Claros.
</t>
    </r>
    <r>
      <rPr>
        <sz val="8"/>
        <color rgb="FF000000"/>
        <rFont val="Verdana"/>
      </rPr>
      <t>2. Resíduos comuns, madeira, miscelânea, pilhas e baterias, lâmpadas, entre outros.</t>
    </r>
  </si>
  <si>
    <t>GRI 306-4 | Resíduos não destinados para disposição final</t>
  </si>
  <si>
    <r>
      <rPr>
        <b/>
        <sz val="10"/>
        <color theme="5"/>
        <rFont val="Verdana"/>
      </rPr>
      <t>Resíduos desviados de disposição final do Segmento Cimentos (toneladas)</t>
    </r>
    <r>
      <rPr>
        <b/>
        <vertAlign val="superscript"/>
        <sz val="10"/>
        <color rgb="FF993366"/>
        <rFont val="Verdana"/>
      </rPr>
      <t>1</t>
    </r>
  </si>
  <si>
    <t>Coprocessamento</t>
  </si>
  <si>
    <t>Reciclagem externa</t>
  </si>
  <si>
    <t>Reciclagem interna</t>
  </si>
  <si>
    <t>Rerrefino</t>
  </si>
  <si>
    <r>
      <rPr>
        <sz val="8"/>
        <color rgb="FF000000"/>
        <rFont val="Verdana"/>
      </rPr>
      <t xml:space="preserve">1. Todos os resíduos são destinados para tratamento e disposição externa, com exceção da Reciclagem Interna. Não há recuperação de energia interna nos processos de tratamento e disposição final dos resíduos. As variações em 2023 são explicadas principalmente pela incorporação das novas unidades. Dados históricos reapresentados. </t>
    </r>
    <r>
      <rPr>
        <b/>
        <sz val="8"/>
        <color rgb="FF0066CC"/>
        <rFont val="Verdana"/>
      </rPr>
      <t xml:space="preserve">GRI 2-4
</t>
    </r>
    <r>
      <rPr>
        <sz val="8"/>
        <color rgb="FFFF0000"/>
        <rFont val="Verdana"/>
      </rPr>
      <t>2.  Foram coletados dados de todas as fabricas integradas e moagens.</t>
    </r>
  </si>
  <si>
    <t>GRI 306-5 | Resíduos destinados para disposição final</t>
  </si>
  <si>
    <r>
      <rPr>
        <b/>
        <sz val="10"/>
        <color theme="5"/>
        <rFont val="Verdana"/>
      </rPr>
      <t>Resíduos destinados para disposição final do Segmento Cimentos (toneladas)</t>
    </r>
    <r>
      <rPr>
        <b/>
        <vertAlign val="superscript"/>
        <sz val="10"/>
        <color rgb="FF993366"/>
        <rFont val="Verdana"/>
      </rPr>
      <t>1</t>
    </r>
  </si>
  <si>
    <t>Aterro Classe I</t>
  </si>
  <si>
    <t>Incineração</t>
  </si>
  <si>
    <t>Tratamento de efluentes</t>
  </si>
  <si>
    <t>Outros</t>
  </si>
  <si>
    <t>Aterro Classes IIA e IIB</t>
  </si>
  <si>
    <r>
      <rPr>
        <sz val="8"/>
        <color rgb="FF000000"/>
        <rFont val="Verdana"/>
      </rPr>
      <t xml:space="preserve">1. Todos os resíduos são destinados para tratamento e disposição externa. Não há recuperação de energia interna nos processos de tratamento e disposição final dos resíduos. As variações em 2023 são explicadas principalmente pela incorporação das novas unidades. Dados históricos reapresentados. </t>
    </r>
    <r>
      <rPr>
        <b/>
        <sz val="8"/>
        <color rgb="FF0066CC"/>
        <rFont val="Verdana"/>
      </rPr>
      <t xml:space="preserve">GRI 2-4
</t>
    </r>
  </si>
  <si>
    <t>SASB EM-CM-150a.1 | Quantidade de resíduos gerados, porcentagem perigosa, porcentagem reciclada</t>
  </si>
  <si>
    <t>Indicadores de resíduos do Segmento Cimentos</t>
  </si>
  <si>
    <t>Volume total de resíduos gerados (toneladas)</t>
  </si>
  <si>
    <t>Volume de resíduos perigosos gerados (toneladas)</t>
  </si>
  <si>
    <t>Percentual de resíduos perigosos</t>
  </si>
  <si>
    <t>Volume de resíduos destinados para reciclagem (toneladas)</t>
  </si>
  <si>
    <t>Percentual de resíduos destinados para reciclagem</t>
  </si>
  <si>
    <r>
      <rPr>
        <sz val="8"/>
        <color rgb="FF000000"/>
        <rFont val="Verdana"/>
      </rPr>
      <t xml:space="preserve">1. As variações em 2023 são explicadas conforme tabelas GRI 306-3 e 306-4. Dados históricos reapresentados. </t>
    </r>
    <r>
      <rPr>
        <b/>
        <sz val="8"/>
        <color rgb="FF0066CC"/>
        <rFont val="Verdana"/>
      </rPr>
      <t xml:space="preserve">GRI 2-4
</t>
    </r>
    <r>
      <rPr>
        <sz val="8"/>
        <color rgb="FF000000"/>
        <rFont val="Verdana"/>
      </rPr>
      <t>2. O volume de resíduos destinados para reciclagem é o resultado apresentado no indicador 306-4.
3. Resíduos reciclados se tratam de resíduos enviados para tratamentos sustentáveis: Coprocessamento, reciclagem, recuperação de áreas degradadas e rerrefino.</t>
    </r>
  </si>
  <si>
    <t>Biodiversidade</t>
  </si>
  <si>
    <t>GRI 304-1 | Unidades operacionais próprias, arrendadas ou geridas dentro ou nas adjacências de áreas de proteção ambiental e áreas de alto valor de biodiversidade situadas fora de áreas de proteção ambiental</t>
  </si>
  <si>
    <r>
      <rPr>
        <b/>
        <sz val="10"/>
        <color theme="5"/>
        <rFont val="Verdana"/>
      </rPr>
      <t>Operação</t>
    </r>
    <r>
      <rPr>
        <b/>
        <vertAlign val="superscript"/>
        <sz val="10"/>
        <color rgb="FF993366"/>
        <rFont val="Verdana"/>
      </rPr>
      <t>1</t>
    </r>
  </si>
  <si>
    <t>Localização em relação à Unidade de Conservação</t>
  </si>
  <si>
    <t>Arcos (integrada/mineração)</t>
  </si>
  <si>
    <t>Parcialmente sobreposta à RPPN da CSN e próxima (raio de até 5 km) da RPPN Lafarge e da Estação Ecológica de Corumbá</t>
  </si>
  <si>
    <t>Caaporã (integrada/mineração)</t>
  </si>
  <si>
    <t>Parcialmente sobreposta à Reserva Extrativista Acaú-Goiana</t>
  </si>
  <si>
    <t>Pedro Leopoldo (integrada/mineração)</t>
  </si>
  <si>
    <t>Sobreposta à RPPN Fazenda Campinho e à RPPN Fazenda Vargem Alegre
Próxima (raio de até 5 km) do Parque Estadual do Sumidouro, do Parque Estadual da Cerca Grande e do Monumento Estadual Natural Lapa Vermelha</t>
  </si>
  <si>
    <t>Montes Claros (integrada/mineração)</t>
  </si>
  <si>
    <t>Próxima (raio de até 5 km) do Parque Estadual da Lapa Grande</t>
  </si>
  <si>
    <t>Barueri (agregados)</t>
  </si>
  <si>
    <t>Próxima (raio de até 5 km) da APA Várzea do Tietê - Parque Ecológico Barueri</t>
  </si>
  <si>
    <t>Cajamar (agregados)</t>
  </si>
  <si>
    <t>Sobreposta à APA Cajamar</t>
  </si>
  <si>
    <t>Mairiporã (agregados)</t>
  </si>
  <si>
    <t>Sobreposta à APA Sistema Cantareira e próxima (raio de até 5 km) do Parque Estadual da Cantareira</t>
  </si>
  <si>
    <t>1. O reporte deste conteúdo GRI utiliza como principal fonte de informação o Sistema Nacional de Unidades de Conservação (SNUC), além de bancos de dados estaduais e municipais, quando disponíveis. Não são consideradas unidades que não geram impacto ambiental significativo, como centros de distribuição e moagens. As operações não listadas não possuem sobreposição ou proximidade de Unidades de Conservação.</t>
  </si>
  <si>
    <t>GRI 101-5 | Locais com impactos na biodiversidade¹</t>
  </si>
  <si>
    <t>Unidades operacionais com os impactos mais significativos na biodiversidade</t>
  </si>
  <si>
    <t>Localização</t>
  </si>
  <si>
    <t>Tamanho (hectares)</t>
  </si>
  <si>
    <t>Essa unidade está localizada dentro ou perto de uma área ecologicamente sensível?</t>
  </si>
  <si>
    <t>Atividades que ocorrem na unidade operacional</t>
  </si>
  <si>
    <t>1.039,7 hectares</t>
  </si>
  <si>
    <t>Sim, a área está parcialmente sobreposta à RPPN da CSN e localizada a até 5 km da RPPN Lafarge e da Estação Ecológica de Corumbá. Trata-se de uma região com alta integridade ecossistêmica, essencial para a prestação de serviços ecossistêmicos a povos indígenas, comunidades locais e outros stakeholders. No entanto, não apresenta sinais de deterioração acelerada nem está sujeita a alto risco hídrico, como secas ou inundações.</t>
  </si>
  <si>
    <t>151,2 hectares</t>
  </si>
  <si>
    <t>196,7 hectares</t>
  </si>
  <si>
    <t xml:space="preserve">Caaporã
</t>
  </si>
  <si>
    <t>720,9 hectares</t>
  </si>
  <si>
    <t>Sim, parcialmente sobreposta à Reserva Extrativista Acaú-Goiana.</t>
  </si>
  <si>
    <t>Especialmente a Reserva Extrativista Acaú-Goiana, a RESEX localizada nos estados da Paraíba e Pernambuco, tem uma área destinada à carcinocultura, ou seja, ao cultivo de crustáceos e caranguejos. Famílias de pescadores artesanais sobrevivem da pesca regulamentada dentro da RESEX.</t>
  </si>
  <si>
    <t xml:space="preserve">Pedro Leopoldo
</t>
  </si>
  <si>
    <t>783,8 hectares</t>
  </si>
  <si>
    <t>Sim, sobreposta à RPPN Fazenda Campinho e à RPPN Fazenda Vargem Alegre. Próxima (raio de até 5km) do Parque Estadual o Sumidouro, do Monumento Natural Estadual Vargem da Pedra e do Monumento Estadual Natural Lapa Vermelha.</t>
  </si>
  <si>
    <t>Sim, próxima (raio de até 5km) do Parque Estadual da Lapa Grande.</t>
  </si>
  <si>
    <t>706,4  hectares</t>
  </si>
  <si>
    <t>Sim, sobreposta à APA Cajamar Mairiporã.</t>
  </si>
  <si>
    <t>Sim, sobreposta à APA Sistema Cantareira e próxima (raio de até 5km) do Parque Estadual da Cantareira.</t>
  </si>
  <si>
    <t xml:space="preserve">68,96 hectares </t>
  </si>
  <si>
    <t xml:space="preserve">62,75 hectares </t>
  </si>
  <si>
    <t>Sim, = próxima (raio de até 5km) da APA Várzea do Tietê - Parque Ecológico Barueri.</t>
  </si>
  <si>
    <t xml:space="preserve">1. O indicador GRI 101-5 é correlacionado ao indicador 304-1, onde ambos os indicadores buscam mapear e relatar locais onde as operações das empresas possam ter impactos significativos na biodiversidade. 
</t>
  </si>
  <si>
    <t>GRI 304-3 | Habitats protegidos ou restaurados</t>
  </si>
  <si>
    <r>
      <rPr>
        <b/>
        <sz val="10"/>
        <color theme="5"/>
        <rFont val="Verdana"/>
      </rPr>
      <t>Habitats protegidos ou em processo de restauração por tipo</t>
    </r>
    <r>
      <rPr>
        <b/>
        <vertAlign val="superscript"/>
        <sz val="10"/>
        <color rgb="FF993366"/>
        <rFont val="Verdana"/>
      </rPr>
      <t>1</t>
    </r>
    <r>
      <rPr>
        <b/>
        <sz val="10"/>
        <color rgb="FF993366"/>
        <rFont val="Verdana"/>
      </rPr>
      <t xml:space="preserve"> do Segmento Cimentos</t>
    </r>
  </si>
  <si>
    <t>Localização (UF)</t>
  </si>
  <si>
    <t>Área de Preservação Permanente (APP)</t>
  </si>
  <si>
    <t>Minas Gerais e Piauí</t>
  </si>
  <si>
    <t>Minas Gerais, Goiás, Paraíba, Rio de Janeiro e São Paulo</t>
  </si>
  <si>
    <t>Reserva Legal (RL)</t>
  </si>
  <si>
    <t>Demais áreas com vegetação nativa</t>
  </si>
  <si>
    <t>Áreas de recuperação</t>
  </si>
  <si>
    <t>1. As áreas de recuperação reportadas ainda se encontram em estado de desenvolvimento ou aguardam o aceite formal pelo órgão ambiental. O aumento em 2023 reflete o trabalho de controle de áreas preservadas realizado no ano.</t>
  </si>
  <si>
    <t>SASB EM-CM-160a.2 | Área terrestre perturbada, porcentagem da área impactada restaurada</t>
  </si>
  <si>
    <t>Áreas perturbadas pelas operações do Segmento Cimentos</t>
  </si>
  <si>
    <t>Área total perturbada (hectares)</t>
  </si>
  <si>
    <t>Área perturbada em processo de restauração (hectares)</t>
  </si>
  <si>
    <t>Percentual de áreas perturbadas em restauração</t>
  </si>
  <si>
    <t>Atividades de restauração promovidas no período</t>
  </si>
  <si>
    <t>Processos de conformação de relevo na cava em recuperação e condução natural de espécies de flora.</t>
  </si>
  <si>
    <t>As medidas de restauração são aplicadas de forma progressiva, à medida em que as áreas perturbadas não sejam mais produtivas pela extração mineral. Para além disso, a recuperação ambiental de uma área cuja extração se torne exaurida segue os trâmites de regulamentação e planos específicos mediante aprovação dos órgãos de controle (ambiental e mineral, por exemplo).</t>
  </si>
  <si>
    <t>Conteúdos adicionais (não materiais)</t>
  </si>
  <si>
    <t>GRI 202-1 | Proporção entre o salário mais baixo e o salário mínimo local, com discriminação por gênero</t>
  </si>
  <si>
    <r>
      <rPr>
        <b/>
        <sz val="10"/>
        <color theme="5"/>
        <rFont val="Verdana"/>
      </rPr>
      <t>Proporção entre o menor salário pago e o salário mínimo</t>
    </r>
    <r>
      <rPr>
        <b/>
        <vertAlign val="superscript"/>
        <sz val="10"/>
        <color rgb="FF993366"/>
        <rFont val="Verdana"/>
      </rPr>
      <t>1</t>
    </r>
  </si>
  <si>
    <t>1. Os únicos salários praticados abaixo do salário mínimo são referentes aos aprendizes, que seguem a regulamentação e carga horária diferenciada, com remuneração regida por acordos de pisos municipais ou nacionais, apresentando regulamentação diferenciada da CLT com base na carga horária executada. O salário mínimo brasileiro considerado em 2021 foi de R$ 1.100, em 2022 de R$ 1.212 e em 2023 de R$ 1.320.</t>
  </si>
  <si>
    <t>GRI 301-1 | Materiais utilizados, discriminados por peso ou volume</t>
  </si>
  <si>
    <t>GRI 301-2 | Matérias-primas ou materiais reciclados utilizados</t>
  </si>
  <si>
    <t>Consumo de materiais do Segmento Cimentos (toneladas)</t>
  </si>
  <si>
    <t>Materiais virgens não renováveis</t>
  </si>
  <si>
    <t>Materiais virgens renováveis</t>
  </si>
  <si>
    <t>Subtotal materiais virgens</t>
  </si>
  <si>
    <t>Materiais reciclados</t>
  </si>
  <si>
    <t>Total de materiais consumidos</t>
  </si>
  <si>
    <t>SASB EM-CM-000.A | Produção por linha de produto principal</t>
  </si>
  <si>
    <t>pendente</t>
  </si>
  <si>
    <r>
      <rPr>
        <b/>
        <sz val="10"/>
        <color theme="5"/>
        <rFont val="Verdana"/>
      </rPr>
      <t>Indicadores de produção do Segmento Cimentos</t>
    </r>
    <r>
      <rPr>
        <b/>
        <vertAlign val="superscript"/>
        <sz val="10"/>
        <color rgb="FF993366"/>
        <rFont val="Verdana"/>
      </rPr>
      <t>1</t>
    </r>
  </si>
  <si>
    <t>Produção total de cimento (toneladas)</t>
  </si>
  <si>
    <t>1. Dados com base na metodologia da Global Cement and Concrete Association (GCCA). Em 2022, inclui os dados da CSN Alhandra.</t>
  </si>
  <si>
    <r>
      <rPr>
        <b/>
        <sz val="16"/>
        <color rgb="FF82358B"/>
        <rFont val="Verdana"/>
      </rPr>
      <t xml:space="preserve">Ética e </t>
    </r>
    <r>
      <rPr>
        <b/>
        <i/>
        <sz val="16"/>
        <color rgb="FF82358B"/>
        <rFont val="Verdana"/>
      </rPr>
      <t>compliance</t>
    </r>
  </si>
  <si>
    <t>Em 2024, a CSN Cimentos não registrou casos de não conformidade com leis e regulamentos durante o período de relato, abrangendo tanto multas quanto sanções não monetárias. Não houve penalidades aplicadas nas áreas jurídica ambiental e societária, e o valor total das multas aplicadas e pagas em períodos anteriores foi zero.</t>
  </si>
  <si>
    <r>
      <rPr>
        <sz val="10"/>
        <color rgb="FF000000"/>
        <rFont val="Verdana"/>
      </rPr>
      <t>Número total de multas significativas</t>
    </r>
    <r>
      <rPr>
        <vertAlign val="superscript"/>
        <sz val="10"/>
        <color rgb="FF000000"/>
        <rFont val="Verdana"/>
      </rPr>
      <t>1</t>
    </r>
  </si>
  <si>
    <r>
      <rPr>
        <sz val="10"/>
        <color rgb="FF000000"/>
        <rFont val="Verdana"/>
      </rPr>
      <t>Valor monetário total das multas significativas (R$ mil)</t>
    </r>
    <r>
      <rPr>
        <vertAlign val="superscript"/>
        <sz val="10"/>
        <color rgb="FF000000"/>
        <rFont val="Verdana"/>
      </rPr>
      <t>1</t>
    </r>
  </si>
  <si>
    <r>
      <rPr>
        <sz val="8"/>
        <color rgb="FF000000"/>
        <rFont val="Verdana"/>
      </rPr>
      <t xml:space="preserve">1. São considerados significativos ou casos com multa ou obrigações de fazer ou não fazer que superem R$ 1 milhão.  </t>
    </r>
    <r>
      <rPr>
        <b/>
        <sz val="8"/>
        <color rgb="FFFF0000"/>
        <rFont val="Verdana"/>
      </rPr>
      <t>Favor verificar se houve andamento dos autos de infração de 2023 para publicarmos atualização.</t>
    </r>
  </si>
  <si>
    <t>Em 2024 a CSN Cimentos não integrou associações e organizações nacionais e internacionais.</t>
  </si>
  <si>
    <t>Checar com CSN a diferença de informações entre 2023 e 2024.</t>
  </si>
  <si>
    <r>
      <rPr>
        <b/>
        <sz val="10"/>
        <color rgb="FF82358B"/>
        <rFont val="Verdana"/>
      </rPr>
      <t>Colaboradores por gênero e região do Segmento Cimentos</t>
    </r>
    <r>
      <rPr>
        <b/>
        <vertAlign val="superscript"/>
        <sz val="10"/>
        <color rgb="FF82358B"/>
        <rFont val="Verdana"/>
      </rPr>
      <t>1</t>
    </r>
  </si>
  <si>
    <t>1. Considera os colaboradores efetivos contratados nas categorias CLT, Programa Aprendiz e Programa Capacitar na data-base de 31 de dezembro de cada ano. Todos atuam em jornada integral. A CSN conta com uma política de jornada de trabalho para as operações no Brasil, que estabelece o respeito à jornada diária de 8 horas, conforme estabelecido na CLT. Os colaboradores não podem fazer mais do que 2 horas-extras diárias a fim de garantir a conformidade com a legislação trabalhista. O crescimento no headcount em 2023 reflete a integração das novas unidades adquiridas (133,7% entre os colaboradores com contrato de prazo indeterminado, 207,7% entre os de prazo determinado e 42,9% nos Programas Aprendiz e Capacitar).</t>
  </si>
  <si>
    <t>Os terceiros que atuam nas unidades da CSN estão relacionados a contratos de terceirização de atividades e processos, como serviços de vigilância, limpeza, manutenção, transporte, obras civis, informática e montagem de equipamentos. A fiscalização da regularidade trabalhista das empresas contratadas responsáveis por esses serviços é conduzida por meio do Núcleo de Gestão de Terceiros (saiba mais na versão PDF do Relato Integrado - clique aqui).</t>
  </si>
  <si>
    <t>2023¹</t>
  </si>
  <si>
    <r>
      <rPr>
        <sz val="8"/>
        <color rgb="FF000000"/>
        <rFont val="Verdana"/>
      </rPr>
      <t xml:space="preserve">1. A variação em 2023 é decorrente da migração de contratos das empresas adquiridas e da contabilização da CBSI, empresa do Grupo CSN para terceirização.                                                                                                                    </t>
    </r>
    <r>
      <rPr>
        <sz val="8"/>
        <color rgb="FFFF0000"/>
        <rFont val="Verdana"/>
      </rPr>
      <t>2. Os dados apresentados correspondem ao número de terceiros operacionais e administrativos que prestaram serviços para os negócios de Cimentos em dezembro de 2024. As informações foram obtidas a partir do preenchimento e divulgação pelos fornecedores e validadas pelas contrapartes por meio do Portal NGT. O levantamento teve como foco as variações ocorridas entre os terceiros da CSN Cimentos Brasil, garantindo precisão e transparência na gestão dessas contratações.</t>
    </r>
  </si>
  <si>
    <r>
      <rPr>
        <b/>
        <sz val="10"/>
        <color rgb="FF82358B"/>
        <rFont val="Verdana"/>
      </rPr>
      <t>Contratações e desligamentos do Segmento Cimentos</t>
    </r>
    <r>
      <rPr>
        <b/>
        <vertAlign val="superscript"/>
        <sz val="10"/>
        <color rgb="FF82358B"/>
        <rFont val="Verdana"/>
      </rPr>
      <t>1</t>
    </r>
  </si>
  <si>
    <t>2022²</t>
  </si>
  <si>
    <r>
      <rPr>
        <b/>
        <sz val="10"/>
        <color rgb="FFF2F2F2"/>
        <rFont val="Verdana"/>
      </rPr>
      <t xml:space="preserve">| </t>
    </r>
    <r>
      <rPr>
        <b/>
        <sz val="10"/>
        <color rgb="FF82358B"/>
        <rFont val="Verdana"/>
      </rPr>
      <t>2023</t>
    </r>
    <r>
      <rPr>
        <b/>
        <sz val="10"/>
        <color rgb="FFF2F2F2"/>
        <rFont val="Verdana"/>
      </rPr>
      <t xml:space="preserve"> | </t>
    </r>
  </si>
  <si>
    <r>
      <rPr>
        <sz val="8"/>
        <color rgb="FF000000"/>
        <rFont val="Verdana"/>
      </rPr>
      <t xml:space="preserve">1. Considera os colaboradores efetivos nas categorias CLT, Programa Aprendiz e Programa Capacitar. Aumento de 32,6% no número de contratações em 2023 é decorrente da integração das novas unidades, impulsionando o crescimento das contratações de mulheres (46,9%) e de pessoas entre 30 e 50 anos de idade (53,6%).
2. Dados de 2022 reapresentados. </t>
    </r>
    <r>
      <rPr>
        <b/>
        <sz val="8"/>
        <color rgb="FF12448A"/>
        <rFont val="Verdana"/>
      </rPr>
      <t xml:space="preserve">GRI 2-4                                                                                                                                                                                                                                                                                                              </t>
    </r>
    <r>
      <rPr>
        <b/>
        <sz val="8"/>
        <color rgb="FFFF0000"/>
        <rFont val="Verdana"/>
      </rPr>
      <t xml:space="preserve">Favor checar atualizações para 2024. (em relação a nota de rodapé).  </t>
    </r>
    <r>
      <rPr>
        <b/>
        <sz val="8"/>
        <color rgb="FF12448A"/>
        <rFont val="Verdana"/>
      </rPr>
      <t xml:space="preserve">                   </t>
    </r>
  </si>
  <si>
    <r>
      <rPr>
        <b/>
        <sz val="10"/>
        <color rgb="FF82358B"/>
        <rFont val="Verdana"/>
      </rPr>
      <t>Taxas de contratação e rotatividade do Segmento Cimentos</t>
    </r>
    <r>
      <rPr>
        <b/>
        <vertAlign val="superscript"/>
        <sz val="10"/>
        <color rgb="FF82358B"/>
        <rFont val="Verdana"/>
      </rPr>
      <t>1</t>
    </r>
  </si>
  <si>
    <r>
      <rPr>
        <b/>
        <sz val="9"/>
        <color rgb="FF82358B"/>
        <rFont val="Verdana"/>
      </rPr>
      <t>Taxa de contratação</t>
    </r>
    <r>
      <rPr>
        <b/>
        <vertAlign val="superscript"/>
        <sz val="9"/>
        <color rgb="FF82358B"/>
        <rFont val="Verdana"/>
      </rPr>
      <t>3</t>
    </r>
  </si>
  <si>
    <r>
      <rPr>
        <b/>
        <sz val="9"/>
        <color rgb="FF82358B"/>
        <rFont val="Verdana"/>
      </rPr>
      <t>Taxa de rotatividade</t>
    </r>
    <r>
      <rPr>
        <b/>
        <vertAlign val="superscript"/>
        <sz val="9"/>
        <color rgb="FF82358B"/>
        <rFont val="Verdana"/>
      </rPr>
      <t>4</t>
    </r>
  </si>
  <si>
    <r>
      <rPr>
        <sz val="8"/>
        <color rgb="FF000000"/>
        <rFont val="Verdana"/>
      </rPr>
      <t xml:space="preserve">1. Considera os colaboradores efetivos nas categorias CLT, Programa Aprendiz e Programa Capacitar. Reduções nas taxas de contratação e rotatividade decorrentes do aumento do </t>
    </r>
    <r>
      <rPr>
        <i/>
        <sz val="8"/>
        <color rgb="FF000000"/>
        <rFont val="Verdana"/>
      </rPr>
      <t>headcount</t>
    </r>
    <r>
      <rPr>
        <sz val="8"/>
        <color rgb="FF000000"/>
        <rFont val="Verdana"/>
      </rPr>
      <t xml:space="preserve"> em 2023.
2. Dados de 2022 reapresentados. </t>
    </r>
    <r>
      <rPr>
        <b/>
        <sz val="8"/>
        <color rgb="FF12448A"/>
        <rFont val="Verdana"/>
      </rPr>
      <t xml:space="preserve">GRI 2-4
3. A taxa de contratação é calculada como o número de admitidos no ano sobre o </t>
    </r>
    <r>
      <rPr>
        <i/>
        <sz val="8"/>
        <color rgb="FF000000"/>
        <rFont val="Verdana"/>
      </rPr>
      <t>headcount</t>
    </r>
    <r>
      <rPr>
        <sz val="8"/>
        <color rgb="FF000000"/>
        <rFont val="Verdana"/>
      </rPr>
      <t xml:space="preserve"> no encerramento do ano.
4. A taxa de rotatividade é calculada como o número de desligados no ano sobre o </t>
    </r>
    <r>
      <rPr>
        <i/>
        <sz val="8"/>
        <color rgb="FF000000"/>
        <rFont val="Verdana"/>
      </rPr>
      <t>headcount</t>
    </r>
    <r>
      <rPr>
        <sz val="8"/>
        <color rgb="FF000000"/>
        <rFont val="Verdana"/>
      </rPr>
      <t xml:space="preserve"> no encerramento do ano.                                                                                                                                                                                      </t>
    </r>
    <r>
      <rPr>
        <b/>
        <sz val="8"/>
        <color rgb="FFFF0000"/>
        <rFont val="Verdana"/>
      </rPr>
      <t>Porcentagem total não foi colocada no sistema, favor calcular (em relação ao total da tabela Taxas de contratação e rotatividade do Segmento Cimentos)</t>
    </r>
  </si>
  <si>
    <r>
      <rPr>
        <b/>
        <sz val="10"/>
        <color rgb="FF82358B"/>
        <rFont val="Verdana"/>
      </rPr>
      <t>Média de horas de treinamento por colaborador do Segmento Cimentos</t>
    </r>
    <r>
      <rPr>
        <b/>
        <vertAlign val="superscript"/>
        <sz val="10"/>
        <color rgb="FF82358B"/>
        <rFont val="Verdana"/>
      </rPr>
      <t>1</t>
    </r>
  </si>
  <si>
    <r>
      <rPr>
        <sz val="8"/>
        <color rgb="FF000000"/>
        <rFont val="Verdana"/>
      </rPr>
      <t xml:space="preserve">1. Considera os colaboradores efetivos nas categorias CLT, Programa Aprendiz, Programa Capacitar, Programa Estágio e Programa Trainee. A média é calculada como o total de horas de treinamento promovidas no ano dividido pelo </t>
    </r>
    <r>
      <rPr>
        <i/>
        <sz val="8"/>
        <color rgb="FF000000"/>
        <rFont val="Verdana"/>
      </rPr>
      <t>headcount</t>
    </r>
    <r>
      <rPr>
        <sz val="8"/>
        <color rgb="FF000000"/>
        <rFont val="Verdana"/>
      </rPr>
      <t xml:space="preserve"> em 31/12. Redução de 23,6% na média total de horas de treinamento por colaborador decorrente de ajuste de premissas para adequada contabilização das horas de treinamento nas novas unidades adquiridas.</t>
    </r>
  </si>
  <si>
    <t>Aqui estamos contabilizando todas as categorias informadas abaixo? (em relação a Média de horas de treinamento por colaborador do Segmento Cimentos1 por gênero).// Trainees não estão na tabela e no sistema, foram zerados. Alguma atualização para 2024? (em relação a nota de rodapé)</t>
  </si>
  <si>
    <r>
      <rPr>
        <b/>
        <sz val="10"/>
        <color rgb="FF82358B"/>
        <rFont val="Verdana"/>
      </rPr>
      <t>Percentual de colaboradores submetidos a avaliação de desempenho do Segmento Cimentos</t>
    </r>
    <r>
      <rPr>
        <b/>
        <vertAlign val="superscript"/>
        <sz val="10"/>
        <color rgb="FF82358B"/>
        <rFont val="Verdana"/>
      </rPr>
      <t>1</t>
    </r>
  </si>
  <si>
    <r>
      <rPr>
        <sz val="8"/>
        <color rgb="FF000000"/>
        <rFont val="Verdana"/>
      </rPr>
      <t>1. Considera os colaboradores efetivos nas categorias CLT e Programa Capacitar. A premissa de consolidação foi alterada em 2023, por isso os dados de 2022 foram reapresentados. O percentual é calculado como: total de colaboradores em 31/12 que realizaram avaliação de desempenho no ano dividido pelo total de colaboradores em 31/12 elegíveis à realização de avaliação de desempenho no ano.</t>
    </r>
    <r>
      <rPr>
        <b/>
        <sz val="8"/>
        <color rgb="FF12448A"/>
        <rFont val="Verdana"/>
      </rPr>
      <t xml:space="preserve"> GRI 2-4</t>
    </r>
  </si>
  <si>
    <t xml:space="preserve"> Favor verificar o rodapé e conferir se existem atualizações de 2024. (em relação a nota de rodapé)</t>
  </si>
  <si>
    <r>
      <rPr>
        <b/>
        <sz val="10"/>
        <color rgb="FF82358B"/>
        <rFont val="Verdana"/>
      </rPr>
      <t>Diversidade de gênero por nível funcional do Segmento Cimentos</t>
    </r>
    <r>
      <rPr>
        <b/>
        <vertAlign val="superscript"/>
        <sz val="10"/>
        <color rgb="FF82358B"/>
        <rFont val="Verdana"/>
      </rPr>
      <t>1</t>
    </r>
  </si>
  <si>
    <r>
      <rPr>
        <sz val="8"/>
        <color rgb="FF000000"/>
        <rFont val="Verdana"/>
      </rPr>
      <t xml:space="preserve">1. Considera os colaboradores efetivos contratados nas categorias CLT, Programa Aprendiz e Programa Capacitar na data-base de 31 de dezembro de cada ano. Variações de 2023 impactadas pela consolidação dos colaboradores das novas unidades, com redução na representatividade total das mulheres de 2,6% decorrente da maior presença de homens no nível operacional.                 </t>
    </r>
    <r>
      <rPr>
        <b/>
        <sz val="8"/>
        <color rgb="FFFF0000"/>
        <rFont val="Verdana"/>
      </rPr>
      <t>Favor verificar o rodapé e conferir se existem atualizações de 2024. (Em relação as notas de rodapé)</t>
    </r>
  </si>
  <si>
    <r>
      <rPr>
        <b/>
        <sz val="10"/>
        <color rgb="FF82358B"/>
        <rFont val="Verdana"/>
      </rPr>
      <t>Diversidade de faixa etária por nível funcional do Segmento Cimentos</t>
    </r>
    <r>
      <rPr>
        <b/>
        <vertAlign val="superscript"/>
        <sz val="10"/>
        <color rgb="FF82358B"/>
        <rFont val="Verdana"/>
      </rPr>
      <t>1</t>
    </r>
  </si>
  <si>
    <r>
      <rPr>
        <sz val="8"/>
        <color rgb="FF000000"/>
        <rFont val="Verdana"/>
      </rPr>
      <t xml:space="preserve">1. Considera os colaboradores efetivos contratados nas categorias CLT, Programa Aprendiz e Programa Capacitar na data-base de 31 de dezembro de cada ano. Crescimento de 29,3% na representatividade de profissionais com mais de 50 anos de idade é reflexo do envelhecimento do quadro funcional com a retenção de profissionais com mais experiência e também da integração dos novos colaboradores nas unidades adquiridas.            </t>
    </r>
    <r>
      <rPr>
        <b/>
        <sz val="8"/>
        <color rgb="FFFF0000"/>
        <rFont val="Verdana"/>
      </rPr>
      <t>Favor verificar o rodapé e conferir se existem atualizações de 2024. (Em relação as notas de rodapé)</t>
    </r>
  </si>
  <si>
    <r>
      <rPr>
        <b/>
        <sz val="10"/>
        <color rgb="FF82358B"/>
        <rFont val="Verdana"/>
      </rPr>
      <t>Proporção da média salarial das mulheres em relação à dos homens por nível funcional do Segmento Cimentos</t>
    </r>
    <r>
      <rPr>
        <b/>
        <vertAlign val="superscript"/>
        <sz val="10"/>
        <color rgb="FF82358B"/>
        <rFont val="Verdana"/>
      </rPr>
      <t>1</t>
    </r>
  </si>
  <si>
    <r>
      <rPr>
        <sz val="8"/>
        <color rgb="FF000000"/>
        <rFont val="Verdana"/>
      </rPr>
      <t xml:space="preserve">1. Considera os colaboradores efetivos nas categorias CLT, Programa Aprendiz e Programa Capacitar. O cálculo desse indicador não considera fatores como tempo de casa, área de especialidade e acordos coletivos aplicáveis a categorias específicas, por isso percebe-se a ocorrência de diferenças salariais. A remuneração de cada função na companhia é definida a partir de pesquisas de mercado, seguindo metodologia da Hay Group, e não considera gênero como critério para a definição da remuneração. Variações em 2023 (comparado a 2022) refletem a integração das novas unidades adquiridas pelo segmento.       </t>
    </r>
    <r>
      <rPr>
        <b/>
        <sz val="9"/>
        <color rgb="FFFF0000"/>
        <rFont val="Verdana"/>
      </rPr>
      <t>Favor verificar o rodapé e conferir se existem atualizações de 2024. (em relação a nota de rodapé)</t>
    </r>
  </si>
  <si>
    <r>
      <rPr>
        <b/>
        <sz val="10"/>
        <color rgb="FF82358B"/>
        <rFont val="Verdana"/>
      </rPr>
      <t>Indicadores de saúde e segurança do Segmento Cimentos</t>
    </r>
    <r>
      <rPr>
        <b/>
        <vertAlign val="superscript"/>
        <sz val="10"/>
        <color rgb="FF82358B"/>
        <rFont val="Verdana"/>
      </rPr>
      <t>1</t>
    </r>
  </si>
  <si>
    <r>
      <rPr>
        <sz val="10"/>
        <color rgb="FF000000"/>
        <rFont val="Verdana"/>
      </rPr>
      <t>Taxa de frequência de acidentes de comunicação obrigatória</t>
    </r>
    <r>
      <rPr>
        <vertAlign val="superscript"/>
        <sz val="10"/>
        <color rgb="FF000000"/>
        <rFont val="Verdana"/>
      </rPr>
      <t>2</t>
    </r>
  </si>
  <si>
    <r>
      <rPr>
        <sz val="10"/>
        <color rgb="FF000000"/>
        <rFont val="Verdana"/>
      </rPr>
      <t>Taxa de frequência de acidentes de com consequência grave (exceto óbitos)</t>
    </r>
    <r>
      <rPr>
        <vertAlign val="superscript"/>
        <sz val="10"/>
        <color rgb="FF000000"/>
        <rFont val="Verdana"/>
      </rPr>
      <t>2</t>
    </r>
  </si>
  <si>
    <r>
      <rPr>
        <sz val="10"/>
        <color rgb="FF000000"/>
        <rFont val="Verdana"/>
      </rPr>
      <t>Taxa de frequência de acidentes fatais</t>
    </r>
    <r>
      <rPr>
        <vertAlign val="superscript"/>
        <sz val="10"/>
        <color rgb="FF000000"/>
        <rFont val="Verdana"/>
      </rPr>
      <t>2</t>
    </r>
  </si>
  <si>
    <r>
      <rPr>
        <sz val="10"/>
        <color rgb="FF000000"/>
        <rFont val="Verdana"/>
      </rPr>
      <t>Taxa de gravidade de acidentes</t>
    </r>
    <r>
      <rPr>
        <vertAlign val="superscript"/>
        <sz val="10"/>
        <color rgb="FF000000"/>
        <rFont val="Verdana"/>
      </rPr>
      <t>2</t>
    </r>
  </si>
  <si>
    <r>
      <rPr>
        <sz val="10"/>
        <color rgb="FF000000"/>
        <rFont val="Verdana"/>
      </rPr>
      <t>Taxa de frequência de quase acidentes (near miss)</t>
    </r>
    <r>
      <rPr>
        <vertAlign val="superscript"/>
        <sz val="10"/>
        <color rgb="FF000000"/>
        <rFont val="Verdana"/>
      </rPr>
      <t>1</t>
    </r>
  </si>
  <si>
    <r>
      <rPr>
        <sz val="10"/>
        <color rgb="FF000000"/>
        <rFont val="Verdana"/>
      </rPr>
      <t>Taxa de frequência de incidentes registráveis</t>
    </r>
    <r>
      <rPr>
        <vertAlign val="superscript"/>
        <sz val="10"/>
        <color rgb="FF000000"/>
        <rFont val="Verdana"/>
      </rPr>
      <t>1</t>
    </r>
  </si>
  <si>
    <r>
      <rPr>
        <sz val="10"/>
        <color rgb="FF000000"/>
        <rFont val="Verdana"/>
      </rPr>
      <t>Taxa de frequência de acidentes fatais</t>
    </r>
    <r>
      <rPr>
        <vertAlign val="superscript"/>
        <sz val="10"/>
        <color rgb="FF000000"/>
        <rFont val="Verdana"/>
      </rPr>
      <t>1</t>
    </r>
  </si>
  <si>
    <t>Não houve registro de nenhum caso de silicose entre colaboradores, terceiros e ex-colaboradores da CSN Cimentos. A empresa implementou um programa de proteção respiratória em todas as unidades onde há risco identificado, garantindo conformidade com as normas de segurança. Além disso, foi realizado o teste de vedação dos equipamentos de proteção respiratória (FIT TEST) em conformidade com a legislação vigente.</t>
  </si>
  <si>
    <r>
      <rPr>
        <b/>
        <sz val="10"/>
        <color rgb="FF82358B"/>
        <rFont val="Verdana"/>
      </rPr>
      <t>Indicadores de fornecedores do Segmento Cimentos</t>
    </r>
    <r>
      <rPr>
        <b/>
        <vertAlign val="superscript"/>
        <sz val="10"/>
        <color rgb="FF82358B"/>
        <rFont val="Verdana"/>
      </rPr>
      <t>1</t>
    </r>
  </si>
  <si>
    <t>1. Aumento no número de fornecedores e nos dispêndios no último ano reflete a integração das novas unidades, que passaram a ser controladas no SAP corporativo a partir de setembro de 2023.</t>
  </si>
  <si>
    <t>Favor verificar o rodapé e conferir se existem atualizações de 2024.// Os dispêndios são milhões mesmo? Ou bilhões? (em relação a tabela)</t>
  </si>
  <si>
    <r>
      <rPr>
        <b/>
        <sz val="10"/>
        <color rgb="FF82358B"/>
        <rFont val="Verdana"/>
      </rPr>
      <t>Percentual de gastos com fornecedores locais</t>
    </r>
    <r>
      <rPr>
        <b/>
        <vertAlign val="superscript"/>
        <sz val="10"/>
        <color rgb="FF82358B"/>
        <rFont val="Verdana"/>
      </rPr>
      <t>1</t>
    </r>
    <r>
      <rPr>
        <b/>
        <sz val="10"/>
        <color rgb="FF82358B"/>
        <rFont val="Verdana"/>
      </rPr>
      <t xml:space="preserve"> do Segmento Cimentos</t>
    </r>
  </si>
  <si>
    <r>
      <rPr>
        <sz val="8"/>
        <color rgb="FF000000"/>
        <rFont val="Verdana"/>
      </rPr>
      <t xml:space="preserve">1. Fornecedores locais são considerados aqueles que estão alocados dentro dos estados brasileiros em que a CSN possui operação.          </t>
    </r>
    <r>
      <rPr>
        <b/>
        <sz val="9"/>
        <color rgb="FFFF0000"/>
        <rFont val="Verdana"/>
      </rPr>
      <t xml:space="preserve"> Prencher o dado consolidado marcado em amarelo acima.</t>
    </r>
  </si>
  <si>
    <r>
      <rPr>
        <b/>
        <sz val="10"/>
        <color rgb="FF82358B"/>
        <rFont val="Verdana"/>
      </rPr>
      <t>Avaliação de aspectos ambientais na contratação de fornecedores do Segmento Cimentos</t>
    </r>
    <r>
      <rPr>
        <b/>
        <vertAlign val="superscript"/>
        <sz val="10"/>
        <color rgb="FF82358B"/>
        <rFont val="Verdana"/>
      </rPr>
      <t>1</t>
    </r>
  </si>
  <si>
    <r>
      <rPr>
        <b/>
        <sz val="10"/>
        <color rgb="FF82358B"/>
        <rFont val="Verdana"/>
      </rPr>
      <t>Energia gerada pelo consumo de combustíveis e aquisição de eletricidade do Segmento Cimentos (GJ)</t>
    </r>
    <r>
      <rPr>
        <b/>
        <vertAlign val="superscript"/>
        <sz val="10"/>
        <color rgb="FF82358B"/>
        <rFont val="Verdana"/>
      </rPr>
      <t>1</t>
    </r>
  </si>
  <si>
    <r>
      <rPr>
        <sz val="10"/>
        <color rgb="FF000000"/>
        <rFont val="Verdana"/>
      </rPr>
      <t>Consumo de energia (kWh) dividido por tonelada de cimento</t>
    </r>
    <r>
      <rPr>
        <vertAlign val="superscript"/>
        <sz val="10"/>
        <color rgb="FF000000"/>
        <rFont val="Verdana"/>
      </rPr>
      <t>1</t>
    </r>
  </si>
  <si>
    <r>
      <rPr>
        <sz val="10"/>
        <color rgb="FF000000"/>
        <rFont val="Verdana"/>
      </rPr>
      <t>Consumo de energia (kWh) dividido por tonelada de cimentício</t>
    </r>
    <r>
      <rPr>
        <vertAlign val="superscript"/>
        <sz val="10"/>
        <color rgb="FF000000"/>
        <rFont val="Verdana"/>
      </rPr>
      <t>1</t>
    </r>
  </si>
  <si>
    <r>
      <rPr>
        <sz val="10"/>
        <color rgb="FF000000"/>
        <rFont val="Verdana"/>
      </rPr>
      <t>Consumo de energia (MJ) dividido por tonelada de clínquer</t>
    </r>
    <r>
      <rPr>
        <vertAlign val="superscript"/>
        <sz val="10"/>
        <color rgb="FF000000"/>
        <rFont val="Verdana"/>
      </rPr>
      <t>1</t>
    </r>
  </si>
  <si>
    <r>
      <rPr>
        <b/>
        <sz val="10"/>
        <color rgb="FF82358B"/>
        <rFont val="Verdana"/>
      </rPr>
      <t>Emissões brutas de GEE do Segmento Cimentos (tCO</t>
    </r>
    <r>
      <rPr>
        <b/>
        <vertAlign val="subscript"/>
        <sz val="10"/>
        <color rgb="FF82358B"/>
        <rFont val="Verdana"/>
      </rPr>
      <t>2</t>
    </r>
    <r>
      <rPr>
        <b/>
        <sz val="10"/>
        <color rgb="FF82358B"/>
        <rFont val="Verdana"/>
      </rPr>
      <t>e)</t>
    </r>
  </si>
  <si>
    <r>
      <rPr>
        <b/>
        <sz val="10"/>
        <color rgb="FF82358B"/>
        <rFont val="Verdana"/>
      </rPr>
      <t>Emissões biogênicas de GEE do Segmento Cimentos (tCO</t>
    </r>
    <r>
      <rPr>
        <b/>
        <vertAlign val="subscript"/>
        <sz val="10"/>
        <color rgb="FF82358B"/>
        <rFont val="Verdana"/>
      </rPr>
      <t>2</t>
    </r>
    <r>
      <rPr>
        <b/>
        <sz val="10"/>
        <color rgb="FF82358B"/>
        <rFont val="Verdana"/>
      </rPr>
      <t>e)</t>
    </r>
  </si>
  <si>
    <r>
      <rPr>
        <b/>
        <sz val="10"/>
        <color rgb="FF82358B"/>
        <rFont val="Verdana"/>
      </rPr>
      <t>2020 (ano-base meta)</t>
    </r>
    <r>
      <rPr>
        <b/>
        <vertAlign val="superscript"/>
        <sz val="10"/>
        <color rgb="FF82358B"/>
        <rFont val="Verdana"/>
      </rPr>
      <t>1</t>
    </r>
  </si>
  <si>
    <r>
      <rPr>
        <sz val="10"/>
        <color rgb="FF000000"/>
        <rFont val="Verdana"/>
      </rPr>
      <t>Indicador CSI 71 – Emissões absolutas diretas (tCO</t>
    </r>
    <r>
      <rPr>
        <vertAlign val="subscript"/>
        <sz val="10"/>
        <color rgb="FF000000"/>
        <rFont val="Verdana"/>
      </rPr>
      <t>2</t>
    </r>
    <r>
      <rPr>
        <sz val="10"/>
        <color rgb="FF000000"/>
        <rFont val="Verdana"/>
      </rPr>
      <t>e)</t>
    </r>
  </si>
  <si>
    <r>
      <rPr>
        <b/>
        <sz val="10"/>
        <color rgb="FF000000"/>
        <rFont val="Verdana"/>
      </rPr>
      <t>Indicador CSI 74 – Emissão específica por cimentício (kgCO</t>
    </r>
    <r>
      <rPr>
        <b/>
        <vertAlign val="subscript"/>
        <sz val="10"/>
        <color rgb="FF000000"/>
        <rFont val="Verdana"/>
      </rPr>
      <t>2</t>
    </r>
    <r>
      <rPr>
        <b/>
        <sz val="10"/>
        <color rgb="FF000000"/>
        <rFont val="Verdana"/>
      </rPr>
      <t>/ton. cimentício)</t>
    </r>
  </si>
  <si>
    <r>
      <rPr>
        <b/>
        <sz val="10"/>
        <color rgb="FF000000"/>
        <rFont val="Verdana"/>
      </rPr>
      <t>Indicador CSI 75 – Emissão específica por cimento (kgCO</t>
    </r>
    <r>
      <rPr>
        <b/>
        <vertAlign val="subscript"/>
        <sz val="10"/>
        <color rgb="FF000000"/>
        <rFont val="Verdana"/>
      </rPr>
      <t>2</t>
    </r>
    <r>
      <rPr>
        <b/>
        <sz val="10"/>
        <color rgb="FF000000"/>
        <rFont val="Verdana"/>
      </rPr>
      <t>/ton. cimento)</t>
    </r>
  </si>
  <si>
    <r>
      <rPr>
        <sz val="8"/>
        <color rgb="FF000000"/>
        <rFont val="Verdana"/>
      </rPr>
      <t xml:space="preserve">1. Valores do ano-base meta recalculados considerando as novas unidades adquiridas. </t>
    </r>
    <r>
      <rPr>
        <b/>
        <sz val="8"/>
        <color rgb="FF12448A"/>
        <rFont val="Verdana"/>
      </rPr>
      <t>GRI 2-4</t>
    </r>
  </si>
  <si>
    <r>
      <rPr>
        <b/>
        <sz val="10"/>
        <color rgb="FF82358B"/>
        <rFont val="Verdana"/>
      </rPr>
      <t>Emissões brutas de escopo 1 por tupo de gás do Segmento Cimentos (tCO</t>
    </r>
    <r>
      <rPr>
        <b/>
        <vertAlign val="subscript"/>
        <sz val="10"/>
        <color rgb="FF82358B"/>
        <rFont val="Verdana"/>
      </rPr>
      <t>2</t>
    </r>
    <r>
      <rPr>
        <b/>
        <sz val="10"/>
        <color rgb="FF82358B"/>
        <rFont val="Verdana"/>
      </rPr>
      <t>e)</t>
    </r>
  </si>
  <si>
    <r>
      <rPr>
        <sz val="10"/>
        <color rgb="FF000000"/>
        <rFont val="Verdana"/>
      </rPr>
      <t>CO</t>
    </r>
    <r>
      <rPr>
        <vertAlign val="subscript"/>
        <sz val="10"/>
        <color rgb="FF000000"/>
        <rFont val="Verdana"/>
      </rPr>
      <t>2</t>
    </r>
  </si>
  <si>
    <r>
      <rPr>
        <sz val="10"/>
        <color rgb="FF000000"/>
        <rFont val="Verdana"/>
      </rPr>
      <t>CH</t>
    </r>
    <r>
      <rPr>
        <vertAlign val="subscript"/>
        <sz val="10"/>
        <color rgb="FF000000"/>
        <rFont val="Verdana"/>
      </rPr>
      <t>4</t>
    </r>
  </si>
  <si>
    <r>
      <rPr>
        <sz val="10"/>
        <color rgb="FF000000"/>
        <rFont val="Verdana"/>
      </rPr>
      <t>N</t>
    </r>
    <r>
      <rPr>
        <vertAlign val="subscript"/>
        <sz val="10"/>
        <color rgb="FF000000"/>
        <rFont val="Verdana"/>
      </rPr>
      <t>2</t>
    </r>
    <r>
      <rPr>
        <sz val="10"/>
        <color rgb="FF000000"/>
        <rFont val="Verdana"/>
      </rPr>
      <t>O</t>
    </r>
  </si>
  <si>
    <r>
      <rPr>
        <sz val="10"/>
        <color rgb="FF000000"/>
        <rFont val="Verdana"/>
      </rPr>
      <t>SF</t>
    </r>
    <r>
      <rPr>
        <vertAlign val="subscript"/>
        <sz val="10"/>
        <color rgb="FF000000"/>
        <rFont val="Verdana"/>
      </rPr>
      <t>6</t>
    </r>
  </si>
  <si>
    <r>
      <rPr>
        <sz val="10"/>
        <color rgb="FF000000"/>
        <rFont val="Verdana"/>
      </rPr>
      <t>NF</t>
    </r>
    <r>
      <rPr>
        <vertAlign val="subscript"/>
        <sz val="10"/>
        <color rgb="FF000000"/>
        <rFont val="Verdana"/>
      </rPr>
      <t>3</t>
    </r>
  </si>
  <si>
    <t>GRI 303-3 | Captação de água¹</t>
  </si>
  <si>
    <r>
      <rPr>
        <b/>
        <sz val="10"/>
        <color rgb="FF82358B"/>
        <rFont val="Verdana"/>
      </rPr>
      <t>Captação de água por fonte do Segmento Cimentos (megalitros)</t>
    </r>
    <r>
      <rPr>
        <b/>
        <vertAlign val="superscript"/>
        <sz val="10"/>
        <color rgb="FF82358B"/>
        <rFont val="Verdana"/>
      </rPr>
      <t>1</t>
    </r>
  </si>
  <si>
    <r>
      <rPr>
        <sz val="8"/>
        <color rgb="FF000000"/>
        <rFont val="Verdana"/>
      </rPr>
      <t>1. Todo o volume captado (100%) tem concentração de sólidos totais dissolvidos igual ou menor que 1.000 mg/l. Aumento de 500,1% no total captado em 2023 é reflexo da integração das novas unidades do segmento, assim como a diversificação de fontes de captação e a ocorrência de captação em áreas com estresse hídrico. Dados históricos reapresentados.</t>
    </r>
    <r>
      <rPr>
        <b/>
        <sz val="8"/>
        <color rgb="FF12448A"/>
        <rFont val="Verdana"/>
      </rPr>
      <t xml:space="preserve"> GRI 2-4</t>
    </r>
  </si>
  <si>
    <t>Vocês informaram não ter dados para essa pergunta, justificando "Em 2024 realizamos novamente a avaliação de risco de estresse hídrico nas regiões em que as unidades estão instaladas, utilizando a plataforma Aqueduct Water Risk Atlas, do World Resources Institute (WRI). Nenhuma unidade no Brasil se encontra em áreas de estresse hídrico, apenas no exterior." Confere? (em relação a Captação em áreas com estresse hídrico)// CSN: Favor verificar atualizações para 2024. (em relação a nota de rodapé)</t>
  </si>
  <si>
    <r>
      <rPr>
        <b/>
        <sz val="10"/>
        <color rgb="FF82358B"/>
        <rFont val="Verdana"/>
      </rPr>
      <t>Descarte de água por fonte do Segmento Cimentos (megalitros)</t>
    </r>
    <r>
      <rPr>
        <b/>
        <vertAlign val="superscript"/>
        <sz val="10"/>
        <color rgb="FF82358B"/>
        <rFont val="Verdana"/>
      </rPr>
      <t>1</t>
    </r>
  </si>
  <si>
    <r>
      <rPr>
        <sz val="8"/>
        <color rgb="FF000000"/>
        <rFont val="Verdana"/>
      </rPr>
      <t xml:space="preserve">1. Todo o volume descartado (100%) tem concentração de sólidos totais dissolvidos igual ou menor que 1.000 mg/l. Não ocorre descarga em áreas com estresse hídrico. Aumento de 103,8% no total de água descartada em 2023 é decorrente da integração das novas unidades do segmento, assim como a diversificação de fontes de descarga e a ocorrência de descarga em área com estresse hídrico. Dados históricos reapresentados. </t>
    </r>
    <r>
      <rPr>
        <b/>
        <sz val="8"/>
        <color rgb="FF12448A"/>
        <rFont val="Verdana"/>
      </rPr>
      <t>GRI 2-4</t>
    </r>
  </si>
  <si>
    <t>Mesma justificativa do indicador anterior. (em relação ao Descarte em áreas com estresse hídrico).//  Favor verificar atualizações para 2024 e se, possível, colocar as legislações indicadas no item 3. (em relação a nota de rodapé).</t>
  </si>
  <si>
    <r>
      <rPr>
        <b/>
        <sz val="10"/>
        <color rgb="FF82358B"/>
        <rFont val="Verdana"/>
      </rPr>
      <t>Consumo de água do Segmento Cimentos (megalitros)</t>
    </r>
    <r>
      <rPr>
        <b/>
        <vertAlign val="superscript"/>
        <sz val="10"/>
        <color rgb="FF82358B"/>
        <rFont val="Verdana"/>
      </rPr>
      <t>1</t>
    </r>
  </si>
  <si>
    <r>
      <rPr>
        <sz val="8"/>
        <color rgb="FF000000"/>
        <rFont val="Verdana"/>
      </rPr>
      <t xml:space="preserve">1. Variações refletem a combinação dos fatores que impactaram a captação e o descarte de água (ver GRIs 303-3 e 303-4). Dados históricos reapresentados. </t>
    </r>
    <r>
      <rPr>
        <b/>
        <sz val="8"/>
        <color rgb="FF12448A"/>
        <rFont val="Verdana"/>
      </rPr>
      <t>GRI 2-4</t>
    </r>
  </si>
  <si>
    <t>Rever o Indicador pois o de descarte está respondido no 303-4 (em relação a áreas com estresse hídrico da tabela de Consumo de água do Segmento Cimentos (megalitros)1).</t>
  </si>
  <si>
    <r>
      <rPr>
        <b/>
        <sz val="10"/>
        <color rgb="FF82358B"/>
        <rFont val="Verdana"/>
      </rPr>
      <t>Indicadores de água do Segmento Cimentos</t>
    </r>
    <r>
      <rPr>
        <b/>
        <vertAlign val="superscript"/>
        <sz val="10"/>
        <color rgb="FF82358B"/>
        <rFont val="Verdana"/>
      </rPr>
      <t>1</t>
    </r>
  </si>
  <si>
    <t>1. Variações em 2023, principalmente em relação ao percentual de recirculação e à captação e ao consumo em áreas com estresse hídrico, explicadas pela incorporação das novas unidades do segmento.</t>
  </si>
  <si>
    <t>Essa resposta do item que foi colocada fala sobre CSN Mineração. Tem correlação com Cimentos? ( em relação a nota de rodapé)</t>
  </si>
  <si>
    <r>
      <rPr>
        <sz val="8"/>
        <color rgb="FF000000"/>
        <rFont val="Verdana"/>
      </rPr>
      <t xml:space="preserve">1. As variações em 2023 estão relacionadas à integração das unidades adqruiridas. Dados históricos reapresentados. </t>
    </r>
    <r>
      <rPr>
        <b/>
        <sz val="8"/>
        <color rgb="FF12448A"/>
        <rFont val="Verdana"/>
      </rPr>
      <t>GRI 2-4</t>
    </r>
  </si>
  <si>
    <t>Vocês comentaram no sistema que os dados de 2023/2022 serão revistos. Será necessário justificar e adicionar um '2-4'. (em relação a nota de rodapé).</t>
  </si>
  <si>
    <r>
      <rPr>
        <b/>
        <sz val="10"/>
        <color rgb="FF82358B"/>
        <rFont val="Verdana"/>
      </rPr>
      <t>Resíduos gerados por tipo do Segmento Cimentos (toneladas)</t>
    </r>
    <r>
      <rPr>
        <b/>
        <vertAlign val="superscript"/>
        <sz val="10"/>
        <color rgb="FF82358B"/>
        <rFont val="Verdana"/>
      </rPr>
      <t>1</t>
    </r>
  </si>
  <si>
    <r>
      <rPr>
        <sz val="10"/>
        <color rgb="FF000000"/>
        <rFont val="Verdana"/>
      </rPr>
      <t>Outros</t>
    </r>
    <r>
      <rPr>
        <vertAlign val="superscript"/>
        <sz val="10"/>
        <color rgb="FF000000"/>
        <rFont val="Verdana"/>
      </rPr>
      <t>2</t>
    </r>
  </si>
  <si>
    <r>
      <rPr>
        <sz val="8"/>
        <color rgb="FF000000"/>
        <rFont val="Verdana"/>
      </rPr>
      <t xml:space="preserve">1. Todo o resíduo gerado é armazenado até que alcance um volume ideal para destinação ou tratamento. Com isso, os volumes de geração e disposição diferem. As variações em 2023 são explicadas principalmente pela incorporação das novas unidades. Dados históricos reapresentados. </t>
    </r>
    <r>
      <rPr>
        <b/>
        <sz val="8"/>
        <color rgb="FF12448A"/>
        <rFont val="Verdana"/>
      </rPr>
      <t>GRI 2-4
2. Resíduos comuns, madeira, miscelânea, pilhas e baterias, lâmpadas, entre outros.</t>
    </r>
  </si>
  <si>
    <r>
      <rPr>
        <b/>
        <sz val="10"/>
        <color rgb="FF82358B"/>
        <rFont val="Verdana"/>
      </rPr>
      <t>Resíduos desviados de disposição final do Segmento Cimentos (toneladas)</t>
    </r>
    <r>
      <rPr>
        <b/>
        <vertAlign val="superscript"/>
        <sz val="10"/>
        <color rgb="FF82358B"/>
        <rFont val="Verdana"/>
      </rPr>
      <t>1</t>
    </r>
  </si>
  <si>
    <r>
      <rPr>
        <sz val="8"/>
        <color rgb="FF000000"/>
        <rFont val="Verdana"/>
      </rPr>
      <t xml:space="preserve">1. Todos os resíduos são destinados para tratamento e disposição externa, com exceção da Reciclagem Interna. Não há recuperação de energia interna nos processos de tratamento e disposição final dos resíduos. As variações em 2023 são explicadas principalmente pela incorporação das novas unidades. Dados históricos reapresentados. </t>
    </r>
    <r>
      <rPr>
        <b/>
        <sz val="8"/>
        <color rgb="FF12448A"/>
        <rFont val="Verdana"/>
      </rPr>
      <t>GRI 2-4</t>
    </r>
  </si>
  <si>
    <t>Dados de 2024 superiores aos anteriores. Há justificativa para o aumento? (em relação a tabela de Resíduos desviados de disposição final do Segmento Cimentos (toneladas)1.// Verificar legenda e checar por atualizações para 2024. (em relação a nota de rodapé).</t>
  </si>
  <si>
    <r>
      <rPr>
        <b/>
        <sz val="10"/>
        <color rgb="FF82358B"/>
        <rFont val="Verdana"/>
      </rPr>
      <t>Resíduos destinados para disposição final do Segmento Cimentos (toneladas)</t>
    </r>
    <r>
      <rPr>
        <b/>
        <vertAlign val="superscript"/>
        <sz val="10"/>
        <color rgb="FF82358B"/>
        <rFont val="Verdana"/>
      </rPr>
      <t>1</t>
    </r>
  </si>
  <si>
    <r>
      <rPr>
        <sz val="8"/>
        <color rgb="FF000000"/>
        <rFont val="Verdana"/>
      </rPr>
      <t xml:space="preserve">1. Todos os resíduos são destinados para tratamento e disposição externa. Não há recuperação de energia interna nos processos de tratamento e disposição final dos resíduos. As variações em 2023 são explicadas principalmente pela incorporação das novas unidades. Dados históricos reapresentados. </t>
    </r>
    <r>
      <rPr>
        <b/>
        <sz val="8"/>
        <color rgb="FF12448A"/>
        <rFont val="Verdana"/>
      </rPr>
      <t>GRI 2-4</t>
    </r>
  </si>
  <si>
    <t>Verificar legenda e checar por atualizações para 2024. (em relação a nota de rodapé)</t>
  </si>
  <si>
    <r>
      <rPr>
        <sz val="8"/>
        <color rgb="FF000000"/>
        <rFont val="Verdana"/>
      </rPr>
      <t xml:space="preserve">1. As variações em 2023 são explicadas conforme tabelas GRI 306-3 e 306-4. Dados históricos reapresentados. </t>
    </r>
    <r>
      <rPr>
        <b/>
        <sz val="8"/>
        <color rgb="FF12448A"/>
        <rFont val="Verdana"/>
      </rPr>
      <t>GRI 2-4</t>
    </r>
  </si>
  <si>
    <t>Checar legenda e verificar atualizações para 2024. (em relação a nota de rodapé) e preencher os campos em amarelo.</t>
  </si>
  <si>
    <r>
      <rPr>
        <b/>
        <sz val="10"/>
        <color rgb="FF82358B"/>
        <rFont val="Verdana"/>
      </rPr>
      <t>Operação</t>
    </r>
    <r>
      <rPr>
        <b/>
        <vertAlign val="superscript"/>
        <sz val="10"/>
        <color rgb="FF82358B"/>
        <rFont val="Verdana"/>
      </rPr>
      <t>1</t>
    </r>
  </si>
  <si>
    <t>Arcos</t>
  </si>
  <si>
    <t xml:space="preserve">1.039,7 hectares </t>
  </si>
  <si>
    <t>Sim, parcialmente sobreposta à RPPN da CSN e próxima (raio de até 5km) da RPPN Lafarge e da Estação Ecológica de Corumbá. Trata-se de uma região com alta integridade ecossistêmica e nem é essencial para a prestação de serviços ecossistêmicos a povos indígenas, comunidades locais e outros stakeholders.  No entanto, não apresenta sinais de deterioração acelerada e não está sujeita a alto risco hídrico, como secas ou inundações.</t>
  </si>
  <si>
    <t>Alhandra</t>
  </si>
  <si>
    <t>151,207 hectares</t>
  </si>
  <si>
    <t>Barroso</t>
  </si>
  <si>
    <t xml:space="preserve"> Paraíba</t>
  </si>
  <si>
    <t xml:space="preserve">720,9 hectares </t>
  </si>
  <si>
    <t xml:space="preserve">783,8 hectares </t>
  </si>
  <si>
    <t>Sim, sobreposta à RPPN Fazenda Campinho e à RPPN Fazenda Vargem Alegre.</t>
  </si>
  <si>
    <t xml:space="preserve">449 hectares </t>
  </si>
  <si>
    <t xml:space="preserve">706,4 hectares </t>
  </si>
  <si>
    <t>Sim, sobreposta à APA Cajamar.</t>
  </si>
  <si>
    <t>Mairiporã</t>
  </si>
  <si>
    <t xml:space="preserve">109 hectares </t>
  </si>
  <si>
    <t>Sim, próxima (raio de até 5km) da APA Várzea do Tietê - Parque Ecológico Barueri.</t>
  </si>
  <si>
    <r>
      <rPr>
        <sz val="8"/>
        <color rgb="FF000000"/>
        <rFont val="Verdana"/>
      </rPr>
      <t xml:space="preserve">1. O indicador GRI 101-5 é correlacionado ao indicador 304-1, onde ambos os indicadores buscam mapear e relatar locais onde as operações das empresas possam ter impactos significativos na biodiversidade.   </t>
    </r>
    <r>
      <rPr>
        <b/>
        <sz val="9"/>
        <color rgb="FFFF0000"/>
        <rFont val="Verdana"/>
      </rPr>
      <t xml:space="preserve">Preencher os campos em amarelo que não foram fornecidos na resposta na Central ESG.
</t>
    </r>
  </si>
  <si>
    <t>GRI 101-8 | Serviços ecossistêmicos</t>
  </si>
  <si>
    <t>Serviços ecossistêmicos  afetados ou potencialmente afetados pelas atividades da organização e como os serviços ecossistêmicos são ou poderiam ser afetados pelas atividades da organização?</t>
  </si>
  <si>
    <t>Beneficiários (como comunidades locais, povos indígenas ou outras partes interessadas) afetados ou potencialmente afetados pelas atividades da organização e como estes podem ser afetados pelas atividades da organização.</t>
  </si>
  <si>
    <t>No setor de cimentos, há uma forte dependência dos serviços ecossistêmicos relacionados à disponibilidade e purificação da água, pois a água utilizada nos processos de fabricação exige pouco tratamento. Seu uso é essencial para resfriamento e aspersão na contenção de material particulado. Esses serviços ecossistêmicos são impactados pelo consumo de água durante o processo e pelo lançamento de efluentes, que são controlados, monitorados e reportados às autoridades competentes. Nas operações com fornos que realizam coprocessamento, há uma dependência do serviço ecossistêmico de biomassa, com a utilização de moinhas de carvão vegetal de reflorestamento.
A manutenção da qualidade do ar é outro serviço ecossistêmico fundamental para a operação, não apenas pelos impactos negativos gerados pela emissão de material particulado na atmosfera, mas também pela sua influência direta na atividade mineradora. A qualidade do ar, quando comprometida, pode resultar em riscos elevados de paralisação das atividades devido à ação dos órgãos fiscalizadores. As emissões de material particulado, óxidos de enxofre e nitrogênio, além dos gases de efeito estufa, impactam negativamente tanto a manutenção da qualidade do ar quanto a regulação climática em nível global, regional e local, especialmente devido ao uso de combustíveis fósseis nos fornos de cimento.
Embora a operação não dependa diretamente do serviço ecossistêmico de controle de erosão, a drenagem de águas pluviais pode intensificar processos erosivos. No que se refere à manutenção da qualidade do solo, existe um potencial impacto negativo decorrente do armazenamento de materiais em contato direto com o solo, o que pode levar à alteração de suas características. Em relação ao habitat e à biodiversidade, não há uma dependência direta, mas são adotadas medidas compensatórias para a supressão da vegetação, garantindo a mitigação dos impactos ambientais gerados pela atividade.</t>
  </si>
  <si>
    <t>Na unidade de Arcos, em Minas Gerais, as comunidades tradicionais de Corumbá e Boca da Mata são beneficiadas pelo Programa de Educação Ambiental, implantado pela CSN e aprovado pelo poder público. O programa inclui ações voltadas para a valorização da cultura local, oficinas de capacitação e aulas ao ar livre sobre biodiversidade e cavidades naturais. O objetivo é ampliar a percepção dessas comunidades sobre a riqueza cultural e ambiental da região, além de capacitá-las para geração de renda por meio das atividades desenvolvidas.
Essas comunidades são diretamente impactadas pelas atividades da organização e, por isso, fazem parte do público externo contemplado pelo programa. A iniciativa busca mitigar possíveis impactos ambientais e sociais, promovendo conhecimento e conscientização sobre a preservação do meio ambiente e o fortalecimento das tradições locais. Ao final da implantação do programa, espera-se que os participantes adquiram maior compreensão sobre a importância da conservação ambiental e desenvolvam habilidades que possam ser aplicadas em iniciativas sustentáveis, contribuindo para o desenvolvimento econômico e social da região.</t>
  </si>
  <si>
    <r>
      <rPr>
        <b/>
        <sz val="10"/>
        <color rgb="FF82358B"/>
        <rFont val="Verdana"/>
      </rPr>
      <t>Habitats protegidos ou em processo de restauração por tipo</t>
    </r>
    <r>
      <rPr>
        <b/>
        <vertAlign val="superscript"/>
        <sz val="10"/>
        <color rgb="FF82358B"/>
        <rFont val="Verdana"/>
      </rPr>
      <t>1</t>
    </r>
    <r>
      <rPr>
        <b/>
        <sz val="10"/>
        <color rgb="FF82358B"/>
        <rFont val="Verdana"/>
      </rPr>
      <t xml:space="preserve"> do Segmento Cimentos</t>
    </r>
  </si>
  <si>
    <t xml:space="preserve">Algo a declarar? (em relação a Atividades de restauração promovidas no período da tabela Áreas perturbadas pelas operações do Segmento Cimentos). </t>
  </si>
  <si>
    <r>
      <rPr>
        <b/>
        <sz val="10"/>
        <color rgb="FF82358B"/>
        <rFont val="Verdana"/>
      </rPr>
      <t>Proporção entre o menor salário pago e o salário mínimo</t>
    </r>
    <r>
      <rPr>
        <b/>
        <vertAlign val="superscript"/>
        <sz val="10"/>
        <color rgb="FF82358B"/>
        <rFont val="Verdana"/>
      </rPr>
      <t>1</t>
    </r>
  </si>
  <si>
    <t>Há de ser ajustado na coleta.// Checar legenda e verificar atualizações para 2024. (em relação a nota de rodapé)</t>
  </si>
  <si>
    <r>
      <rPr>
        <b/>
        <sz val="10"/>
        <color rgb="FF82358B"/>
        <rFont val="Verdana"/>
      </rPr>
      <t>Indicadores de produção do Segmento Cimentos</t>
    </r>
    <r>
      <rPr>
        <b/>
        <vertAlign val="superscript"/>
        <sz val="10"/>
        <color rgb="FF82358B"/>
        <rFont val="Verdana"/>
      </rPr>
      <t>1</t>
    </r>
  </si>
  <si>
    <t>GRI Content Index</t>
  </si>
  <si>
    <t>The table below presents the correlation of the GRI disclosures covered in this databook. In each one, you can click on the hyperlinks in the "Where to find" column to easily access information that responds to that standard. For more information about sustainability management and the GRI disclosures reported by CSN, access the PDF version of the Integrated Report.</t>
  </si>
  <si>
    <t>2025 Integrated Report available here.</t>
  </si>
  <si>
    <t xml:space="preserve">GRI Standard              </t>
  </si>
  <si>
    <t>GRI Disclosure</t>
  </si>
  <si>
    <t>Where to find</t>
  </si>
  <si>
    <t>GRI 2 | General Disclosures 2021</t>
  </si>
  <si>
    <t>GRI 2-4 | Restatements of information</t>
  </si>
  <si>
    <t>Mining</t>
  </si>
  <si>
    <t>Cement</t>
  </si>
  <si>
    <t>Logistics</t>
  </si>
  <si>
    <t>Energy</t>
  </si>
  <si>
    <t>GRI 101 | Biodiversity 2024</t>
  </si>
  <si>
    <t>GRI 102 | Climate Change 2025</t>
  </si>
  <si>
    <t>GRI 102-2 | Climate change adaptation plan</t>
  </si>
  <si>
    <t>Climate change-related R&amp;Os</t>
  </si>
  <si>
    <t>GRI 103 | Energy 2025</t>
  </si>
  <si>
    <t>GRI 202 | Market presence 2016</t>
  </si>
  <si>
    <t>GRI 204 | Procurement practices 2016</t>
  </si>
  <si>
    <t>GRI 205 | Anti-corruption 2016</t>
  </si>
  <si>
    <t>GRI 206 | Anti-competitive behavior 2016</t>
  </si>
  <si>
    <t>GRI 207 | Tax 2019</t>
  </si>
  <si>
    <t>GRI 301 | Materials 2016</t>
  </si>
  <si>
    <t>GRI 303 | Water and effluents 2018</t>
  </si>
  <si>
    <t>GRI 304 | Biodiversity 2016</t>
  </si>
  <si>
    <t>GRI 304-4 | IUCN Red List species and national conservation list species with habitats in areas affected by operations</t>
  </si>
  <si>
    <t>GRI 305 | Emissions 2016</t>
  </si>
  <si>
    <t>GRI 306 | Waste 2020</t>
  </si>
  <si>
    <t>GRI 308 | Supplier environmental assessment 2016</t>
  </si>
  <si>
    <t>GRI 401 | Employment 2016</t>
  </si>
  <si>
    <t>GRI 403 | Occupational health and safety 2018</t>
  </si>
  <si>
    <t>GRI 404 | Training and education 2016</t>
  </si>
  <si>
    <t>GRI 405 | Diversity and equal opportunity 2016</t>
  </si>
  <si>
    <t>GRI 406 | Non-discrimination 2016</t>
  </si>
  <si>
    <t>GRI 406-1 | Incidents of discrimination and corrective actions taken</t>
  </si>
  <si>
    <t>GRI 411 | Rights of indigenous peoples 2016</t>
  </si>
  <si>
    <t>GRI 414 | Supplier social assessment 2016</t>
  </si>
  <si>
    <t>GRI 14.15.6: Mining Sector 2024</t>
  </si>
  <si>
    <t>GRI 14.9.6 | Workers hired from the local community</t>
  </si>
  <si>
    <t>GRI 14.11.4 | Free, prior, and informed consent (FPIC) from indigenous peoples</t>
  </si>
  <si>
    <t>GRI 14.20.3 | Strikes and lockouts</t>
  </si>
  <si>
    <t>SASB Content Index</t>
  </si>
  <si>
    <t>The table below presents the correlation of the SASB indicators covered in this databook. In each one, you can click on the hyperlinks in the "Where to find" column to easily access information that responds to that standard. For more information about sustainability management and the SASB indicators reported by CSN, access the PDF version of the Integrated Report.</t>
  </si>
  <si>
    <t>SASB Standard</t>
  </si>
  <si>
    <t>SASB Topic</t>
  </si>
  <si>
    <t>SASB Indicator</t>
  </si>
  <si>
    <t>Iron &amp; Steel Producers 2023</t>
  </si>
  <si>
    <t>Greenhouse Gas Emissions</t>
  </si>
  <si>
    <t>SASB EM-IS-110a.1 | Gross global Scope 1 emissions, percentage covered under emissions-limiting regulations</t>
  </si>
  <si>
    <t>Air Quality</t>
  </si>
  <si>
    <t>Energy Management</t>
  </si>
  <si>
    <t>Water Management</t>
  </si>
  <si>
    <t>Waste Management</t>
  </si>
  <si>
    <t>Workforce Health &amp; Safety</t>
  </si>
  <si>
    <t>Supply Chain Management</t>
  </si>
  <si>
    <t>SASB EM-IS-430a.1 | Discussion of the process for managing iron ore or coking coal sourcing risks arising from environmental and social issues</t>
  </si>
  <si>
    <t>Activity Metrics</t>
  </si>
  <si>
    <t>Metals &amp; Mining 2023</t>
  </si>
  <si>
    <t>Waste &amp; Hazardous Materials Management</t>
  </si>
  <si>
    <t>Biodiversity Impacts</t>
  </si>
  <si>
    <t>Security, Human Rights &amp; Rights of Indigenous Peoples</t>
  </si>
  <si>
    <t>Community Relations</t>
  </si>
  <si>
    <t>Labour Practices</t>
  </si>
  <si>
    <t>Business Ethics &amp; Transparency</t>
  </si>
  <si>
    <t>Tailings Storage Facilities Management</t>
  </si>
  <si>
    <t>Construction Materials 2023</t>
  </si>
  <si>
    <t>SASB EM-CM-150a.1 | Amount of waste generated, percentage hazardous and percentage recycled</t>
  </si>
  <si>
    <t>Product innovation</t>
  </si>
  <si>
    <t>SASB EM-CM-410a.2 | Total addressable market and share of market for products that reduce energy, water, and/or material impacts during usage and/or production</t>
  </si>
  <si>
    <t>Pricing Integrity &amp; Transparency</t>
  </si>
  <si>
    <t>TCFD</t>
  </si>
  <si>
    <t>The table below presents a summary of our practices and their alignment with the recommendations of the Task Force on Climate-related Disclosures (TCFD). For more information, see the following documents:</t>
  </si>
  <si>
    <t>Disclosures of the Climate Change material topic in this databook</t>
  </si>
  <si>
    <t>2025 Integrated Report of the CSN Group</t>
  </si>
  <si>
    <t>2025 Climate Action Report of the CSN Group</t>
  </si>
  <si>
    <t>2025 CDP questionnaire of the CSN Group</t>
  </si>
  <si>
    <t>Recommendation</t>
  </si>
  <si>
    <t>CSN Management</t>
  </si>
  <si>
    <t>Governance Pillar</t>
  </si>
  <si>
    <t>a) Describe the board’s oversight of risks and opportunities related to climate change</t>
  </si>
  <si>
    <r>
      <rPr>
        <sz val="10"/>
        <color theme="1"/>
        <rFont val="Verdana"/>
      </rPr>
      <t>CSN’s climate governance structure is designed to ensure that the decarbonization strategy is implemented in an integrated manner, with well-defined roles and coordination among different decision-making levels. At the top of this structure, the Board of Directors is advised by the CSN Group ESG Committee, which is responsible for monitoring key aspects of the climate agenda and ensuring alignment with corporate commitments and international standards. The Climate Change and Air Thematic Group serves in a technical advisory capacity under the ESG Committee, supporting the definition of priorities, risk monitoring, and tracking progress on targets.</t>
    </r>
    <r>
      <rPr>
        <sz val="10"/>
        <color theme="1"/>
        <rFont val="Verdana"/>
      </rPr>
      <t xml:space="preserve"> The Board of Directors, together with the ESG Committee and the Integrated Management Committee, oversees operational and emissions performance indicators, climate-related risk and opportunity management, participation in external discussions on climate, and decarbonization project investments. The ESG Committee reports regularly to the Board. Climate risk and opportunity management is fully integrated into CSN’s corporate risk management process and reported to the Audit Committee — a statutory advisory body to the Board of Directors.
</t>
    </r>
    <r>
      <rPr>
        <sz val="10"/>
        <color rgb="FF0070C0"/>
        <rFont val="Verdana"/>
      </rPr>
      <t>See also: CDP questions 4.1.1, 4.1.2, and 4.2</t>
    </r>
  </si>
  <si>
    <t>b) Describe the role of management in assessing and managing risks and opportunities related to climate change</t>
  </si>
  <si>
    <r>
      <rPr>
        <sz val="10"/>
        <color theme="1"/>
        <rFont val="Verdana"/>
      </rPr>
      <t>CSN’s ESG Committee is composed of 15 company executives and serves as a non-statutory advisory body to the Board of Directors. The committee receives monthly executive reports on the activities and progress of the Climate Change Working Group. Its meetings serve as a platform to review progress and challenges across eight Working Groups that address key sustainability topics aligned with CSN’s corporate strategy—including Climate Change.
CSN’s organizational structure includes a Sustainability, Environment, Health, and Occupational Safety function reporting directly to the CEO. This function works closely with the ESG Committee and its Thematic Groups, and includes a dedicated Decarbonization Management team responsible for building decarbonization strategies, tracking key indicators, and developing projects to reduce greenhouse gas (GHG) emissions.
The activities of the Climate Change Group and Decarbonization Management team are guided by a Strategic Climate Action Plan (PAC), which comprises around 180 initiatives across 30 areas to drive business decarbonization, manage risks and opportunities, and engage stakeholders across the value chain</t>
    </r>
    <r>
      <rPr>
        <sz val="10"/>
        <color theme="1"/>
        <rFont val="Verdana"/>
      </rPr>
      <t>. These actions address both emissions reduction and the preparation of our operations for the impacts of a changing climate. The plan also supports ongoing engagement with stakeholders while strengthening governance and embedding climate considerations into business decision-making.</t>
    </r>
    <r>
      <rPr>
        <sz val="10"/>
        <color theme="1"/>
        <rFont val="Verdana"/>
      </rPr>
      <t xml:space="preserve">
</t>
    </r>
    <r>
      <rPr>
        <sz val="10"/>
        <color rgb="FF0070C0"/>
        <rFont val="Verdana"/>
      </rPr>
      <t>See also: CDP questions 4.2 and 4.3.1</t>
    </r>
  </si>
  <si>
    <t>Strategy Pillar</t>
  </si>
  <si>
    <t>a) Describe the risks and opportunities related to climate change that the organization has identified in the short, medium and long term</t>
  </si>
  <si>
    <r>
      <rPr>
        <sz val="10"/>
        <color theme="1"/>
        <rFont val="Verdana"/>
      </rPr>
      <t>Since 2021, CSN has conducted a structured exercise to map and assess the most relevant climate risks and opportunities across the activities, industries, and regions in which the company operates. In 2024, this process was significantly enhanced with the incorporation of a climate scenario analysis focused on physical risks. Additionally, the climate risk assessment tool was reviewed and updated, including improvements to transition risk factors, for subsequent integration into the CBRAIN climate management pla</t>
    </r>
    <r>
      <rPr>
        <sz val="10"/>
        <color theme="1"/>
        <rFont val="Verdana"/>
      </rPr>
      <t>tform. In 2025, the study was completed for 49 assets, providing a strategic view of those most exposed to changes in climate patterns. In total, eight climate threats were assessed, grouped into two categories. Chronic threats include: (1) increased frequency of rainy days; (2) reduced rainfall; (3) sea level rise; and (4) increased frequency of extreme temperature days. Acute threats include: (5) flooding; (6) extreme rainfall events; (7) wildfires; and (8) changes in wind patterns. This analysis provided an understanding of how different types of events may affect safety, operational availability and asset integrity.</t>
    </r>
    <r>
      <rPr>
        <sz val="10"/>
        <color theme="1"/>
        <rFont val="Verdana"/>
      </rPr>
      <t xml:space="preserve"> One of the main methodological improvements was the increased granularity in the analysis of physical risks and the scientific rigor applied in defining the assessment parameters. Risks are analyzed in terms of the magnitude of impact and likelihood of occurrence over three different time horizons: short term (1 to 3 years), medium term (4 to 6 years), and long term (more than 6 years), in line with TCFD recommendations. Seven critical risk factors and six opportunities were prioritize:
</t>
    </r>
    <r>
      <rPr>
        <b/>
        <sz val="10"/>
        <color rgb="FF4A86E8"/>
        <rFont val="Verdana"/>
      </rPr>
      <t xml:space="preserve">Risks | </t>
    </r>
    <r>
      <rPr>
        <sz val="10"/>
        <color theme="1"/>
        <rFont val="Verdana"/>
      </rPr>
      <t xml:space="preserve">
</t>
    </r>
    <r>
      <rPr>
        <b/>
        <sz val="10"/>
        <color theme="1"/>
        <rFont val="Verdana"/>
      </rPr>
      <t>Short Term:</t>
    </r>
    <r>
      <rPr>
        <sz val="10"/>
        <color theme="1"/>
        <rFont val="Verdana"/>
      </rPr>
      <t xml:space="preserve"> (i) </t>
    </r>
    <r>
      <rPr>
        <sz val="10"/>
        <color theme="1"/>
        <rFont val="Verdana"/>
      </rPr>
      <t>High-emission products entering Brazil as an indirect impact of the new CBAM regulation in Europe;</t>
    </r>
    <r>
      <rPr>
        <sz val="10"/>
        <color theme="1"/>
        <rFont val="Verdana"/>
      </rPr>
      <t xml:space="preserve"> (ii) Implementation of the Brazilian Emissions Trading System (SBCE)
</t>
    </r>
    <r>
      <rPr>
        <b/>
        <sz val="10"/>
        <color theme="1"/>
        <rFont val="Verdana"/>
      </rPr>
      <t>Medium Term:</t>
    </r>
    <r>
      <rPr>
        <sz val="10"/>
        <color theme="1"/>
        <rFont val="Verdana"/>
      </rPr>
      <t xml:space="preserve"> (iii) Expansion or construction of carbon-intensive assets; (iv) Carbon pricing regulation for international maritime transport
</t>
    </r>
    <r>
      <rPr>
        <b/>
        <sz val="10"/>
        <color theme="1"/>
        <rFont val="Verdana"/>
      </rPr>
      <t xml:space="preserve">Long Term: </t>
    </r>
    <r>
      <rPr>
        <sz val="10"/>
        <color theme="1"/>
        <rFont val="Verdana"/>
      </rPr>
      <t xml:space="preserve">(v) Changes in wind patterns; (vi) Increased intensity and frequency of extreme rainfall; (vii) Decrease in the use of construction materials due to more efficient building practices
</t>
    </r>
    <r>
      <rPr>
        <b/>
        <sz val="10"/>
        <color rgb="FF4A86E8"/>
        <rFont val="Verdana"/>
      </rPr>
      <t xml:space="preserve">Opportunities | </t>
    </r>
    <r>
      <rPr>
        <sz val="10"/>
        <color theme="1"/>
        <rFont val="Verdana"/>
      </rPr>
      <t xml:space="preserve">
</t>
    </r>
    <r>
      <rPr>
        <b/>
        <sz val="10"/>
        <color theme="1"/>
        <rFont val="Verdana"/>
      </rPr>
      <t xml:space="preserve">Short Term: </t>
    </r>
    <r>
      <rPr>
        <sz val="10"/>
        <color theme="1"/>
        <rFont val="Verdana"/>
      </rPr>
      <t xml:space="preserve">(i) </t>
    </r>
    <r>
      <rPr>
        <sz val="10"/>
        <color theme="1"/>
        <rFont val="Verdana"/>
      </rPr>
      <t>Increased use of acidic slag and other cementitious materials to reduce the clinker factor;</t>
    </r>
    <r>
      <rPr>
        <sz val="10"/>
        <color theme="1"/>
        <rFont val="Verdana"/>
      </rPr>
      <t xml:space="preserve"> (ii) Development of a Rain and Wind Plan to reduce exposure during critical periods; (iii) Coke Battery upgrades to improve product quality
</t>
    </r>
    <r>
      <rPr>
        <b/>
        <sz val="10"/>
        <color theme="1"/>
        <rFont val="Verdana"/>
      </rPr>
      <t>Medium Term:</t>
    </r>
    <r>
      <rPr>
        <sz val="10"/>
        <color theme="1"/>
        <rFont val="Verdana"/>
      </rPr>
      <t xml:space="preserve"> (iv) Development of low-carbon products and collaborations with customers to reduce product emissions when in use; (v) Blast furnace upgrades to lower fuel rates; (iv) </t>
    </r>
    <r>
      <rPr>
        <sz val="10"/>
        <color theme="1"/>
        <rFont val="Verdana"/>
      </rPr>
      <t>Development of products and partnerships with customers aimed at producing products with lower GHG emissions;</t>
    </r>
    <r>
      <rPr>
        <sz val="10"/>
        <color theme="1"/>
        <rFont val="Verdana"/>
      </rPr>
      <t xml:space="preserve"> (v) </t>
    </r>
    <r>
      <rPr>
        <sz val="10"/>
        <color theme="1"/>
        <rFont val="Verdana"/>
      </rPr>
      <t>Overhaul of blast furnaces to reduce the fuel rate (fuel rate)</t>
    </r>
    <r>
      <rPr>
        <sz val="10"/>
        <color theme="1"/>
        <rFont val="Verdana"/>
      </rPr>
      <t xml:space="preserve">
</t>
    </r>
    <r>
      <rPr>
        <b/>
        <sz val="10"/>
        <color theme="1"/>
        <rFont val="Verdana"/>
      </rPr>
      <t>Long Term:</t>
    </r>
    <r>
      <rPr>
        <sz val="10"/>
        <color theme="1"/>
        <rFont val="Verdana"/>
      </rPr>
      <t xml:space="preserve"> (vi)</t>
    </r>
    <r>
      <rPr>
        <sz val="10"/>
        <color theme="1"/>
        <rFont val="Verdana"/>
      </rPr>
      <t xml:space="preserve"> Construction of a plant for the production of high-grade iron ore and production of low-carbon metallic iron forms (HBI and DRI)</t>
    </r>
    <r>
      <rPr>
        <sz val="10"/>
        <color rgb="FFFF0000"/>
        <rFont val="Verdana"/>
      </rPr>
      <t xml:space="preserve">
</t>
    </r>
    <r>
      <rPr>
        <sz val="10"/>
        <color rgb="FF0070C0"/>
        <rFont val="Verdana"/>
      </rPr>
      <t>Learn more: CDP questions 2.1, 2.2.2, 2.4</t>
    </r>
  </si>
  <si>
    <t>b) Describe the impact of climate change-related risks and opportunities on the organization’s business, strategy, and financial planning</t>
  </si>
  <si>
    <r>
      <rPr>
        <sz val="10"/>
        <color theme="1"/>
        <rFont val="Verdana"/>
      </rPr>
      <t xml:space="preserve">All risks and opportunities are evaluated using a 5 x 5 matrix that intersects the magnitude of impact with the likelihood of occurrence. Critical risks are analyzed both qualitatively and quantitatively across the three climate scenarios developed by CSN. The qualitative analysis determines whether, and to what extent (low or high), a risk may generate negative impact—or, in some cases, may even represent an opportunity depending on the scenario. The quantitative analysis determines the potential financial impact should the risk materialize. Critical opportunities are evaluated qualitatively only, for each scenario.
An example of this methodology in practice is the transition risk related to the new carbon market in Brazil, which could influence the Company’s business strategy. This requires the Company to adopt a feasible, actionable roadmap tied to emission reduction targets that support national decarbonization efforts. Another example is the physical risk associated with extreme rainfall events that could disrupt mining operations. To mitigate this risk, CSN Mineração has developed an action plan with preventive measures to be implemented during the first half of the year—typically the rainiest period—to minimize production losses. Other critical risks may also affect the business through rising operating costs, lower profit margins, or damage to physical assets. Conversely, opportunities such as the sale of high-grade 67% iron ore have the potential to boost revenue by supplying this material to direct reduction processes.
</t>
    </r>
    <r>
      <rPr>
        <sz val="10"/>
        <color rgb="FF0070C0"/>
        <rFont val="Verdana"/>
      </rPr>
      <t>See also: CDP questions 2.1, 2.2.2 and 2.4</t>
    </r>
  </si>
  <si>
    <t>c) Describe the resilience of the organization’s strategy, taking into account different scenarios related to climate change, including a scenario of 2°C or lower</t>
  </si>
  <si>
    <r>
      <rPr>
        <sz val="10"/>
        <color theme="1"/>
        <rFont val="Verdana"/>
      </rPr>
      <t>In our resilience assessment,</t>
    </r>
    <r>
      <rPr>
        <sz val="10"/>
        <color theme="1"/>
        <rFont val="Verdana"/>
      </rPr>
      <t xml:space="preserve"> the first climate scenario study was developed based on the Shared Socioeconomic Pathways (SSP) scenario narratives, used in the 2021 Intergovernmental Panel on Climate Change (IPCC) report, and in International Energy Agency (IEA) scenarios. The 2024 analysis incorporated new climate variables and analyses from the Inevitable Policy Response (IPR) and the Network for Greening the Financial System (NGFS), aiming for greater completeness of the process.</t>
    </r>
    <r>
      <rPr>
        <sz val="10"/>
        <color theme="1"/>
        <rFont val="Verdana"/>
      </rPr>
      <t xml:space="preserve"> The study examined three potential scenarios:
• Low-Carbon Economy (LCE) – 1.5°C
• Stay on the Fence (SOF) – 2.5°C
• High Vulnerability Society (HVS) – 4.0°C
These scenarios were analyzed across three time horizons between 2020 and 2050, helping CSN to build strategic business resilience in the face of climate-related risks and opportunities. All findings are thoroughly documented and shared with the ESG Committee and stakeholders through annual publicly disclosed reports such as our Integrated Report, CDP questionnaire, and Climate Action Report.
Based on these assessments, CSN has drawn key findings related to transition risks as inputs for our resilience strategy. Among the top challenges are the financial risks associated with securing capital to fund decarbonization initiatives and the potential emergence of a carbon pricing framework, along with the need to manage physical risks linked to changing rainfall and wind patterns, especially from 2040 onward. In terms of opportunities in the short term, CSN Cimentos has a unique competitive advantage with its significantly lower carbon footprint compared to the global average. Another notable opportunity lies in ongoing investment in expanding and converting CSN Mineração’s plants to produce high-grade iron ore, suitable for direct reduction processes that are vital to decarbonizing the steel industry.
</t>
    </r>
    <r>
      <rPr>
        <sz val="10"/>
        <color rgb="FF0070C0"/>
        <rFont val="Verdana"/>
      </rPr>
      <t>See also: CDP questions 5.1.1 and 5.1.2</t>
    </r>
  </si>
  <si>
    <t>Risk Management Pillar</t>
  </si>
  <si>
    <t>a) Describe the organization’s processes for identifying and assessing climate change-related risks</t>
  </si>
  <si>
    <r>
      <rPr>
        <b/>
        <sz val="10"/>
        <color rgb="FF0070C0"/>
        <rFont val="Verdana"/>
      </rPr>
      <t>Methodology for climate risk and opportunity assessment |</t>
    </r>
    <r>
      <rPr>
        <sz val="10"/>
        <color theme="1"/>
        <rFont val="Verdana"/>
      </rPr>
      <t xml:space="preserve"> The first phase defines the methodology to be adopted for analyzing climate risks and opportunities. It addresses factors such as the facilities under assessment, the granularity and scope of the analyses, climate scenarios and the time horizons considered. Impact and likelihood scales are also established, along with the assessment and prioritization approach to be used.
</t>
    </r>
    <r>
      <rPr>
        <b/>
        <sz val="10"/>
        <color rgb="FF0066CC"/>
        <rFont val="Verdana"/>
      </rPr>
      <t>Identification and Assessment of Climate Risks and Opportunities |</t>
    </r>
    <r>
      <rPr>
        <sz val="10"/>
        <color theme="1"/>
        <rFont val="Verdana"/>
      </rPr>
      <t xml:space="preserve"> This phase involves identifying and assessing climate risks and opportunities. Relevant factors are mapped, assessed for applicability by operational site, and classified using a 5x5 matrix, with criticality levels ranging from very low to critical. The expected timeframe for each factor’s materialization is also suggested.
</t>
    </r>
    <r>
      <rPr>
        <b/>
        <sz val="10"/>
        <color rgb="FF0066CC"/>
        <rFont val="Verdana"/>
      </rPr>
      <t>Climate scenario analysis |</t>
    </r>
    <r>
      <rPr>
        <sz val="10"/>
        <color theme="1"/>
        <rFont val="Verdana"/>
      </rPr>
      <t xml:space="preserve"> In phase three, the risk and opportunity factors classified as highly relevant in the previous stage are assessed based on the three climate scenarios used by CSN. This analysis is conducted individually for each factor, with the objective of quantifying the projected financial impacts under each scenario. The climate scenario study primarily aims to understand how the most relevant risks and opportunities – whether physical or transitional – could affect CSN, assuming the maintenance of the current asset portfolio and strategy, thereby mapping the Company's exposure under different possible futures.
</t>
    </r>
    <r>
      <rPr>
        <b/>
        <sz val="10"/>
        <color rgb="FF0066CC"/>
        <rFont val="Verdana"/>
      </rPr>
      <t xml:space="preserve">Climate Impact Inventory | </t>
    </r>
    <r>
      <rPr>
        <sz val="10"/>
        <color theme="1"/>
        <rFont val="Verdana"/>
      </rPr>
      <t xml:space="preserve">Phase 4 involves developing an inventory of climate impacts already experienced by the company to understand past events that led to financial losses, document emergency measures taken, and identify adaptation opportunities for future events. This stage seeks to strengthen adaptation capacity and organizational resilience through the management of information about the impact factors that caused financial losses, the emergency measures adopted, and possible climate adaptation actions to be implemented. 
</t>
    </r>
    <r>
      <rPr>
        <b/>
        <sz val="10"/>
        <color rgb="FF0066CC"/>
        <rFont val="Verdana"/>
      </rPr>
      <t>Climate Adaptation Plan |</t>
    </r>
    <r>
      <rPr>
        <sz val="10"/>
        <color theme="1"/>
        <rFont val="Verdana"/>
      </rPr>
      <t xml:space="preserve"> This stage focuses on the development of climate adaptation plans consistent with ISO 14090. Based on the vulnerability assessment results, operational sites with higher exposure to physical risks are identified and are tasked with creating local adaptation plans in collaboration with the decarbonization team. Transition risks are addressed through the company’s broader decarbonization strategy.
</t>
    </r>
    <r>
      <rPr>
        <b/>
        <sz val="10"/>
        <color rgb="FF0066CC"/>
        <rFont val="Verdana"/>
      </rPr>
      <t>Financial Resilience |</t>
    </r>
    <r>
      <rPr>
        <sz val="10"/>
        <color theme="1"/>
        <rFont val="Verdana"/>
      </rPr>
      <t xml:space="preserve"> Phase 6 addresses the financial resilience of the business, adopting a more systemic view aligned with IFRS S2 requirements. The purpose of this phase is to systematically evaluate how different climate scenarios and risk factors could financially impact the business. Through modeling based on CSN’s current business plan, the effects of physical and transition risks on the company’s cash flow are estimated.
</t>
    </r>
    <r>
      <rPr>
        <sz val="10"/>
        <color rgb="FF0070C0"/>
        <rFont val="Verdana"/>
      </rPr>
      <t>Not applicable – information available only in internal procedures.</t>
    </r>
  </si>
  <si>
    <t>b) Describe the organization’s processes for managing climate change-related risks</t>
  </si>
  <si>
    <r>
      <rPr>
        <sz val="10"/>
        <color theme="1"/>
        <rFont val="Verdana"/>
      </rPr>
      <t xml:space="preserve">Since 2022, CSN’s climate risk management process has followed the taxonomy outlined by the TCFD. A qualitative analysis, conducted jointly with operational teams, assesses climate risks and opportunities based on impact magnitude and likelihood of occurrence. Within the Climate Change Working Group, a dedicated Climate Risk and Opportunity Management Subgroup continually reviews the corporate climate risk matrix and incorporates market trends and innovations into the management process.
In 2024, CSN completed a vulnerability study that significantly enhanced the maturity of its risk governance. The company is also updating its climate risk and opportunity matrix to include biodiversity-related aspects, developing an integrated approach to managing both climate and nature-related risks in line with the TCFD and TNFD frameworks.
</t>
    </r>
    <r>
      <rPr>
        <sz val="10"/>
        <color rgb="FF0070C0"/>
        <rFont val="Verdana"/>
      </rPr>
      <t>See also: CDP questions 2.1, 2.2.2 and 2.4</t>
    </r>
  </si>
  <si>
    <t>c) Describe how processes for identifying, assessing, and managing climate change-related risks are integrated into the organization’s overall risk management</t>
  </si>
  <si>
    <r>
      <rPr>
        <sz val="10"/>
        <color theme="1"/>
        <rFont val="Verdana"/>
      </rPr>
      <t xml:space="preserve">Climate risk assessment and management are integrated into CSN’s corporate risk management framework. This model, based on the COSO (Committee of Sponsoring Organizations of the Treadway Commission) framework, follows the Three Lines of Defense model and is overseen by the Audit Committee and the Board of Directors. Within the Climate Change Working Group, the Climate Risk and Opportunity Management Subgroup collaborates with the Corporate Risk Management team to ensure climate-related risks are fully addressed. The Climate Risk and Opportunity Management Subgroup’s main responsibilities are: 
a. Monitoring and discussing major climate-related risks and opportunities that can impact the company;
b. Ensuring methodological conformity and integration between climate risks and the broader corporate risk and opportunity processes;
c. Incorporating climate issues into the corporate risk matrix and submitting them to the Audit Committee, when applicable.
</t>
    </r>
    <r>
      <rPr>
        <sz val="10"/>
        <color rgb="FF0070C0"/>
        <rFont val="Verdana"/>
      </rPr>
      <t>Not applicable – information available only in internal procedures.</t>
    </r>
  </si>
  <si>
    <t>Metrics and Goals Pillar</t>
  </si>
  <si>
    <t>a) Disclose the metrics used by the organization to assess risks and opportunities related to climate change in accordance with its risk management strategy and process</t>
  </si>
  <si>
    <r>
      <rPr>
        <sz val="10"/>
        <color theme="1"/>
        <rFont val="Verdana"/>
      </rPr>
      <t xml:space="preserve">CSN identifies climate-related risks in alignment with the TCFD recommendations, using a combination of strategic external sources (such as the IPCC and IEA), market benchmarks, and internal company analysis. The risk assessment methodology incorporates tools such as the Marginal Abatement Cost Curve and the Company’s Climate Scenario Analysis.
Risk and opportunity prioritization is based on a matrix that evaluates both the likelihood of occurrence and the magnitude of impact, across short-, medium-, and long-term horizons.
</t>
    </r>
    <r>
      <rPr>
        <sz val="10"/>
        <color rgb="FF0070C0"/>
        <rFont val="Verdana"/>
      </rPr>
      <t>See also: CDP questions 5.1. and 5.1.2</t>
    </r>
  </si>
  <si>
    <t>b) Disclose Scope 1, Scope 2 and, if appropriate, Scope 3 greenhouse gas (GHG) emissions and related risks</t>
  </si>
  <si>
    <r>
      <rPr>
        <sz val="10"/>
        <color theme="1"/>
        <rFont val="Verdana"/>
      </rPr>
      <t xml:space="preserve">Each year, CSN publishes its greenhouse gas emissions inventory, following internationally recognized methodologies: Brazil GHG Protocol Programme, 2006 IPCC Guidelines for National GHG Inventories, and ISO 14064-1. The inventory covers Scopes 1, 2, and 3 emissions and is third-party verified. Disclosures are available in the company’s Integrated Report, the Brazilian GHG Protocol Public Emissions Registry, and the CDP Climate Questionnaire.
</t>
    </r>
    <r>
      <rPr>
        <sz val="10"/>
        <color rgb="FF0070C0"/>
        <rFont val="Verdana"/>
      </rPr>
      <t>See more: CDP section 7</t>
    </r>
  </si>
  <si>
    <t>c) Describe the goals used by the organization to manage climate change-related risks and opportunities and performance against the goals</t>
  </si>
  <si>
    <r>
      <rPr>
        <sz val="10"/>
        <color theme="1"/>
        <rFont val="Verdana"/>
      </rPr>
      <t xml:space="preserve">CSN has set greenhouse gas emission intensity targets across its core businesses — Steel, Mining, and Cement — and a net-zero commitment for the Mining business.
</t>
    </r>
    <r>
      <rPr>
        <b/>
        <sz val="10"/>
        <color rgb="FFFF9900"/>
        <rFont val="Verdana"/>
      </rPr>
      <t>Steel:</t>
    </r>
    <r>
      <rPr>
        <sz val="10"/>
        <color theme="1"/>
        <rFont val="Verdana"/>
      </rPr>
      <t xml:space="preserve"> Reduce CO2e emissions per metric ton of crude steel by 10% by 2030 and 20% by 2035, based on World Steel Association (WSA) methodology.
</t>
    </r>
    <r>
      <rPr>
        <b/>
        <sz val="10"/>
        <color theme="7"/>
        <rFont val="Verdana"/>
      </rPr>
      <t xml:space="preserve">Mining: </t>
    </r>
    <r>
      <rPr>
        <sz val="10"/>
        <color theme="1"/>
        <rFont val="Verdana"/>
      </rPr>
      <t xml:space="preserve">Reduce CO2e emissions per metric ton of iron ore produced by 30% by 2035 (Scopes 1 and 2); achieve net-zero emissions across Scopes 1 and 2 by 2044.
</t>
    </r>
    <r>
      <rPr>
        <b/>
        <sz val="10"/>
        <color rgb="FF993366"/>
        <rFont val="Verdana"/>
      </rPr>
      <t xml:space="preserve">Cement: </t>
    </r>
    <r>
      <rPr>
        <sz val="10"/>
        <color theme="1"/>
        <rFont val="Verdana"/>
      </rPr>
      <t xml:space="preserve">Reduce CO2e emissions per metric ton of cement by 23% by 2030, targeting 392 kgCO2e per metric ton of cementitious product, in line with Global Cement and Concrete Association (GCCA) methodology.
</t>
    </r>
    <r>
      <rPr>
        <sz val="10"/>
        <color rgb="FF0070C0"/>
        <rFont val="Verdana"/>
      </rPr>
      <t>See more: questions 7.53 and 7.53.2</t>
    </r>
  </si>
  <si>
    <t>TNFD</t>
  </si>
  <si>
    <t>The table below summarizes our practices and their alignment with the recommendations of the Task Force on Nature-related Disclosures (TNFD). For more information, see:</t>
  </si>
  <si>
    <t>a) Describe the board’s oversight of nature-related dependencies, impacts, risks, and opportunities</t>
  </si>
  <si>
    <r>
      <rPr>
        <sz val="10"/>
        <color rgb="FF000000"/>
        <rFont val="Verdana"/>
      </rPr>
      <t xml:space="preserve">Since 2023, oversight of CSN Group’s major nature-related impacts and dependencies has been carried out by the Board of Directors, in coordination with the ESG Committee and the Integrated Management Committee. Nature-related risks and opportunities are also managed under the ESG Committee. Related topics are addressed once a year as part of the Committee’s regular agenda and additionally whenever necessary.
</t>
    </r>
    <r>
      <rPr>
        <sz val="10"/>
        <color rgb="FF0066CC"/>
        <rFont val="Verdana"/>
      </rPr>
      <t>Learn more: seção</t>
    </r>
    <r>
      <rPr>
        <sz val="10"/>
        <color rgb="FFFF0000"/>
        <rFont val="Verdana"/>
      </rPr>
      <t xml:space="preserve"> </t>
    </r>
    <r>
      <rPr>
        <sz val="10"/>
        <color rgb="FF1C83B5"/>
        <rFont val="Verdana"/>
      </rPr>
      <t>Sustainability governance (pages 68, 69) of the 2025 Integrated Report.</t>
    </r>
  </si>
  <si>
    <t>b) Describe the role of management in assessing and managing nature-related dependencies, impacts, risks and opportunities</t>
  </si>
  <si>
    <r>
      <rPr>
        <sz val="10"/>
        <color rgb="FF000000"/>
        <rFont val="Verdana"/>
      </rPr>
      <t xml:space="preserve">CSN has an ESG Committee that supports the Board of Directors in decisions related to environmental, social, and governance risks. The ESG Committee works closely with the Sustainability team, which reports directly to CSN Group’s CEO. This team is responsible for managing disclosures, identifying and assessing nature-related risks, developing mitigation action plans and opportunity strategies, and engaging leadership.
</t>
    </r>
    <r>
      <rPr>
        <sz val="10"/>
        <color rgb="FF0066CC"/>
        <rFont val="Verdana"/>
      </rPr>
      <t xml:space="preserve">Learn more: seção </t>
    </r>
    <r>
      <rPr>
        <sz val="10"/>
        <color rgb="FF1C83B5"/>
        <rFont val="Verdana"/>
      </rPr>
      <t>Sustainability governance (pages 68, 69) of the 2025 Integrated Report.</t>
    </r>
  </si>
  <si>
    <t>c) Describe the organization’s human rights policies and engagement activities, as well as board and management oversight, with respect to indigenous peoples, local communities, affected stakeholders, and other stakeholders, in the organization’s assessment and response to nature-related dependencies, impacts, risks, and opportunities</t>
  </si>
  <si>
    <r>
      <rPr>
        <sz val="10"/>
        <color rgb="FF000000"/>
        <rFont val="Verdana"/>
      </rPr>
      <t xml:space="preserve">Within the scope of the ESG Committee, CSN’s senior leadership—via the Communities Working Group—oversees how CSN engages with local communities and traditional peoples, as well as how it advances local development and upholds human rights. In 2025, noteworthy actions include those derived from the Human Rights Due Diligence conducted in Congonhas (MG), of which 92% have already been completed or are in progress.
</t>
    </r>
    <r>
      <rPr>
        <sz val="10"/>
        <color rgb="FFFF0000"/>
        <rFont val="Verdana"/>
      </rPr>
      <t xml:space="preserve">
</t>
    </r>
    <r>
      <rPr>
        <sz val="10"/>
        <color rgb="FF000000"/>
        <rFont val="Verdana"/>
      </rPr>
      <t xml:space="preserve">The assessment of nature-related dependencies, impacts, risks, and opportunities through stakeholder engagement is conducted via internal governance structures like the ESG Committee and external forums such as community and watershed committees, public consultations, environmental education programs, and other multi-stakeholder forums.
</t>
    </r>
    <r>
      <rPr>
        <sz val="10"/>
        <color rgb="FF0066CC"/>
        <rFont val="Verdana"/>
      </rPr>
      <t xml:space="preserve">Learn more: </t>
    </r>
    <r>
      <rPr>
        <sz val="10"/>
        <color rgb="FF1C83B5"/>
        <rFont val="Verdana"/>
      </rPr>
      <t>Engagement practices section (pages 118, 119, 120, 121) of the 2025 Integrated Report.</t>
    </r>
  </si>
  <si>
    <t>a) Describe the nature-related dependencies, impacts, risks, and opportunities that the organization has identified in the short, medium, and long term</t>
  </si>
  <si>
    <r>
      <rPr>
        <b/>
        <sz val="10"/>
        <color rgb="FF0066CC"/>
        <rFont val="Verdana"/>
      </rPr>
      <t xml:space="preserve">Main dependencies map for ecosystem services (ES):
</t>
    </r>
    <r>
      <rPr>
        <sz val="10"/>
        <color rgb="FF000000"/>
        <rFont val="Verdana"/>
      </rPr>
      <t xml:space="preserve">• Very high: Water: highly reliant production operations
• High: Climate – regulation of weather events; Air quality – visibility impacts on operations; and Resources (fuel and ore) – high volumes of coal, coke and ore required
</t>
    </r>
    <r>
      <rPr>
        <b/>
        <sz val="10"/>
        <color rgb="FF0066CC"/>
        <rFont val="Verdana"/>
      </rPr>
      <t xml:space="preserve">
Main impact mapped for ecosystem services (ES):
</t>
    </r>
    <r>
      <rPr>
        <sz val="10"/>
        <color rgb="FF000000"/>
        <rFont val="Verdana"/>
      </rPr>
      <t xml:space="preserve">• Very high: Air quality – particulate and pollutant emissions (NOx, SOx, etc.); Climate – greenhouse gas (GHG) emissions
• High: Biodiversity – vegetation clearing; Soil – legacy soil contamination liabilities; Water – effluent discharge; and Air quality – particulate emissions
</t>
    </r>
    <r>
      <rPr>
        <b/>
        <sz val="10"/>
        <color rgb="FF0066CC"/>
        <rFont val="Verdana"/>
      </rPr>
      <t xml:space="preserve">
Main nature-related risks:
</t>
    </r>
    <r>
      <rPr>
        <sz val="10"/>
        <color rgb="FF000000"/>
        <rFont val="Verdana"/>
      </rPr>
      <t xml:space="preserve">• Natural events potentially effecting dam safety
• Regulation affecting water availability or quality due to third-party activities in the same watershed
• Conflicts with local communities may lead to operational disruptions and limit the Company’s ability to expand its activities in the future
• External stakeholder pressure for low environmental impact production, and by adopting production models with lower environmental impact
• Extended timelines for new projects and licensing processes due to stricter regulatory requirements
</t>
    </r>
    <r>
      <rPr>
        <b/>
        <sz val="10"/>
        <color rgb="FF0066CC"/>
        <rFont val="Verdana"/>
      </rPr>
      <t xml:space="preserve">
Main nature-related opportunities:
</t>
    </r>
    <r>
      <rPr>
        <sz val="10"/>
        <color rgb="FF000000"/>
        <rFont val="Verdana"/>
      </rPr>
      <t xml:space="preserve">• Efficient resource use through circular economy practices and the development of new products from mining tailings or waste rock
• Ecosystem restoration leveraging nature-based solutions (NbS) to lower recovery and maintenance costs.
</t>
    </r>
    <r>
      <rPr>
        <b/>
        <sz val="10"/>
        <color rgb="FF0066CC"/>
        <rFont val="Verdana"/>
      </rPr>
      <t xml:space="preserve">
</t>
    </r>
    <r>
      <rPr>
        <sz val="10"/>
        <color rgb="FF0066CC"/>
        <rFont val="Verdana"/>
      </rPr>
      <t xml:space="preserve">Learn more: </t>
    </r>
    <r>
      <rPr>
        <sz val="10"/>
        <color rgb="FF1C83B5"/>
        <rFont val="Verdana"/>
      </rPr>
      <t>Climate and nature risks section (pages 60, 61) and Biodiversity (pages 133, 134, 135, 136) of the 2025 Integrated Report.</t>
    </r>
  </si>
  <si>
    <t>b) Describe the effect that nature-related dependencies, impacts, risks and opportunities have had on the organization’s business model, value chain, strategy and financial planning, as well as any transition plans or analyses in place</t>
  </si>
  <si>
    <r>
      <rPr>
        <sz val="10"/>
        <color rgb="FF000000"/>
        <rFont val="Verdana"/>
      </rPr>
      <t>Identified nature-related impacts and dependencies are managed through ongoing, routine processes. One notable example is the Group-wide implementation of initiatives aimed at increasing water recycling rates across CSN’s core businesses. In 2025, the recirculation rate in the Steel industry was 94.5% and, in Mining, 92.8%, levels that exceed market best practices. These initiatives reduce the Group’s reliance on water provisioning ecosystem services, which have been identified as its most critical dependency. 
The most significant impacts—related to climate regulation and air quality—are addressed through decarbonization roadmaps specific to the steel, mining, and cement segments. CSN also invests in pollution control equipment and air quality monitoring systems. In 2025, R$ 797.7 million was invested</t>
    </r>
    <r>
      <rPr>
        <sz val="10"/>
        <color rgb="FFFF0000"/>
        <rFont val="Verdana"/>
      </rPr>
      <t xml:space="preserve"> </t>
    </r>
    <r>
      <rPr>
        <sz val="10"/>
        <color rgb="FF000000"/>
        <rFont val="Verdana"/>
      </rPr>
      <t>in</t>
    </r>
    <r>
      <rPr>
        <sz val="10"/>
        <color rgb="FFFF0000"/>
        <rFont val="Verdana"/>
      </rPr>
      <t xml:space="preserve"> </t>
    </r>
    <r>
      <rPr>
        <sz val="10"/>
        <color rgb="FF000000"/>
        <rFont val="Verdana"/>
      </rPr>
      <t xml:space="preserve">environmental improvements. 
Key identified risks are managed by individual business units and monitored regularly by senior leadership through the ESG Committee. The Executive Team and the Board of Directors are fully familiar with these risks. Funding for risk mitigation is allocated annually by the Group’s Investment Committee, which reviews proposals for dam decommissioning, the development of water-efficient industrial plants, community engagement programs, and investments in pollution control equipment. 
In terms of opportunities, CSN actively pursues identified opportunities, particularly through the ESG Committee. The Group’s Circular Economy and Biodiversity Thematic Groups are working on the development of new products and innovative strategies for rehabilitating degraded habitats. Some of these projects have already been aproved for implementation. 
</t>
    </r>
    <r>
      <rPr>
        <sz val="10"/>
        <color rgb="FF0066CC"/>
        <rFont val="Verdana"/>
      </rPr>
      <t xml:space="preserve">Learn more: </t>
    </r>
    <r>
      <rPr>
        <sz val="10"/>
        <color rgb="FF1C83B5"/>
        <rFont val="Verdana"/>
      </rPr>
      <t>Management system section (pages 70, 71, 72) of the 2025 Integrated Report.</t>
    </r>
  </si>
  <si>
    <t>c) Describe the resilience of the organization’s strategy to nature-related risks and opportunities, taking into account different scenarios</t>
  </si>
  <si>
    <r>
      <rPr>
        <sz val="10"/>
        <color rgb="FF000000"/>
        <rFont val="Verdana"/>
      </rPr>
      <t xml:space="preserve">CSN recognizes that proactively monitoring nature-related risks and opportunities is essential to ensure the long-term resilience of our strategy, business model, and value chain, by anticipating emerging challenges and adapting operations under multiple future scenarios:
• Baseline Scenario (Business-as-usual): Operations continue under similar environmental regulations and resource availability conditions to today’s. CSN continues to invest in water efficiency, advancing circular economy initiatives, an environmental control to minimize impacts.
• Worst-Case Scenario (resource scarcity and tighter regulations): the Company would scale up water recycling efforts and implement more efficient industrial processes, minimizing impacts on surrounding ecosystems and adapting operations to prevent nature-related tipping points. CSN’s strategic resilience is further supported by circular economy programs and environmental restoration initiatives that reduce reliance on natural resources and improve adaptability to change.
If nature-related risks and opportunities accelerate more quickly than expected, CSN believes the potential financial impacts would be significant. In the short term, the investments required for compliance with new regulations may lead to higher operating costs. However, in the medium to long term, the transition to a sustainable model may deliver competitive advantages, cost savings, and reputational benefits.
Accordingly, CSN is committed to allocating sufficient resources to adapt its strategy to environmental changes, including continuous investment in innovative technologies. CSN has a robust governance structure to monitor these risks and opportunities, with the ESG Committee and Investment Committee playing a key role in approving and overseeing projects related to water security, climate adaptation, and environmental innovation.
</t>
    </r>
    <r>
      <rPr>
        <sz val="10"/>
        <color rgb="FF0070C0"/>
        <rFont val="Verdana"/>
      </rPr>
      <t>Learn more:</t>
    </r>
    <r>
      <rPr>
        <sz val="10"/>
        <color rgb="FF000000"/>
        <rFont val="Verdana"/>
      </rPr>
      <t xml:space="preserve"> </t>
    </r>
    <r>
      <rPr>
        <sz val="10"/>
        <color rgb="FF1C83B5"/>
        <rFont val="Verdana"/>
      </rPr>
      <t>sections Water resource management (pages 150, 151, 152, 153), Waste management (pages 154, 155, 156), Air quality (pages 148, 149), and Dams and co-products (pages 128, 129, 130, 131) sections of the 2025 Integrated Report.</t>
    </r>
  </si>
  <si>
    <t>d) Disclose the locations of assets and/or activities in the organization’s direct operations and, where possible, upstream and downstream value chain(s) that meet the criteria of priority locations</t>
  </si>
  <si>
    <r>
      <rPr>
        <sz val="10"/>
        <color rgb="FF000000"/>
        <rFont val="Verdana"/>
      </rPr>
      <t xml:space="preserve">The production sites with the greatest potential for nature-related impacts were included in the Company’s analysis:
- CSN Mineração: Casa de Pedra operation (MG) 
- Minérios Nacional (MIPE): Rio Acima operation (MG)
- CSN Cimentos: Arcos (MG), Alhandra (PB), Barroso (MG), Caaporã (PB), Cantagalo (RJ), Montes Claros (MG), and Pedro Leopoldo (MG) 
- Estanho Rondônia (RO)
- Transnordestina Logística S.A. (TLSA) (CE, PE and PI) 
</t>
    </r>
    <r>
      <rPr>
        <sz val="10"/>
        <color rgb="FF0070C0"/>
        <rFont val="Verdana"/>
      </rPr>
      <t>Learn more:</t>
    </r>
    <r>
      <rPr>
        <sz val="10"/>
        <color rgb="FF000000"/>
        <rFont val="Verdana"/>
      </rPr>
      <t xml:space="preserve"> </t>
    </r>
    <r>
      <rPr>
        <sz val="10"/>
        <color rgb="FF1C83B5"/>
        <rFont val="Verdana"/>
      </rPr>
      <t>operations map (pages 43, 44) of the 2025 Integrated Report.</t>
    </r>
  </si>
  <si>
    <t>Risk and Impact Management Pillar</t>
  </si>
  <si>
    <t>a) (i) Describe the organization’s processes for identifying, assessing, and prioritizing nature-related dependencies, impacts, risks, and opportunities in its direct operations</t>
  </si>
  <si>
    <r>
      <rPr>
        <sz val="10"/>
        <color rgb="FF000000"/>
        <rFont val="Verdana"/>
      </rPr>
      <t xml:space="preserve">CSN Group follows the LEAP — Locate, Evaluate, Assess, Prepare — approach to identify and evaluate nature-related risks and opportunities. This process began in 2022 with the selection of operational sites for the assessment based on their geographic characteristics, potential environmental impacts, and interactions with key ecosystems. CSN then assessed its dependencies on and impacts to ecosystem services. The most significant were reliance on water availability and impacts related to biodiversity, water resources, and air quality.
In 2023, CSN built further on this process by prioritizing the most material dependencies and impacts on ecosystem services, and assessing associated risks and opportunities. Action plans were developed to mitigate and capture these risks and opportunities, and for the first time, this structured process was formally discussed by the ESG Committee in 2023. Since then, these discussions have become a standing item on the committee’s annual agenda.
</t>
    </r>
    <r>
      <rPr>
        <sz val="10"/>
        <color rgb="FF0070C0"/>
        <rFont val="Verdana"/>
      </rPr>
      <t>Learn more:</t>
    </r>
    <r>
      <rPr>
        <sz val="10"/>
        <color rgb="FF1C83B5"/>
        <rFont val="Verdana"/>
      </rPr>
      <t xml:space="preserve"> Biodiversity section (pages 133, 134, 135, 136) of the 2025 Integrated Report.</t>
    </r>
  </si>
  <si>
    <t>a) (ii) Describe the organization’s processes for identifying, assessing, and prioritizing nature-related dependencies, impacts, risks, and opportunities in its upstream and downstream value chain(s)</t>
  </si>
  <si>
    <r>
      <rPr>
        <sz val="10"/>
        <color theme="1"/>
        <rFont val="Verdana"/>
      </rPr>
      <t xml:space="preserve">CSN has developed an ESG Risk Matrix for our supply chain, as part of our approach to strategic and sustainable supply chain management. This matrix is used to identify and assess ESG-related risks across CSN’s procurement categories. It classifies the supply chain into 48 high level categories — split between goods and services — enabling a more targeted analysis of impacts and opportunities. The matrix was built using internationally recognized frameworks and standards, including ISO 20400, ISO 37301, SASB, IFC guidelines, and data from MapBiomas. For “Very High” risk categories, such as Ores and Minerals, the assessment covers key potential impacts such as </t>
    </r>
    <r>
      <rPr>
        <b/>
        <sz val="10"/>
        <color theme="1"/>
        <rFont val="Verdana"/>
      </rPr>
      <t>greenhouse gas emissions, high energy consumption, air and water pollution, raw material traceability, and biodiversity loss.</t>
    </r>
  </si>
  <si>
    <t>b) Describe the organization’s processes for managing nature-related dependencies, impacts, risks, and opportunities</t>
  </si>
  <si>
    <r>
      <rPr>
        <sz val="10"/>
        <color rgb="FF000000"/>
        <rFont val="Verdana"/>
      </rPr>
      <t xml:space="preserve">CSN’s nature-related dependencies and impacts span a broad range of themes, including: biodiversity, air quality, water, soil, fuel and mineral usage, among others. For each impact identified, CSN implements monitoring systems and control mechanisms aligned with current environmental legislation and licensing requirements. The effectiveness of impact mitigation and management efforts is reflected in the continuity of environmental licenses and third-party certifications under CSN’s Environmental Management System (EMS).
In terms of to natural dependencies, CSN proactively addresses them beyond legal compliance through initiatives such as water efficiency programs, road and slope maintenance, energy efficiency, degraded land rehabilitation, and circular economy and co-processing initiatives, all aimed at minimizing pressures on ecosystem services.
Starting in 2023, CSN began managing Climate and Nature Risks in an integrated manner, embedding them into the broader corporate risk framework, supporting more robust management. Nature-related opportunities are also addressed by each business unit’s leadership with support from the ESG Committee’s Thematic Groups, under the oversight of the CSN Board of Directors.
</t>
    </r>
    <r>
      <rPr>
        <sz val="10"/>
        <color rgb="FF0070C0"/>
        <rFont val="Verdana"/>
      </rPr>
      <t>Learn more:</t>
    </r>
    <r>
      <rPr>
        <sz val="10"/>
        <color rgb="FF000000"/>
        <rFont val="Verdana"/>
      </rPr>
      <t xml:space="preserve"> </t>
    </r>
    <r>
      <rPr>
        <sz val="10"/>
        <color rgb="FF1C83B5"/>
        <rFont val="Verdana"/>
      </rPr>
      <t>Climate and nature risks (pages 60, 61), Water resource management (pages 150, 151, 152, 153), Waste management (pages 154, 155 e 156), Air quality (pages 148 e 149), and Biodiversity (pages 132, 133, 134) sections of the 2025 Integrated Report.</t>
    </r>
  </si>
  <si>
    <t>c) Describe how the processes for identifying, assessing, prioritizing, and monitoring nature-related risks are integrated and inform the organization’s overall risk management processes</t>
  </si>
  <si>
    <r>
      <rPr>
        <sz val="10"/>
        <color rgb="FF000000"/>
        <rFont val="Verdana"/>
      </rPr>
      <t xml:space="preserve">Since 2023, climate and nature-related risks have been consolidated into a unified risk matrix that forms part of CSN’s overall corporate risk portfolio. This integrated matrix is periodically reviewed within the ESG Committee and validated by the Committee and the Risk Management team.
</t>
    </r>
    <r>
      <rPr>
        <sz val="10"/>
        <color rgb="FF0070C0"/>
        <rFont val="Verdana"/>
      </rPr>
      <t>Learn more:</t>
    </r>
    <r>
      <rPr>
        <sz val="10"/>
        <color rgb="FF000000"/>
        <rFont val="Verdana"/>
      </rPr>
      <t xml:space="preserve"> </t>
    </r>
    <r>
      <rPr>
        <sz val="10"/>
        <color rgb="FF1C83B5"/>
        <rFont val="Verdana"/>
      </rPr>
      <t>Climate and Nature-related Risks (pages 60, 61), 2025 Integrated Report.</t>
    </r>
  </si>
  <si>
    <t>a) Disclose the metrics used by the organization to assess and manage material nature-related risks and opportunities, in accordance with its risk management strategy and process</t>
  </si>
  <si>
    <t>Climate and nature-related risks are identified and assessed in line with the TCFD and TNFD recommendations, reports from the IPCC and IEA, industry benchmarking studies, and internal company analysis. Risk and opportunity prioritization is based on a matrix that evaluates both the likelihood of occurrence and the magnitude of impact, across short-, medium-, and long-term horizons.</t>
  </si>
  <si>
    <t>b) Disclose the metrics used by the organization to assess and manage dependencies and impacts on nature</t>
  </si>
  <si>
    <t>In prioritizing dependencies, CSN uses two main criteria: reliance (the degree to which a business or process depends on ecosystem services) and resilience (the resilience of the ecosystem or environmental asset providing the service).
In prioritizing impacts, CSN considers magnitude — defined by the scope, timing and duration of the impact — and its significance. Both qualitative and financial dimensions are incorporated and rated as low, medium, or high.</t>
  </si>
  <si>
    <t>c) Describe the goals and objectives used by the organization to manage nature-related dependencies, impacts, risks and opportunities and its performance in relation to them</t>
  </si>
  <si>
    <r>
      <rPr>
        <b/>
        <sz val="10"/>
        <color rgb="FF0066CC"/>
        <rFont val="Verdana"/>
      </rPr>
      <t xml:space="preserve">Eco-efficiency
</t>
    </r>
    <r>
      <rPr>
        <sz val="10"/>
        <color rgb="FF0066CC"/>
        <rFont val="Verdana"/>
      </rPr>
      <t xml:space="preserve">
</t>
    </r>
    <r>
      <rPr>
        <b/>
        <sz val="10"/>
        <color rgb="FFFF9900"/>
        <rFont val="Verdana"/>
      </rPr>
      <t xml:space="preserve">• Steel
</t>
    </r>
    <r>
      <rPr>
        <sz val="10"/>
        <color rgb="FF000000"/>
        <rFont val="Verdana"/>
      </rPr>
      <t xml:space="preserve">- Achieve a 40% reduction in particulate matter emissions per metric ton of crude steel at the UPV plant by 2030, relative to the 2019 baseline.
</t>
    </r>
    <r>
      <rPr>
        <b/>
        <sz val="10"/>
        <color rgb="FF3AA935"/>
        <rFont val="Verdana"/>
      </rPr>
      <t xml:space="preserve">• Mining
</t>
    </r>
    <r>
      <rPr>
        <sz val="10"/>
        <color rgb="FF000000"/>
        <rFont val="Verdana"/>
      </rPr>
      <t xml:space="preserve">- Keep water intensity below 0.45 m³ per metrics ton of ore produced, following the implementation of expansion projects.
- Reach 94% water recycling by 2032.
- Maintain at least 80% of air quality index measurements in the municipality of Congonhas classified as "Good".
- Achieve 50% thermal substitution by 2030.
</t>
    </r>
    <r>
      <rPr>
        <b/>
        <sz val="10"/>
        <color rgb="FF993366"/>
        <rFont val="Verdana"/>
      </rPr>
      <t xml:space="preserve">• Cement 
</t>
    </r>
    <r>
      <rPr>
        <sz val="10"/>
        <color rgb="FF000000"/>
        <rFont val="Verdana"/>
      </rPr>
      <t xml:space="preserve">- Reduce particulate matter emissions by 25% by 2035 compared to a 2024 baseline.
• </t>
    </r>
    <r>
      <rPr>
        <b/>
        <sz val="10"/>
        <color rgb="FF000000"/>
        <rFont val="Verdana"/>
      </rPr>
      <t xml:space="preserve">CSN Group
</t>
    </r>
    <r>
      <rPr>
        <sz val="10"/>
        <color rgb="FF000000"/>
        <rFont val="Verdana"/>
      </rPr>
      <t xml:space="preserve">- By 2025, compile and transparently disclose the volumes of water permitted, withdrawn, and discharged at CSN Group facilities, intersecting this data with water scarcity risks in the river basins where they are located.
</t>
    </r>
    <r>
      <rPr>
        <b/>
        <sz val="10"/>
        <color rgb="FF000000"/>
        <rFont val="Verdana"/>
      </rPr>
      <t xml:space="preserve">
</t>
    </r>
    <r>
      <rPr>
        <b/>
        <sz val="10"/>
        <color rgb="FF0070C0"/>
        <rFont val="Verdana"/>
      </rPr>
      <t xml:space="preserve">Tailings Dams and Co-products (CSN Group)
</t>
    </r>
    <r>
      <rPr>
        <sz val="10"/>
        <color rgb="FF000000"/>
        <rFont val="Verdana"/>
      </rPr>
      <t xml:space="preserve">• Decommission all upstream-raised tailings dams by 2030.
</t>
    </r>
    <r>
      <rPr>
        <sz val="10"/>
        <color rgb="FF0066CC"/>
        <rFont val="Verdana"/>
      </rPr>
      <t xml:space="preserve">
</t>
    </r>
    <r>
      <rPr>
        <b/>
        <sz val="10"/>
        <color rgb="FF0070C0"/>
        <rFont val="Verdana"/>
      </rPr>
      <t xml:space="preserve">Biodiversity (CSN Group)
</t>
    </r>
    <r>
      <rPr>
        <sz val="10"/>
        <color rgb="FF000000"/>
        <rFont val="Verdana"/>
      </rPr>
      <t xml:space="preserve">• Evaluate biodiversity conditions at operational sites with significant impacts, using the BIO methodology, by 2025.
• Sustain no net loss for biodiversity and, whenever possible, a net gain.
</t>
    </r>
    <r>
      <rPr>
        <sz val="10"/>
        <color rgb="FF0070C0"/>
        <rFont val="Verdana"/>
      </rPr>
      <t>Learn more:</t>
    </r>
    <r>
      <rPr>
        <sz val="10"/>
        <color rgb="FF1C83B5"/>
        <rFont val="Verdana"/>
      </rPr>
      <t xml:space="preserve"> Materiality section (pages 73, 74, 75, 76) and Water resource management (page 113) of the 2025 Integrated Report.</t>
    </r>
  </si>
  <si>
    <t>Materiality</t>
  </si>
  <si>
    <t>The table below presents the correlation of CSN Group's material topics with GRI disclosures and SASB indicators covered in this databook. In each one, you can click on the hyperlinks in the "Where to find" column to easily access information that responds to that standards. For more information about sustainability management and the CSN’s complete materiality matrix, access the PDF version of the Integrated Report.</t>
  </si>
  <si>
    <t>Material Topic</t>
  </si>
  <si>
    <t>GRI Disclosure / SASB Indicator</t>
  </si>
  <si>
    <t>Ethics, integrity and compliance</t>
  </si>
  <si>
    <t>Attracting, developing, and retaining employees</t>
  </si>
  <si>
    <t>GRI 14.20.3 | Sector Standard 14 - Strikes and lockouts</t>
  </si>
  <si>
    <t>SASB EM-MM-000-B | Total number of employees, percentage contractors</t>
  </si>
  <si>
    <t>Supply chain management</t>
  </si>
  <si>
    <t>Community relations and local development</t>
  </si>
  <si>
    <t>GRI 14.11.4 | Free, prior, and informed consent (FPIC) from Indigenous Peoples</t>
  </si>
  <si>
    <t>Climate-related Risks and Opportunities</t>
  </si>
  <si>
    <t>GRI 305-7 | Nitrogen oxides (NOx), sulfur oxides (SOx), and other significant air emissions</t>
  </si>
  <si>
    <t>Biodiversity and ecosystems</t>
  </si>
  <si>
    <t>Performance in indices and ratings</t>
  </si>
  <si>
    <t>Sustainalytics CSN</t>
  </si>
  <si>
    <t>Sustainalytics CMIN</t>
  </si>
  <si>
    <t>MSCI</t>
  </si>
  <si>
    <t>CCC</t>
  </si>
  <si>
    <t>B</t>
  </si>
  <si>
    <t>BB</t>
  </si>
  <si>
    <t>S&amp;P Global Ratings CSN</t>
  </si>
  <si>
    <t>S&amp;P Global Ratings CMIN</t>
  </si>
  <si>
    <t>ISS ESG</t>
  </si>
  <si>
    <t>D</t>
  </si>
  <si>
    <t>D+</t>
  </si>
  <si>
    <t>C-</t>
  </si>
  <si>
    <t>B-</t>
  </si>
  <si>
    <t>CDP Clima – CSN</t>
  </si>
  <si>
    <t>C</t>
  </si>
  <si>
    <t>A-</t>
  </si>
  <si>
    <t xml:space="preserve">B </t>
  </si>
  <si>
    <t>CDP Clima – CMIN</t>
  </si>
  <si>
    <t>CDP Água – CSN</t>
  </si>
  <si>
    <t>CDP Água – CMIN</t>
  </si>
  <si>
    <t>TPI Steel and Cement</t>
  </si>
  <si>
    <t>FTSE4Good</t>
  </si>
  <si>
    <t>✓</t>
  </si>
  <si>
    <t>FTSE Russel - CSN</t>
  </si>
  <si>
    <t>FTSE Russel - CMIN</t>
  </si>
  <si>
    <t>Ecovadis</t>
  </si>
  <si>
    <t>Gold badge in the Brazilian GHG Protocol Program</t>
  </si>
  <si>
    <t>Fundação CSN Projects</t>
  </si>
  <si>
    <t>Organization - project</t>
  </si>
  <si>
    <t>Impact</t>
  </si>
  <si>
    <t>States</t>
  </si>
  <si>
    <t>SDG 01 – No Poverty</t>
  </si>
  <si>
    <t>SDG 02 – Zero Hunger and Sustainable Agriculture</t>
  </si>
  <si>
    <t>SDG 03 - Health and Well-being</t>
  </si>
  <si>
    <t>SDG 04 - Quality Education</t>
  </si>
  <si>
    <t>SDG 05 - Gender Equality</t>
  </si>
  <si>
    <t>SDG 06 - Clean Water and Sanitation</t>
  </si>
  <si>
    <t>SDG 07 - Affordable and Clean Energy</t>
  </si>
  <si>
    <t>SDG 08 - Decent Work and Economic Growth</t>
  </si>
  <si>
    <t>SDG 09 - Industry, Innovation and Infrastructure</t>
  </si>
  <si>
    <t>SDG 10 – Reduce inequality</t>
  </si>
  <si>
    <t>SDG 11 - Sustainable Cities and Communities</t>
  </si>
  <si>
    <t>SDG 12 - Responsible Consumption and Production</t>
  </si>
  <si>
    <t>SDG 13 - Climate Change</t>
  </si>
  <si>
    <t>SDG 14 - Life Below Water</t>
  </si>
  <si>
    <t>SDG 15 - Life on Land</t>
  </si>
  <si>
    <t>SDG 16 - Peace, Justice and Strong Institutions</t>
  </si>
  <si>
    <t>SDG 17 - Partnerships for the Goals</t>
  </si>
  <si>
    <r>
      <rPr>
        <b/>
        <i/>
        <sz val="10"/>
        <color theme="1"/>
        <rFont val="Verdana"/>
      </rPr>
      <t>Mentoria Cidadã</t>
    </r>
  </si>
  <si>
    <t>57 adolescents</t>
  </si>
  <si>
    <t>MG | PB | PR | RJ | SP</t>
  </si>
  <si>
    <t>Scholarship at FCSN Schools</t>
  </si>
  <si>
    <t>257 children and adolescents</t>
  </si>
  <si>
    <t>MG | RJ</t>
  </si>
  <si>
    <r>
      <rPr>
        <b/>
        <i/>
        <sz val="10"/>
        <color theme="1"/>
        <rFont val="Verdana"/>
      </rPr>
      <t>Garoto Cidadão</t>
    </r>
    <r>
      <rPr>
        <b/>
        <sz val="10"/>
        <color theme="1"/>
        <rFont val="Verdana"/>
      </rPr>
      <t xml:space="preserve"> </t>
    </r>
  </si>
  <si>
    <t>4,076 children and adolescents</t>
  </si>
  <si>
    <t>MG | MS | PB |PI | PR | RJ | SP</t>
  </si>
  <si>
    <r>
      <rPr>
        <b/>
        <i/>
        <sz val="10"/>
        <color theme="1"/>
        <rFont val="Verdana"/>
      </rPr>
      <t>Tambores de Aço</t>
    </r>
  </si>
  <si>
    <r>
      <rPr>
        <sz val="10"/>
        <color rgb="FF000000"/>
        <rFont val="Verdana"/>
      </rPr>
      <t>63 presentations delivered</t>
    </r>
    <r>
      <rPr>
        <sz val="10"/>
        <color theme="1"/>
        <rFont val="Verdana"/>
      </rPr>
      <t xml:space="preserve"> | 251,269 people reached</t>
    </r>
  </si>
  <si>
    <t>RJ</t>
  </si>
  <si>
    <t xml:space="preserve">Histórias que Ficam </t>
  </si>
  <si>
    <t>4 documentaries made</t>
  </si>
  <si>
    <t>CSN Foundation Cultural Center</t>
  </si>
  <si>
    <t>101,736 attendees at cultural activities</t>
  </si>
  <si>
    <t>Community Support Center</t>
  </si>
  <si>
    <t>1,540 beneficiaries</t>
  </si>
  <si>
    <t>MG</t>
  </si>
  <si>
    <t>312 people trained</t>
  </si>
  <si>
    <t>MG | PR | RJ | SP</t>
  </si>
  <si>
    <t>Local Economic Development</t>
  </si>
  <si>
    <t xml:space="preserve">PI | RJ </t>
  </si>
  <si>
    <r>
      <rPr>
        <b/>
        <i/>
        <sz val="10"/>
        <color theme="1"/>
        <rFont val="Verdana"/>
      </rPr>
      <t>Os Bailes da Vida</t>
    </r>
    <r>
      <rPr>
        <b/>
        <sz val="10"/>
        <color theme="1"/>
        <rFont val="Verdana"/>
      </rPr>
      <t xml:space="preserve"> </t>
    </r>
  </si>
  <si>
    <t>176 elderly people</t>
  </si>
  <si>
    <r>
      <rPr>
        <b/>
        <i/>
        <sz val="10"/>
        <color theme="1"/>
        <rFont val="Verdana"/>
      </rPr>
      <t>Resgatando Saberes</t>
    </r>
  </si>
  <si>
    <t>108 elderly people</t>
  </si>
  <si>
    <t>Curated projects</t>
  </si>
  <si>
    <t>Company overview</t>
  </si>
  <si>
    <r>
      <rPr>
        <sz val="10"/>
        <color rgb="FF000000"/>
        <rFont val="Verdana"/>
      </rPr>
      <t xml:space="preserve">PRAIA CLUBE - </t>
    </r>
    <r>
      <rPr>
        <b/>
        <sz val="10"/>
        <color rgb="FF000000"/>
        <rFont val="Verdana"/>
      </rPr>
      <t>Paralympic Swimming - Praia Clube V</t>
    </r>
  </si>
  <si>
    <t>Paralympic Swimming Project 5 is a high-performance initiative by Praia Clube in Uberlândia (MG), created to fund and train one of the most successful teams in Brazilian Paralympic swimming. Benefiting from the Federal Incentive Law, the project provides complete infrastructure, a multidisciplinary team and support to athletes with physical, visual and intellectual disabilities for training and participating in official competitions. It maximizes athletic performance, fosters social inclusion and is establishing Minas Gerais as a benchmark for training athletes for the Brazilian National Team.</t>
  </si>
  <si>
    <t>18 adults benefited</t>
  </si>
  <si>
    <r>
      <rPr>
        <sz val="10"/>
        <color rgb="FF000000"/>
        <rFont val="Verdana"/>
      </rPr>
      <t xml:space="preserve">Moura Projetos Artisticos e Culturais Ltda - </t>
    </r>
    <r>
      <rPr>
        <b/>
        <sz val="10"/>
        <color rgb="FF000000"/>
        <rFont val="Verdana"/>
      </rPr>
      <t>Africanness Reconnection 2025</t>
    </r>
  </si>
  <si>
    <t>The Africanness Reconnection Festival is a cultural project held in Belo Horizonte and Congonhas that hosts concerts, workshops and initiatives celebrating Afro-Brazilian, popular and urban cultures. Focusing on Black professionals, it gives a platform to cultural expressions such as congado, folia de reis and capoeira. The initiative expands affirmative action policies by offering venues for education, cultural enjoyment and dissemination.</t>
  </si>
  <si>
    <t xml:space="preserve">5,000 visitors | 600 children and adolescents served </t>
  </si>
  <si>
    <r>
      <rPr>
        <sz val="10"/>
        <color rgb="FF000000"/>
        <rFont val="Verdana"/>
      </rPr>
      <t>Hospital Angelina Caron -</t>
    </r>
    <r>
      <rPr>
        <b/>
        <sz val="10"/>
        <color rgb="FF000000"/>
        <rFont val="Verdana"/>
      </rPr>
      <t xml:space="preserve"> Senior 360 III</t>
    </r>
  </si>
  <si>
    <t>The Senior 360 III Project aims to deliver value in healthcare through comprehensive, high-quality care for the institution's elderly patients. The initiative helps ease inequalities between public and private healthcare, generating a positive impact in the community.</t>
  </si>
  <si>
    <t xml:space="preserve">32,000 elderly people served </t>
  </si>
  <si>
    <t>PR</t>
  </si>
  <si>
    <r>
      <rPr>
        <sz val="10"/>
        <color rgb="FF000000"/>
        <rFont val="Verdana"/>
      </rPr>
      <t>Hospital Angelina Caron -</t>
    </r>
    <r>
      <rPr>
        <b/>
        <sz val="10"/>
        <color rgb="FF000000"/>
        <rFont val="Verdana"/>
      </rPr>
      <t xml:space="preserve"> Childhood 360</t>
    </r>
  </si>
  <si>
    <t>The Childhood 360 Project was created to deliver healthcare value to pediatric and adolescent patients, aged 0-18, undergoing treatment at Hospital Angelina Caron and is founded on the pillars of: Targeted Care: Enhancement of Care Infrastructure and Innovation Research and Knowledge Dissemination The level of complexity required to treat pediatric and adolescent patients involves specific and precise technical preparation of the professionals involved. It also requires supporting infrastructure offering technology and comfort, thereby ensuring quality and safety for patients while reducing hospital stays and procedure times and consequently minimizing patient exposure to unnecessary risks.</t>
  </si>
  <si>
    <t>16,000 children and adolescents assisted.</t>
  </si>
  <si>
    <r>
      <rPr>
        <sz val="10"/>
        <color rgb="FF000000"/>
        <rFont val="Verdana"/>
      </rPr>
      <t xml:space="preserve">Universo Produção Ltda - </t>
    </r>
    <r>
      <rPr>
        <b/>
        <sz val="10"/>
        <color rgb="FF000000"/>
        <rFont val="Verdana"/>
      </rPr>
      <t>28</t>
    </r>
    <r>
      <rPr>
        <b/>
        <vertAlign val="superscript"/>
        <sz val="10"/>
        <color rgb="FF000000"/>
        <rFont val="Verdana"/>
      </rPr>
      <t>th</t>
    </r>
    <r>
      <rPr>
        <b/>
        <sz val="10"/>
        <color rgb="FF000000"/>
        <rFont val="Verdana"/>
      </rPr>
      <t xml:space="preserve"> Tiradentes Film Festival</t>
    </r>
  </si>
  <si>
    <t>The festival showcased contemporary Brazilian film offering diverse, comprehensive and free programming that introduced the general public to recent Brazilian audiovisual production in short and feature films through previews and themed showings, while offering a series of educational, reflective and interactive activities to audiences—workshops, seminars, dialogs and meetings with professionals, tributes to audiovisual personalities and artistic performances contributing to social, human and economic development.</t>
  </si>
  <si>
    <t xml:space="preserve">38,000 visitors </t>
  </si>
  <si>
    <r>
      <rPr>
        <sz val="10"/>
        <color rgb="FF000000"/>
        <rFont val="Verdana"/>
      </rPr>
      <t xml:space="preserve">JMP Produçoes Artísticas Ltda - </t>
    </r>
    <r>
      <rPr>
        <b/>
        <sz val="10"/>
        <color rgb="FF000000"/>
        <rFont val="Verdana"/>
      </rPr>
      <t>RIO UPHILL</t>
    </r>
  </si>
  <si>
    <t>The project adapted, produced and performs a tour of the musical theater production "Rio Uphill," with 48 shows across two seasons in Rio de Janeiro and São Paulo. Featuring 16 original tracks, the musical blends Brazilian rhythms and Broadway influences to tell the story of two young people from opposite social backgrounds. It addresses social inequalities, encounters between different worlds and choices that transform destinies.</t>
  </si>
  <si>
    <t>20,000 people saw it</t>
  </si>
  <si>
    <t xml:space="preserve">RJ | SP </t>
  </si>
  <si>
    <r>
      <rPr>
        <sz val="10"/>
        <color rgb="FF000000"/>
        <rFont val="Verdana"/>
      </rPr>
      <t xml:space="preserve">Friends and Parents of the Disabled of Volta Redonda - </t>
    </r>
    <r>
      <rPr>
        <b/>
        <sz val="10"/>
        <color rgb="FF000000"/>
        <rFont val="Verdana"/>
      </rPr>
      <t>Integration 2025</t>
    </r>
  </si>
  <si>
    <t>The Integration Project fosters the rehabilitation and social engagement of elderly people with disabilities through free workshops focused on socializing and forging bonds, held at Apadefi headquarters. With multidisciplinary work in social services, psychology and physical education, the project provides quality of life, self-esteem, healthy aging and social inclusion.</t>
  </si>
  <si>
    <t>225 elderly people with disabilities served</t>
  </si>
  <si>
    <t xml:space="preserve">RJ </t>
  </si>
  <si>
    <r>
      <rPr>
        <sz val="10"/>
        <color rgb="FF000000"/>
        <rFont val="Verdana"/>
      </rPr>
      <t xml:space="preserve">BARUERI VOLLEYBALL CLUB - </t>
    </r>
    <r>
      <rPr>
        <b/>
        <sz val="10"/>
        <color rgb="FF000000"/>
        <rFont val="Verdana"/>
      </rPr>
      <t>BVC - YOUTH PROGRAM</t>
    </r>
  </si>
  <si>
    <t>The project works towards the social inclusion of adolescents through sports, especially targeting female participants. The initiative works in the fields of education, health, social relationships and addressing inequalities. It also expands opportunities for personal development and professional growth within and beyond sports.</t>
  </si>
  <si>
    <t>50 girls served</t>
  </si>
  <si>
    <t xml:space="preserve">SP </t>
  </si>
  <si>
    <r>
      <rPr>
        <sz val="10"/>
        <color rgb="FF000000"/>
        <rFont val="Verdana"/>
      </rPr>
      <t xml:space="preserve">Friends and Parents of the Disabled of Volta Redonda (Apadefi)- </t>
    </r>
    <r>
      <rPr>
        <b/>
        <sz val="10"/>
        <color rgb="FF000000"/>
        <rFont val="Verdana"/>
      </rPr>
      <t>Rehabilitation and Development III</t>
    </r>
  </si>
  <si>
    <t>The Rehabilitation and Development III Project offers free, multidisciplinary care to children and adolescents with disabilities and neurodevelopmental disorders at Apadefi headquarters. Over 12 months it serves at least 40 users per month during after-school hours through specialized therapies and family support initiatives. The initiative provides comprehensive development, improved quality of life and a stronger rehabilitation process, with approved management and financial reporting.</t>
  </si>
  <si>
    <t>75 children and adolescents impacted</t>
  </si>
  <si>
    <r>
      <rPr>
        <sz val="10"/>
        <color rgb="FF000000"/>
        <rFont val="Verdana"/>
      </rPr>
      <t>Unibes Cultural - Casa de Cultura de Israel -</t>
    </r>
    <r>
      <rPr>
        <b/>
        <sz val="10"/>
        <color rgb="FF000000"/>
        <rFont val="Verdana"/>
      </rPr>
      <t xml:space="preserve"> Unibes Cultural</t>
    </r>
  </si>
  <si>
    <t>Unibes Cultural's Cultural Expressions encompasses a wide range of artistic events, including visual arts, photography, cinema, theater, music, literature, dance, handicrafts and others, extending not only across diverse artistic forms but also their geographic and ethnic dimensions.</t>
  </si>
  <si>
    <t xml:space="preserve">50,000 visitors </t>
  </si>
  <si>
    <t>SP</t>
  </si>
  <si>
    <r>
      <rPr>
        <sz val="10"/>
        <color rgb="FF000000"/>
        <rFont val="Verdana"/>
      </rPr>
      <t xml:space="preserve">Fundação Pio XII - </t>
    </r>
    <r>
      <rPr>
        <b/>
        <sz val="10"/>
        <color rgb="FF000000"/>
        <rFont val="Verdana"/>
      </rPr>
      <t>Support for the Elderly</t>
    </r>
  </si>
  <si>
    <t>The Support for the Elderly Project provides comprehensive, humanized and free care to people over 60 undergoing cancer treatment at facilities throughout the country. The initiative addresses social disadvantages caused by the disease, such as impoverishment and social exclusion. It ensures psychosocial support for patients and companions, with assistance in food, medications, lodging, rehabilitation and therapeutic activities.</t>
  </si>
  <si>
    <t>147,904 elderly people served</t>
  </si>
  <si>
    <t xml:space="preserve">AC | AL | AP | BA | GO | MA | MG | MS | MT | PB | RO | RR | SE | SP | TO </t>
  </si>
  <si>
    <r>
      <rPr>
        <sz val="10"/>
        <color rgb="FF000000"/>
        <rFont val="Verdana"/>
      </rPr>
      <t>Centro Cultural Educacional e Beneficente Novo Horizonte -</t>
    </r>
    <r>
      <rPr>
        <b/>
        <sz val="10"/>
        <color rgb="FF000000"/>
        <rFont val="Verdana"/>
      </rPr>
      <t xml:space="preserve"> Mommy and Me 4</t>
    </r>
    <r>
      <rPr>
        <b/>
        <vertAlign val="superscript"/>
        <sz val="10"/>
        <color rgb="FF000000"/>
        <rFont val="Verdana"/>
      </rPr>
      <t>th</t>
    </r>
    <r>
      <rPr>
        <b/>
        <sz val="10"/>
        <color rgb="FF000000"/>
        <rFont val="Verdana"/>
      </rPr>
      <t xml:space="preserve"> Edition</t>
    </r>
  </si>
  <si>
    <t xml:space="preserve">Early Childhood Music Education Project in public daycare centers in the city of São Paulo. Serves babies and children from 6 months to 3 years and 11 months with recreational activities in which children and babies receive sound stimulation through various instruments. </t>
  </si>
  <si>
    <t xml:space="preserve">2,200 children and teachers impacted </t>
  </si>
  <si>
    <r>
      <rPr>
        <sz val="10"/>
        <color rgb="FF000000"/>
        <rFont val="Verdana"/>
      </rPr>
      <t xml:space="preserve">Fundação Pio XII - </t>
    </r>
    <r>
      <rPr>
        <b/>
        <sz val="10"/>
        <color rgb="FF000000"/>
        <rFont val="Verdana"/>
      </rPr>
      <t>Caring</t>
    </r>
  </si>
  <si>
    <t>The Caring Project funds treatment for children and adolescents with cancer at Hospital de Amor Infantojuvenil in Barretos, one of the country’s leading centers for pediatric transplantation. With a multidisciplinary team, it offers humane care, comfort and quality of life to patients and families from across Brazil. The initiative also eases the disease's social impacts by supporting education, safety, social relationships and the economic stability of families.</t>
  </si>
  <si>
    <t>11,808 people served</t>
  </si>
  <si>
    <r>
      <rPr>
        <sz val="10"/>
        <color rgb="FF000000"/>
        <rFont val="Verdana"/>
      </rPr>
      <t>Instituto Magia da Luta -</t>
    </r>
    <r>
      <rPr>
        <b/>
        <sz val="10"/>
        <color rgb="FF000000"/>
        <rFont val="Verdana"/>
      </rPr>
      <t xml:space="preserve"> In the Ring of Life</t>
    </r>
  </si>
  <si>
    <t>The In the Ring of Life Project serves children and adolescents from Vila Torres in Curitiba, using martial arts as a tool for social inclusion and civic education.</t>
  </si>
  <si>
    <t>60 children and adolescents impacted</t>
  </si>
  <si>
    <t xml:space="preserve">PR </t>
  </si>
  <si>
    <r>
      <rPr>
        <sz val="10"/>
        <color rgb="FF000000"/>
        <rFont val="Verdana"/>
      </rPr>
      <t xml:space="preserve">Associação Cultural e Beneficente Beith Lubavitch - </t>
    </r>
    <r>
      <rPr>
        <b/>
        <sz val="10"/>
        <color rgb="FF000000"/>
        <rFont val="Verdana"/>
      </rPr>
      <t>FESTIVAL OF LIGHTS 2025</t>
    </r>
  </si>
  <si>
    <t>The project aims to conduct music and dance workshops for disadvantaged children and youth up to 17 years of age, culminating in them performing live. Practical instruction with instruments and music education will be provided, along with dance in various styles, providing cultural education for participants.</t>
  </si>
  <si>
    <t>2,000 children benefited</t>
  </si>
  <si>
    <r>
      <rPr>
        <sz val="10"/>
        <color rgb="FF000000"/>
        <rFont val="Verdana"/>
      </rPr>
      <t xml:space="preserve">Associação Cultural e Beneficente Beith Lubavitch - </t>
    </r>
    <r>
      <rPr>
        <b/>
        <sz val="10"/>
        <color rgb="FF000000"/>
        <rFont val="Verdana"/>
      </rPr>
      <t>Music for All</t>
    </r>
  </si>
  <si>
    <t xml:space="preserve"> Music classes with an end-of-course musical performance where students play for their families, showing off what they learned during the project.</t>
  </si>
  <si>
    <t xml:space="preserve">700 children benefited </t>
  </si>
  <si>
    <r>
      <rPr>
        <sz val="10"/>
        <color rgb="FF000000"/>
        <rFont val="Verdana"/>
      </rPr>
      <t xml:space="preserve">Congregação Israelita Paulista - </t>
    </r>
    <r>
      <rPr>
        <b/>
        <sz val="10"/>
        <color rgb="FF000000"/>
        <rFont val="Verdana"/>
      </rPr>
      <t>Biennial Project "Dialogs V"</t>
    </r>
  </si>
  <si>
    <t>CIP's Biennial Project runs a broad cultural and social program, providing and democratizing free access to culture, encouraging diverse artistic expressions and connecting people through unique experiences.</t>
  </si>
  <si>
    <t xml:space="preserve">11,000 visitors  </t>
  </si>
  <si>
    <r>
      <rPr>
        <sz val="10"/>
        <color rgb="FF000000"/>
        <rFont val="Verdana"/>
      </rPr>
      <t xml:space="preserve">BRAZILIAN CULTURAL ASSOCIATION KEHILAT ISRAEL - </t>
    </r>
    <r>
      <rPr>
        <b/>
        <sz val="10"/>
        <color rgb="FF000000"/>
        <rFont val="Verdana"/>
      </rPr>
      <t>Holocaust and Jewish Immigration Memorial</t>
    </r>
  </si>
  <si>
    <t>This encompasses the programming of Holocaust Memorial activities for 2025 (3 exhibitions, 3 lectures and 1 production and printing of the book Voices of the Holocaust VII)</t>
  </si>
  <si>
    <t xml:space="preserve"> 600 students served | 18,584 visitors</t>
  </si>
  <si>
    <r>
      <rPr>
        <sz val="10"/>
        <color rgb="FF000000"/>
        <rFont val="Verdana"/>
      </rPr>
      <t>Rede do Abraço -</t>
    </r>
    <r>
      <rPr>
        <b/>
        <sz val="10"/>
        <color rgb="FF000000"/>
        <rFont val="Verdana"/>
      </rPr>
      <t xml:space="preserve"> EXtraordinary Network</t>
    </r>
  </si>
  <si>
    <t>This project fosters social inclusion through technical training programs. It strengthens participants' skills, autonomy and income generation, creating effective opportunities for sustainable development and advancement.</t>
  </si>
  <si>
    <t xml:space="preserve">3,100 institutions served </t>
  </si>
  <si>
    <t>São Paulo Biennial Foundation</t>
  </si>
  <si>
    <r>
      <rPr>
        <sz val="10"/>
        <color rgb="FF000000"/>
        <rFont val="Verdana"/>
      </rPr>
      <t>The 36</t>
    </r>
    <r>
      <rPr>
        <vertAlign val="superscript"/>
        <sz val="10"/>
        <color rgb="FF000000"/>
        <rFont val="Verdana"/>
      </rPr>
      <t>th</t>
    </r>
    <r>
      <rPr>
        <sz val="10"/>
        <color rgb="FF000000"/>
        <rFont val="Verdana"/>
      </rPr>
      <t xml:space="preserve"> São Paulo Art Biennial (2025) entails the planning, production and full execution of the event. The project includes assembly, disassembly, promotion, documentation and implementation of artistic, educational and editorial programs. It includes hiring specialized teams and covering all expenses necessary for the full realization of the Biennial.</t>
    </r>
  </si>
  <si>
    <t xml:space="preserve">74,000 visitors </t>
  </si>
  <si>
    <r>
      <rPr>
        <sz val="10"/>
        <color rgb="FF000000"/>
        <rFont val="Verdana"/>
      </rPr>
      <t xml:space="preserve">ELYSIUM CULTURAL SOCIETY - </t>
    </r>
    <r>
      <rPr>
        <b/>
        <sz val="10"/>
        <color rgb="FF000000"/>
        <rFont val="Verdana"/>
      </rPr>
      <t>Restoration of the Volta Redonda Hospitality Architectural Complex</t>
    </r>
  </si>
  <si>
    <t>Carry out maintenance and restoration work to improve visibility and preserve the landmarked property, plus accessibility upgrades.</t>
  </si>
  <si>
    <t>Restoration works</t>
  </si>
  <si>
    <r>
      <rPr>
        <sz val="10"/>
        <color rgb="FF000000"/>
        <rFont val="Verdana"/>
      </rPr>
      <t xml:space="preserve">ELYSIUM CULTURAL SOCIETY - </t>
    </r>
    <r>
      <rPr>
        <b/>
        <sz val="10"/>
        <color rgb="FF000000"/>
        <rFont val="Verdana"/>
      </rPr>
      <t>Restoration of the São Paulo Jockey Club</t>
    </r>
  </si>
  <si>
    <t>Maintenance and restoration work at the São Paulo Jockey Club - grandstand 1, aimed at preserving the landmarked property and implementing accessibility upgrades. Cultural and heritage education workshops.</t>
  </si>
  <si>
    <t xml:space="preserve">50 young people involved </t>
  </si>
  <si>
    <r>
      <rPr>
        <sz val="10"/>
        <color rgb="FF000000"/>
        <rFont val="Verdana"/>
      </rPr>
      <t xml:space="preserve">Regional Medical School Foundation of São José do Rio Preto - </t>
    </r>
    <r>
      <rPr>
        <b/>
        <sz val="10"/>
        <color rgb="FF000000"/>
        <rFont val="Verdana"/>
      </rPr>
      <t>PET CT - Technological Innovation and Diagnostic Enhancement</t>
    </r>
  </si>
  <si>
    <t>The FUNFARME Complex—a leading oncology care center in the public health system—upgraded its technology infrastructure with a new PET-CT scanner, replacing the previous unit that was becoming obsolete with technical support scheduled to end in 2027. With the new equipment installed, capacity increased by 105%, enabling approximately 1,800 annual exams and reducing wait times to about 30 days, significantly improving diagnosis and treatment for oncology patients.</t>
  </si>
  <si>
    <t>50 exams conducted</t>
  </si>
  <si>
    <r>
      <rPr>
        <sz val="10"/>
        <color rgb="FF000000"/>
        <rFont val="Verdana"/>
      </rPr>
      <t xml:space="preserve">Chuí Sports Institute - </t>
    </r>
    <r>
      <rPr>
        <b/>
        <sz val="10"/>
        <color rgb="FF000000"/>
        <rFont val="Verdana"/>
      </rPr>
      <t>Champion Citizen - Year 2</t>
    </r>
  </si>
  <si>
    <t>The Champion Citizen Project – Year 2 offers free Soccer 7 Society and Futsal classes to 200 children and adolescents aged 5 to 17 in Arcos/MG, getting kids into the world of sports initiation and fostering social inclusion. Using a proprietary pedagogical methodology, weekly activities are led by qualified professionals that combine sports, citizenship, healthy habits and social interaction.</t>
  </si>
  <si>
    <t>247 people served</t>
  </si>
  <si>
    <t>The Champion Citizen Project – Unit 2 offers free soccer and futsal sports initiation classes for children and adolescents aged 6 to 17 in Campos Novos Paulista/SP, with priority for public school students.</t>
  </si>
  <si>
    <t xml:space="preserve">121 children and adolescents impacted </t>
  </si>
  <si>
    <r>
      <rPr>
        <sz val="10"/>
        <color rgb="FF000000"/>
        <rFont val="Verdana"/>
      </rPr>
      <t xml:space="preserve">Friends and Parents of the Disabled of Volta Redonda - Apadefi - </t>
    </r>
    <r>
      <rPr>
        <b/>
        <sz val="10"/>
        <color rgb="FF000000"/>
        <rFont val="Verdana"/>
      </rPr>
      <t>Expanding Capacities 2023</t>
    </r>
  </si>
  <si>
    <t xml:space="preserve">The project entails the quantitative and qualitative expansion of Apadefi's capacity to provide medium-complexity rehabilitation services for people of all ages with physical and intellectual disabilities. </t>
  </si>
  <si>
    <t xml:space="preserve">1,263 free consultations </t>
  </si>
  <si>
    <r>
      <rPr>
        <sz val="10"/>
        <color rgb="FF000000"/>
        <rFont val="Verdana"/>
      </rPr>
      <t>Unas - Union of Neighborhood Associations of Heliópolis and Region -</t>
    </r>
    <r>
      <rPr>
        <b/>
        <sz val="10"/>
        <color rgb="FF000000"/>
        <rFont val="Verdana"/>
      </rPr>
      <t xml:space="preserve"> Futsal Heliópolis </t>
    </r>
  </si>
  <si>
    <t>Futsal Heliópolis is an educational sports project for children and adolescents from the Heliópolis community, providing access to futsal with a formative focus. The initiative uses sports as a tool for social inclusion, socio-emotional development and strengthening values such as respect, cooperation and citizenship.</t>
  </si>
  <si>
    <t>150 children and adolescents involved</t>
  </si>
  <si>
    <r>
      <rPr>
        <sz val="10"/>
        <color rgb="FF000000"/>
        <rFont val="Verdana"/>
      </rPr>
      <t xml:space="preserve">UNAS Heliópolis and Surrounding Region - </t>
    </r>
    <r>
      <rPr>
        <b/>
        <sz val="10"/>
        <color rgb="FF000000"/>
        <rFont val="Verdana"/>
      </rPr>
      <t>Rhythmic Gymnastics - Achieving Dreams Through Sports</t>
    </r>
  </si>
  <si>
    <t>The project democratizes access to sports, recreation and leisure activities through formative Rhythmic Gymnastics for children and adolescents. The initiative aids holistic development by honing motor and cognitive skills, rhythm, body expression and citizenship. It also strengthens sociability, community interaction and the building of positive relationships, improving participants' quality of life.</t>
  </si>
  <si>
    <t xml:space="preserve">150 children and adolescents involved </t>
  </si>
  <si>
    <r>
      <rPr>
        <sz val="10"/>
        <color rgb="FF000000"/>
        <rFont val="Verdana"/>
      </rPr>
      <t>UNAS - Union of Neighborhood Associations of Heliópolis and Region -</t>
    </r>
    <r>
      <rPr>
        <b/>
        <sz val="10"/>
        <color rgb="FF000000"/>
        <rFont val="Verdana"/>
      </rPr>
      <t xml:space="preserve"> Heliópolis Football </t>
    </r>
  </si>
  <si>
    <t>The Soccer Heliópolis Project is a UNAS educational sports initiative serving disadvantaged children and adolescents, providing access to soccer with a formative focus. The 11-months project used educational sports methodology to strengthen citizenship, social interaction, social values and socio-emotional development. The initiative established sports as a tool for inclusion and social transformation, strengthening community bonds and the protection network in the Heliópolis region.</t>
  </si>
  <si>
    <r>
      <rPr>
        <sz val="10"/>
        <color rgb="FF000000"/>
        <rFont val="Roboto"/>
      </rPr>
      <t xml:space="preserve">Association of Friends of the Jewish Museum in São Paulo State - </t>
    </r>
    <r>
      <rPr>
        <b/>
        <sz val="10"/>
        <color rgb="FF000000"/>
        <rFont val="Roboto"/>
      </rPr>
      <t xml:space="preserve">Jewish Museum of São Paulo </t>
    </r>
  </si>
  <si>
    <r>
      <rPr>
        <sz val="10"/>
        <color rgb="FF000000"/>
        <rFont val="Verdana"/>
      </rPr>
      <t>The "Annual Plan of the Jewish Museum of São Paulo" project aims to ensure continuity of the museum's cultural programming and activities in 2024/2025. The plan includes temporary exhibitions such as "Jews in the Amazon," maintenance of the long-term exhibits "Jews in Brazil" and "Jewish Life," plus the 3</t>
    </r>
    <r>
      <rPr>
        <vertAlign val="superscript"/>
        <sz val="10"/>
        <color rgb="FF000000"/>
        <rFont val="Verdana"/>
      </rPr>
      <t>rd</t>
    </r>
    <r>
      <rPr>
        <sz val="10"/>
        <color rgb="FF000000"/>
        <rFont val="Verdana"/>
      </rPr>
      <t xml:space="preserve"> edition of the Literary Festival (FLiMUJ). It also includes the Education and Participation Program and the MUJ Repara project, which combats all forms of prejudice.</t>
    </r>
  </si>
  <si>
    <t>57,000 visitors</t>
  </si>
  <si>
    <r>
      <rPr>
        <sz val="10"/>
        <color rgb="FF000000"/>
        <rFont val="Roboto"/>
      </rPr>
      <t xml:space="preserve">Emegê Produções Artísticas Ltda. - </t>
    </r>
    <r>
      <rPr>
        <b/>
        <sz val="10"/>
        <color rgb="FF000000"/>
        <rFont val="Roboto"/>
      </rPr>
      <t>International Exhibition: Water Pantanal Fire</t>
    </r>
  </si>
  <si>
    <t>Curated by Eder Chiodetto and presented by Documenta Pantanal, the Water Pantanal Fire exhibition features 80 photographs taken by Luciano Candisani and Lalo de Almeida about water and fires in the Pantanal. The project presents a documentary perspective on the biome's richness and the impacts of recent climate emergencies.</t>
  </si>
  <si>
    <t xml:space="preserve">80,000 visitors </t>
  </si>
  <si>
    <r>
      <rPr>
        <sz val="10"/>
        <color rgb="FF000000"/>
        <rFont val="Roboto"/>
      </rPr>
      <t xml:space="preserve">Keren Chernizon - </t>
    </r>
    <r>
      <rPr>
        <b/>
        <sz val="10"/>
        <color rgb="FF000000"/>
        <rFont val="Roboto"/>
      </rPr>
      <t>SPIN Festival</t>
    </r>
  </si>
  <si>
    <t>The SPIN International Contemporary Dance Festival took place between February 20 and 28 with an intensive program of completely free workshops and performances.</t>
  </si>
  <si>
    <t>500 visitors</t>
  </si>
  <si>
    <r>
      <rPr>
        <sz val="10"/>
        <color rgb="FF000000"/>
        <rFont val="Roboto"/>
      </rPr>
      <t xml:space="preserve">Ricardo Kalili - </t>
    </r>
    <r>
      <rPr>
        <b/>
        <sz val="10"/>
        <color rgb="FF000000"/>
        <rFont val="Roboto"/>
      </rPr>
      <t>To Our Meeting</t>
    </r>
  </si>
  <si>
    <t xml:space="preserve">Recording of original CD with free distribution and free concerts at CEUs (Unified Educational Centers) </t>
  </si>
  <si>
    <t>800 visitors</t>
  </si>
  <si>
    <r>
      <rPr>
        <sz val="10"/>
        <color rgb="FF000000"/>
        <rFont val="Roboto"/>
      </rPr>
      <t xml:space="preserve">Pequeno Príncipe Hospital - </t>
    </r>
    <r>
      <rPr>
        <b/>
        <sz val="10"/>
        <color rgb="FF000000"/>
        <rFont val="Roboto"/>
      </rPr>
      <t>For the Right to Life IV</t>
    </r>
  </si>
  <si>
    <t>The initiative provides quality hospital and outpatient care, combined with ongoing professional training, scientific research and health innovation. Its objective is to guarantee the right to life and health, improve care quality and contribute to reducing infant mortality.</t>
  </si>
  <si>
    <t>14,453 children and adolescents impacted</t>
  </si>
  <si>
    <t>São Vicente de Paulo Nursing Home</t>
  </si>
  <si>
    <t>Funding of the Senior Home.</t>
  </si>
  <si>
    <t>40 elderly people served</t>
  </si>
  <si>
    <t>Goiás</t>
  </si>
  <si>
    <t>Nova Esperança Association</t>
  </si>
  <si>
    <t>Funding of the Nova Esperança Association</t>
  </si>
  <si>
    <t>20 people served</t>
  </si>
  <si>
    <t xml:space="preserve">Goiás </t>
  </si>
  <si>
    <r>
      <rPr>
        <sz val="10"/>
        <color rgb="FF000000"/>
        <rFont val="Roboto"/>
      </rPr>
      <t xml:space="preserve">Movimenta Brasil Association - </t>
    </r>
    <r>
      <rPr>
        <b/>
        <sz val="10"/>
        <color rgb="FF000000"/>
        <rFont val="Roboto"/>
      </rPr>
      <t xml:space="preserve">Project + Sports YEAR VII </t>
    </r>
  </si>
  <si>
    <t xml:space="preserve">The + Sports VII project continued providing physical education professional-led services to children and adolescents in Barroso through universal sports initiation workshops in futsal, handball, basketball and volleyball. </t>
  </si>
  <si>
    <t>166 children and adolescents impacted</t>
  </si>
  <si>
    <t xml:space="preserve">MG </t>
  </si>
  <si>
    <r>
      <rPr>
        <sz val="10"/>
        <color rgb="FF000000"/>
        <rFont val="Roboto"/>
      </rPr>
      <t xml:space="preserve">Pio XII Foundation - </t>
    </r>
    <r>
      <rPr>
        <b/>
        <sz val="10"/>
        <color rgb="FF000000"/>
        <rFont val="Roboto"/>
      </rPr>
      <t>HA Molecular Onco</t>
    </r>
  </si>
  <si>
    <t>The initiative strengthens data security, bioinformatics and the incorporation of advanced technologies. Its objective is to enhance cancer prevention, diagnosis and treatment with a focus on precision oncology.</t>
  </si>
  <si>
    <t>13,764 people served</t>
  </si>
  <si>
    <r>
      <rPr>
        <sz val="10"/>
        <color rgb="FF000000"/>
        <rFont val="Roboto"/>
      </rPr>
      <t xml:space="preserve">Movimenta Brasil Association - </t>
    </r>
    <r>
      <rPr>
        <b/>
        <sz val="10"/>
        <color rgb="FF000000"/>
        <rFont val="Roboto"/>
      </rPr>
      <t xml:space="preserve">Show de Bola Brasil </t>
    </r>
  </si>
  <si>
    <t>The Show de Bola Brasil project continued providing sports education activities led by physical education professionals to children and adolescents in Paraíba (Alhandra and Caaporã), through introductory sports workshops in futsal, handball, basketball and volleyball.</t>
  </si>
  <si>
    <t>363 children benefited</t>
  </si>
  <si>
    <t xml:space="preserve">MG | PB </t>
  </si>
  <si>
    <r>
      <rPr>
        <sz val="10"/>
        <color rgb="FF000000"/>
        <rFont val="Roboto"/>
      </rPr>
      <t xml:space="preserve">SOCIEDADE BENEF ISRAELITA BRASILEIRA TALMUD THORA - </t>
    </r>
    <r>
      <rPr>
        <b/>
        <sz val="10"/>
        <color rgb="FF000000"/>
        <rFont val="Roboto"/>
      </rPr>
      <t>Talmud Thora Biannual Plan</t>
    </r>
  </si>
  <si>
    <t xml:space="preserve">The Cerzindo Project is a welcoming training space in São Paulo for refugees, migrants and the disadvantaged. The initiative offers humane social services, qualified listening and coordination with public networks and partners to provide access to rights, services and employment opportunities. </t>
  </si>
  <si>
    <t>3,600 refugees benefited</t>
  </si>
  <si>
    <r>
      <rPr>
        <sz val="10"/>
        <color rgb="FF000000"/>
        <rFont val="Verdana"/>
      </rPr>
      <t xml:space="preserve">Fundação de Assistência Social de Anápolis - FASA - </t>
    </r>
    <r>
      <rPr>
        <b/>
        <sz val="10"/>
        <color rgb="FF000000"/>
        <rFont val="Verdana"/>
      </rPr>
      <t>Care that Heals</t>
    </r>
  </si>
  <si>
    <t>Santa Casa de Misericórdia de Anápolis is a regional leader in comprehensive and humane care for pregnant women, offering medium and high-complexity services to more than 1.3 million residents of Midnorth Goiás state. With a structured maternity ward, neonatal and pediatric ICUs and a multidisciplinary team, it ensures safe deliveries and immediate response to high-risk situations, reducing maternal and infant mortality. The project strengthens protection of life, social inclusion and humane care for women, especially pregnant disadvantaged women.</t>
  </si>
  <si>
    <t>18,972 beneficiaries</t>
  </si>
  <si>
    <r>
      <rPr>
        <sz val="10"/>
        <color rgb="FF000000"/>
        <rFont val="Verdana"/>
      </rPr>
      <t xml:space="preserve">Fundação de Assistência Social de Anápolis - FASA - </t>
    </r>
    <r>
      <rPr>
        <b/>
        <sz val="10"/>
        <color rgb="FF000000"/>
        <rFont val="Verdana"/>
      </rPr>
      <t xml:space="preserve">Living Better Project </t>
    </r>
  </si>
  <si>
    <t>A philanthropic hospital that provides comprehensive medium- and high-complexity care to the elderly population, with an emphasis on oncology.</t>
  </si>
  <si>
    <t>10,000 procedures conducted</t>
  </si>
  <si>
    <r>
      <rPr>
        <sz val="10"/>
        <color rgb="FF000000"/>
        <rFont val="Verdana"/>
      </rPr>
      <t xml:space="preserve">Rubim Produções Cultural e Eventos LTDA - </t>
    </r>
    <r>
      <rPr>
        <b/>
        <sz val="10"/>
        <color rgb="FF000000"/>
        <rFont val="Verdana"/>
      </rPr>
      <t>Theater in Motion Project - 24</t>
    </r>
    <r>
      <rPr>
        <b/>
        <vertAlign val="superscript"/>
        <sz val="10"/>
        <color rgb="FF000000"/>
        <rFont val="Verdana"/>
      </rPr>
      <t>th</t>
    </r>
    <r>
      <rPr>
        <b/>
        <sz val="10"/>
        <color rgb="FF000000"/>
        <rFont val="Verdana"/>
      </rPr>
      <t xml:space="preserve"> Edition</t>
    </r>
  </si>
  <si>
    <t>The Theater in Motion project has been touring major theatrical productions from the Rio–São Paulo axis to Belo Horizonte and other cities across the country for 24 years. The initiative decentralizes access to large-scale theater, strengthening audience development and cultural outreach in different regions.</t>
  </si>
  <si>
    <t xml:space="preserve">915 people served </t>
  </si>
  <si>
    <r>
      <rPr>
        <sz val="10"/>
        <color rgb="FF000000"/>
        <rFont val="Verdana"/>
      </rPr>
      <t xml:space="preserve">DOCSP - </t>
    </r>
    <r>
      <rPr>
        <b/>
        <sz val="10"/>
        <color rgb="FF000000"/>
        <rFont val="Verdana"/>
      </rPr>
      <t>DOCSP 2025 - International Documentary Encounter</t>
    </r>
  </si>
  <si>
    <t>DOCSP - São Paulo International Documentary Encounter - is a training, sales and screening event for the development of the documentary film production chain in Brazil in conjunction with the public. The eleventh edition of DOCSP was held from July 29 to August 13, 2025.</t>
  </si>
  <si>
    <t>3,107 visitors | 74 participants in onsite workshops</t>
  </si>
  <si>
    <r>
      <rPr>
        <sz val="10"/>
        <color rgb="FF000000"/>
        <rFont val="Verdana"/>
      </rPr>
      <t xml:space="preserve">Híbrida Arte e Cultura - </t>
    </r>
    <r>
      <rPr>
        <b/>
        <sz val="10"/>
        <color rgb="FF000000"/>
        <rFont val="Verdana"/>
      </rPr>
      <t>Hansel and Gretel</t>
    </r>
  </si>
  <si>
    <t>Hansel and Gretel is an opera aimed at children and families that develops new audiences for classical music and the performing arts through an accessible and engaging approach.</t>
  </si>
  <si>
    <t xml:space="preserve">9,000 visitors  </t>
  </si>
  <si>
    <t>APAE Anápolis</t>
  </si>
  <si>
    <t>The project aims to expand healthcare services for people with intellectual and/or multiple disabilities of all ages by offering specialized physical, cognitive and social rehabilitation services, ensuring greater autonomy, social inclusion and quality of life for APAE Anápolis users.</t>
  </si>
  <si>
    <t>51 beneficiaries</t>
  </si>
  <si>
    <r>
      <rPr>
        <sz val="10"/>
        <color rgb="FF000000"/>
        <rFont val="Verdana"/>
      </rPr>
      <t xml:space="preserve">Associação Cultural para Desenvolvimento de tecnologias Humanas - </t>
    </r>
    <r>
      <rPr>
        <b/>
        <sz val="10"/>
        <color rgb="FF000000"/>
        <rFont val="Verdana"/>
      </rPr>
      <t>Dagaz Film Club Kinesthesia at the Margins</t>
    </r>
  </si>
  <si>
    <t>The Kinesthesia at the Margins project is an audiovisual initiative that holds screenings of non-commercial films as a tool for dialog, reflection and social transformation. Through screenings followed by debates and active listening, the project enhances critical thinking and civic awareness among different sections of the public.</t>
  </si>
  <si>
    <t>4,617 visitors</t>
  </si>
  <si>
    <r>
      <rPr>
        <sz val="10"/>
        <color rgb="FF000000"/>
        <rFont val="Verdana"/>
      </rPr>
      <t xml:space="preserve">Associação Cultural para Desenvolvimento de Tecnologias Humanas - </t>
    </r>
    <r>
      <rPr>
        <b/>
        <sz val="10"/>
        <color rgb="FF000000"/>
        <rFont val="Verdana"/>
      </rPr>
      <t xml:space="preserve">Dagaz Sports </t>
    </r>
  </si>
  <si>
    <t>The project organizes sporting activities and integrated training activities for disadvantaged children, adolescents and adults in the Santo Agostinho community in Volta Redonda/RJ.</t>
  </si>
  <si>
    <t xml:space="preserve">900 people served </t>
  </si>
  <si>
    <t>CASA STEFAN ZWEIG</t>
  </si>
  <si>
    <t>The annual plan’s activities aim to preserve Stefan Zweig's memory through his collection, disseminate works by other refugees who contributed to the country's culture and arts and offer activities for 1,700 students and teachers per year (guided tours, living History classes).</t>
  </si>
  <si>
    <t xml:space="preserve">4,700 visitors | 1,508 trained </t>
  </si>
  <si>
    <t>The project operates in the sports sector with a focus on athlete training and development. The initiative provides structured training, sports values and comprehensive development. It contributes to the technical, social and civic preparation of participants.</t>
  </si>
  <si>
    <t>40 adolescents benefited</t>
  </si>
  <si>
    <r>
      <rPr>
        <sz val="10"/>
        <color rgb="FF000000"/>
        <rFont val="Verdana"/>
      </rPr>
      <t xml:space="preserve">MBYÁ Produções Ltda - </t>
    </r>
    <r>
      <rPr>
        <b/>
        <sz val="10"/>
        <color rgb="FF000000"/>
        <rFont val="Verdana"/>
      </rPr>
      <t>Moonlight in the Square</t>
    </r>
  </si>
  <si>
    <r>
      <rPr>
        <sz val="10"/>
        <color theme="1"/>
        <rFont val="Verdana"/>
      </rPr>
      <t xml:space="preserve">The cultural project </t>
    </r>
    <r>
      <rPr>
        <b/>
        <sz val="10"/>
        <color theme="1"/>
        <rFont val="Verdana"/>
      </rPr>
      <t>Moonlight in the Square</t>
    </r>
    <r>
      <rPr>
        <sz val="10"/>
        <color theme="1"/>
        <rFont val="Verdana"/>
      </rPr>
      <t xml:space="preserve"> is an event held in Barroso/MG that offers democratic access to art and music and values local culture.</t>
    </r>
  </si>
  <si>
    <t>2,300 visitors</t>
  </si>
  <si>
    <r>
      <rPr>
        <sz val="10"/>
        <color theme="1"/>
        <rFont val="Verdana"/>
      </rPr>
      <t xml:space="preserve">Caye - Cultural Management and Production - </t>
    </r>
    <r>
      <rPr>
        <b/>
        <sz val="10"/>
        <color theme="1"/>
        <rFont val="Verdana"/>
      </rPr>
      <t>African Legends in Schools 4</t>
    </r>
    <r>
      <rPr>
        <b/>
        <vertAlign val="superscript"/>
        <sz val="10"/>
        <color theme="1"/>
        <rFont val="Verdana"/>
      </rPr>
      <t>th</t>
    </r>
    <r>
      <rPr>
        <b/>
        <sz val="10"/>
        <color theme="1"/>
        <rFont val="Verdana"/>
      </rPr>
      <t xml:space="preserve"> ed.</t>
    </r>
  </si>
  <si>
    <t>The project runs a tour of the "African Legends in Schools" repertoire through 15 free performances in seven cities in Rio Grande do Sul. The initiative includes 11 performances of the play "Tales of Anansi" and 4 storytelling sessions of "The Legend of the Baobab and the Hyena."</t>
  </si>
  <si>
    <t xml:space="preserve">1,123 students involved </t>
  </si>
  <si>
    <t>RS</t>
  </si>
  <si>
    <r>
      <rPr>
        <sz val="10"/>
        <color theme="1"/>
        <rFont val="Verdana"/>
      </rPr>
      <t xml:space="preserve">MORRINHOS FUTEBOL CLUBE - </t>
    </r>
    <r>
      <rPr>
        <b/>
        <sz val="10"/>
        <color theme="1"/>
        <rFont val="Verdana"/>
      </rPr>
      <t>MORRINHOS ACADEMY</t>
    </r>
  </si>
  <si>
    <t>The Morrinhos Academy Project is a social and sports initiative of Morrinhos Football Club focused on the inclusion of children and adolescents aged 10 to 16 through organized soccer. The project combines sports training, civic education and human development, championing values such as discipline, respect and teamwork in a safe and supervised environment.</t>
  </si>
  <si>
    <t>90 children benefited</t>
  </si>
  <si>
    <r>
      <rPr>
        <sz val="10"/>
        <color theme="1"/>
        <rFont val="Verdana"/>
      </rPr>
      <t xml:space="preserve">Associação Nova Esperança - </t>
    </r>
    <r>
      <rPr>
        <b/>
        <sz val="10"/>
        <color theme="1"/>
        <rFont val="Verdana"/>
      </rPr>
      <t xml:space="preserve">Associação Nova Esperança </t>
    </r>
  </si>
  <si>
    <t xml:space="preserve">Annual plan for funding project activities. Prevention of drug abuse in adolescents.  </t>
  </si>
  <si>
    <t xml:space="preserve">39 adolescents benefited </t>
  </si>
  <si>
    <t>GRAACC</t>
  </si>
  <si>
    <t>GRAACC is a leading institution in the treatment of childhood and adolescent cancer, created to offer children and adolescents in Brazil the same standard of care as developed countries. Grounded in science, ethics and comprehensive patient- and family-centered care, it ensures the best chances of cure with quality of life.</t>
  </si>
  <si>
    <t xml:space="preserve">370 children and adolescents involved </t>
  </si>
  <si>
    <r>
      <rPr>
        <sz val="10"/>
        <color theme="1"/>
        <rFont val="Verdana"/>
      </rPr>
      <t xml:space="preserve">Assoc benef brasileira yeshiva tomchei tmimim - </t>
    </r>
    <r>
      <rPr>
        <b/>
        <sz val="10"/>
        <color theme="1"/>
        <rFont val="Verdana"/>
      </rPr>
      <t xml:space="preserve">Book of Times </t>
    </r>
  </si>
  <si>
    <t>The study of Maimonides' book addresses current topics that help people lead a healthy, ethical and balanced life. The work offers practical reflections that contribute to physical, mental and moral well-being.</t>
  </si>
  <si>
    <t xml:space="preserve">2,800 children and adolescents involved </t>
  </si>
  <si>
    <t xml:space="preserve">RJ | RS | SP </t>
  </si>
  <si>
    <r>
      <rPr>
        <sz val="10"/>
        <color theme="1"/>
        <rFont val="Verdana"/>
      </rPr>
      <t xml:space="preserve">Sistema Educativo Creche ASSOPOC - </t>
    </r>
    <r>
      <rPr>
        <b/>
        <sz val="10"/>
        <color theme="1"/>
        <rFont val="Verdana"/>
      </rPr>
      <t>Being a Child</t>
    </r>
  </si>
  <si>
    <t>The project's objective is to provide assisted children with access to knowledge, education and culture, nurturing inclusion and strengthening learning, cognitive development, interpersonal relationships and creativity.</t>
  </si>
  <si>
    <t>280 children benefited</t>
  </si>
  <si>
    <r>
      <rPr>
        <sz val="10"/>
        <color theme="1"/>
        <rFont val="Verdana"/>
      </rPr>
      <t xml:space="preserve">Fundação Pio XII - </t>
    </r>
    <r>
      <rPr>
        <b/>
        <sz val="10"/>
        <color theme="1"/>
        <rFont val="Verdana"/>
      </rPr>
      <t>CARE</t>
    </r>
  </si>
  <si>
    <t>The Care project aims to provide free biopsychosocial care to children and adolescents with cancer at the Hospital de Amor Infantojuvenil in Barretos, SP. The project's proposal goes beyond oncological treatment; the institution recognizes that the presence and support of family members are essential in the child's treatment process and the project creates a welcoming environment enabling parents and siblings to accompany the child.</t>
  </si>
  <si>
    <t xml:space="preserve">11,808 patients benefited </t>
  </si>
  <si>
    <r>
      <rPr>
        <sz val="10"/>
        <color theme="1"/>
        <rFont val="Verdana"/>
      </rPr>
      <t xml:space="preserve">Parents and Friends of People with Special Needs - APAE de Crucilândia - </t>
    </r>
    <r>
      <rPr>
        <b/>
        <sz val="10"/>
        <color theme="1"/>
        <rFont val="Verdana"/>
      </rPr>
      <t>Integration</t>
    </r>
  </si>
  <si>
    <t>The Integration project provides children and adolescents with disabilities monitoring and care through an interdisciplinary team, allowing them access to the treatments and care necessary for quality of life and social inclusion, such as rehabilitation/training and equine therapy.</t>
  </si>
  <si>
    <t>50 children and adolescents with special needs impacted</t>
  </si>
  <si>
    <r>
      <rPr>
        <sz val="10"/>
        <color theme="1"/>
        <rFont val="Verdana"/>
      </rPr>
      <t xml:space="preserve">ASSOCIAÇÃO CULTURAL E BENEFICENTE BEIT LUBAVTICH - </t>
    </r>
    <r>
      <rPr>
        <b/>
        <sz val="10"/>
        <color theme="1"/>
        <rFont val="Verdana"/>
      </rPr>
      <t>SOUND OF MUSIC IV</t>
    </r>
  </si>
  <si>
    <t>The project conducts music workshops for disadvantaged children up to 15 years of age, culminating in them performing live. Practical instruction classes with instruments and musicalization will be conducted, allowing activities related to Music Education to foster the cultural development of participants while still in childhood.</t>
  </si>
  <si>
    <t>192 students involved</t>
  </si>
  <si>
    <r>
      <rPr>
        <sz val="10"/>
        <color theme="1"/>
        <rFont val="Verdana"/>
      </rPr>
      <t xml:space="preserve">ASSOPOC – Associação dos Protetores das Pessoas Carentes – Lar São Geraldo - ILPI - </t>
    </r>
    <r>
      <rPr>
        <b/>
        <sz val="10"/>
        <color theme="1"/>
        <rFont val="Verdana"/>
      </rPr>
      <t>Live More</t>
    </r>
  </si>
  <si>
    <t>To provide care and attention to elderly residents at the São Geraldo Home, with multidisciplinary services and support infrastructure, ensuring they receive excellent care and are guaranteed their fundamental rights.</t>
  </si>
  <si>
    <t xml:space="preserve">160 elderly people served </t>
  </si>
  <si>
    <r>
      <rPr>
        <sz val="10"/>
        <color theme="1"/>
        <rFont val="Verdana"/>
      </rPr>
      <t>Fundação Pio XII -</t>
    </r>
    <r>
      <rPr>
        <b/>
        <sz val="10"/>
        <color theme="1"/>
        <rFont val="Verdana"/>
      </rPr>
      <t xml:space="preserve"> Hospital de Amor</t>
    </r>
  </si>
  <si>
    <t>To expand and innovate molecular diagnostics at Hospital de Amor by deploying cutting-edge genetic technology with bioinformatics and enhancing information security, aiming for precision prevention and oncology with nationwide coverage.</t>
  </si>
  <si>
    <t>22,692 exams conducted</t>
  </si>
  <si>
    <r>
      <rPr>
        <sz val="10"/>
        <color theme="1"/>
        <rFont val="Verdana"/>
      </rPr>
      <t xml:space="preserve">Brazilian Cultural Association Kehilat Israel - </t>
    </r>
    <r>
      <rPr>
        <b/>
        <sz val="10"/>
        <color theme="1"/>
        <rFont val="Verdana"/>
      </rPr>
      <t>Anne Frank House Brazil</t>
    </r>
  </si>
  <si>
    <t xml:space="preserve">Expansion of the Holocaust Memorial, which will house the Anne Frank House (a replica of the "Anne Frank House - Netherlands) in the building adjacent to the Memorial </t>
  </si>
  <si>
    <r>
      <rPr>
        <sz val="10"/>
        <color theme="1"/>
        <rFont val="Verdana"/>
      </rPr>
      <t xml:space="preserve">Aldeia da Paz Association - </t>
    </r>
    <r>
      <rPr>
        <b/>
        <sz val="10"/>
        <color theme="1"/>
        <rFont val="Verdana"/>
      </rPr>
      <t>Physical Well-Being and Quality of Life Improvement for Residents</t>
    </r>
  </si>
  <si>
    <t>The project ensures the hiring and retention of healthcare staff to care for 24 elderly residents at the LTCF Casa das Avós in Pirenópolis/GO.</t>
  </si>
  <si>
    <t>27 elderly people served</t>
  </si>
  <si>
    <r>
      <rPr>
        <sz val="10"/>
        <color theme="1"/>
        <rFont val="Verdana"/>
      </rPr>
      <t>MIDRASH CENTER FOR STUDIES AND CULTURE -</t>
    </r>
    <r>
      <rPr>
        <b/>
        <sz val="10"/>
        <color theme="1"/>
        <rFont val="Verdana"/>
      </rPr>
      <t xml:space="preserve"> MIDRASH CENTER FOR STUDIES AND CULTURE</t>
    </r>
  </si>
  <si>
    <t>The project funds the in-person and virtual cultural activities of the Midrash Center for Studies and Culture throughout 2025. The initiative organizes multicultural activities in theater, music, literature, audiovisual and visual arts.</t>
  </si>
  <si>
    <t>8,040 people served</t>
  </si>
  <si>
    <r>
      <rPr>
        <sz val="10"/>
        <color theme="1"/>
        <rFont val="Verdana"/>
      </rPr>
      <t xml:space="preserve">SPIN Cultural - </t>
    </r>
    <r>
      <rPr>
        <b/>
        <sz val="10"/>
        <color theme="1"/>
        <rFont val="Verdana"/>
      </rPr>
      <t>International Contemporary Dance Festival (dance festival)</t>
    </r>
  </si>
  <si>
    <t>The SPIN International Contemporary Dance Festival was held from February 20 to 28, 2025, with eight days of free programming. The event included shows, performances, debates, dance film screenings and workshops, and was a major success, with full classes and tickets sold out for all performances.</t>
  </si>
  <si>
    <t>200 students served | 700 visitors</t>
  </si>
  <si>
    <r>
      <rPr>
        <sz val="10"/>
        <color theme="1"/>
        <rFont val="Verdana"/>
      </rPr>
      <t xml:space="preserve">Brasil Imagem Produção e Comunicação Ltda. - </t>
    </r>
    <r>
      <rPr>
        <b/>
        <sz val="10"/>
        <color theme="1"/>
        <rFont val="Verdana"/>
      </rPr>
      <t>FestFoto 2025 - Porto Alegre International Photography Festival</t>
    </r>
  </si>
  <si>
    <t>Under the theme "Waterline,", FestFoto 2025 presented outdoor photography exhibitions at Alfândega Square and individual exhibitions at the Força e Luz Center, featuring invited artists and artists selected through open call. The project included collective and individual exhibitions totaling more than 80 photographs, plus six live-streamed lectures with audience interaction.</t>
  </si>
  <si>
    <t>5,627 visitors</t>
  </si>
  <si>
    <t xml:space="preserve">RS </t>
  </si>
  <si>
    <t>Força e Luz Foundation</t>
  </si>
  <si>
    <t>The Força e Luz Center 2025 Annual Plan aimed to make 5 rooms available free of charge for cultural projects, totaling 4,050 time slots throughout the year, in the Força e Luz Building, a heritage site listed by IPHAE-RS. Additionally, the project includes 2 exhibitions selected through open call with free registration, 14 workshops, 8 lectures and 5 musical performances, all free to the general public.</t>
  </si>
  <si>
    <t>64,029 visitors</t>
  </si>
  <si>
    <r>
      <rPr>
        <sz val="10"/>
        <color theme="1"/>
        <rFont val="Verdana"/>
      </rPr>
      <t>ASSOCIAÇÃO CULTURAL FOFOCAS DE TEATRO -</t>
    </r>
    <r>
      <rPr>
        <b/>
        <sz val="10"/>
        <color theme="1"/>
        <rFont val="Verdana"/>
      </rPr>
      <t xml:space="preserve"> ITINERANT STARRY CHRISTMAS</t>
    </r>
  </si>
  <si>
    <t>The Itinerant Starry Christmas project delivered various cultural activities to the population of Barroso, including Christmas Processions, Santa's House, Theater Performances, Outdoor Cinema, Santa and Band Shows and musical performances by local artists. In addition to the city center, 4 peripheral neighborhoods and 2 rural settlements in Barroso also enjoyed cultural activities.</t>
  </si>
  <si>
    <t xml:space="preserve">8,000 visitors </t>
  </si>
  <si>
    <r>
      <rPr>
        <sz val="10"/>
        <color theme="1"/>
        <rFont val="Verdana"/>
      </rPr>
      <t>Instituto Global Attitude -</t>
    </r>
    <r>
      <rPr>
        <b/>
        <sz val="10"/>
        <color theme="1"/>
        <rFont val="Verdana"/>
      </rPr>
      <t xml:space="preserve"> Estag Cup</t>
    </r>
  </si>
  <si>
    <t>The project involves organizing an Amateur Championship in Soccer, Footvolley, Beach Tennis, Tennis and Beach Volleyball in the city of São Paulo – SP. Fostering social inclusion and citizenship through a sports tournament, encouraging young people aged 18 to 25 to continuously practice sports and creating an environment that harnesses sports as a tool for human development.</t>
  </si>
  <si>
    <t xml:space="preserve">50 adolescents benefited </t>
  </si>
  <si>
    <r>
      <rPr>
        <sz val="10"/>
        <color theme="1"/>
        <rFont val="Verdana"/>
      </rPr>
      <t xml:space="preserve">Instituto Thiago Pereira - </t>
    </r>
    <r>
      <rPr>
        <b/>
        <sz val="10"/>
        <color theme="1"/>
        <rFont val="Verdana"/>
      </rPr>
      <t>Swimming with Thiago Pereira</t>
    </r>
  </si>
  <si>
    <t xml:space="preserve">To introduce children aged 7 to 17 to aquatic activities in a healthy way through swimming classes and teaching the necessary techniques (strokes, pool crossing, etc.). </t>
  </si>
  <si>
    <t>360 children and adolescents impacted</t>
  </si>
  <si>
    <r>
      <rPr>
        <sz val="10"/>
        <color rgb="FF002060"/>
        <rFont val="Verdana"/>
      </rPr>
      <t xml:space="preserve">Anaís Della Crocce - </t>
    </r>
    <r>
      <rPr>
        <b/>
        <sz val="10"/>
        <color rgb="FF002060"/>
        <rFont val="Verdana"/>
      </rPr>
      <t>CineCidade Film Festival</t>
    </r>
  </si>
  <si>
    <t>CineCidade is an itinerant film festival that aims to develop and mobilize audiences for Brazilian audiovisual content, featuring works of great importance to national cinema in its programming.</t>
  </si>
  <si>
    <t>Public screening</t>
  </si>
  <si>
    <t>Transient Risks</t>
  </si>
  <si>
    <t>RT1 - Increased exposure to steel imports in Brazil</t>
  </si>
  <si>
    <t>Risk Factor</t>
  </si>
  <si>
    <r>
      <rPr>
        <b/>
        <sz val="10"/>
        <color rgb="FF01438F"/>
        <rFont val="Verdana"/>
      </rPr>
      <t>FRT1</t>
    </r>
    <r>
      <rPr>
        <sz val="10"/>
        <color theme="1"/>
        <rFont val="Verdana"/>
      </rPr>
      <t xml:space="preserve"> Entry of products with high carbon emissions in Brazil, indirect impact due to the new regulation of CBAM in Europe</t>
    </r>
  </si>
  <si>
    <t>Risk description and its factors</t>
  </si>
  <si>
    <t>With the entry into force of mechanisms such as CBAM in Europe, there is a risk of redirecting carbon-intensive raw materials - such as steel, cement and other industrial inputs - to less regulated markets, such as Brazil. This movement can result in an increase in imports of low-cost products, but with high emissions content, putting pressure on the competitiveness of national companies. For CSN, this scenario represents an indirect risk, as it may impact market prices, operating margins and market share in the short, medium and long term. If trade defense measures are not implemented, Brazil will be a market exposed to the entry of this type of material.</t>
  </si>
  <si>
    <t>Uncertainty factors in modeling</t>
  </si>
  <si>
    <t>Brazil's exposure to risk, the cost of the steel project, possible trade defense measures in Brazil and abroad, the EU-ETS carbon price and the impact on the cost of imported steel.</t>
  </si>
  <si>
    <t>Mitigation strategy and measures</t>
  </si>
  <si>
    <t>In order to mitigate the indirect effects related to the CBAM, the Company has two main fronts of action: the search for cost reduction through investments that increase its operational efficiency and advocacy aimed at the adoption of trade defense measures. To keep its costs competitive, the Presidente Vargas Plant (UPV) can move forward with structured projects related to improving energy efficiency, investing in operational efficiency and the digitalization of industrial processes (such as the use of sensors and automation), as well as applying continuous improvement methodologies such as Lean and Six Sigma. Such initiatives not only reduce unit costs but also contribute to reducing emissions, strengthening the Company's competitiveness in domestic and foreign markets. Through trade defense advocacy, CSN can mitigate the risks associated with the increase in the import of high-emission steel, which is expected to intensify from 2026 with the beginning of the CBAM. As an example of action to be taken, in 2024, following a request from CSN, the national industry benefited from trade defense measures, such as the imposition of a provisional anti-dumping duty of 40% on sheet metal imported from China, a measure that helped to reduce the pressure of imports and strengthen the company's competitive position.</t>
  </si>
  <si>
    <t>Time horizon¹</t>
  </si>
  <si>
    <t>Short-term, Medium-term and Long-Term</t>
  </si>
  <si>
    <t>Taxonomy</t>
  </si>
  <si>
    <r>
      <rPr>
        <b/>
        <sz val="10"/>
        <color rgb="FF01438F"/>
        <rFont val="Verdana"/>
      </rPr>
      <t>Transition</t>
    </r>
    <r>
      <rPr>
        <sz val="10"/>
        <color theme="1"/>
        <rFont val="Verdana"/>
      </rPr>
      <t xml:space="preserve"> - Market</t>
    </r>
  </si>
  <si>
    <t>Chain links²</t>
  </si>
  <si>
    <t>Supply Chain</t>
  </si>
  <si>
    <t>Logistics - Upstream</t>
  </si>
  <si>
    <t>Direct Operations</t>
  </si>
  <si>
    <t>x</t>
  </si>
  <si>
    <t>Logistics -Downstream</t>
  </si>
  <si>
    <t>Customers</t>
  </si>
  <si>
    <t>Local Community</t>
  </si>
  <si>
    <t>Segment with greater vulnerability to risk³</t>
  </si>
  <si>
    <t>Steel</t>
  </si>
  <si>
    <t>Segment with lower vulnerability to risk⁴</t>
  </si>
  <si>
    <t>None</t>
  </si>
  <si>
    <r>
      <rPr>
        <sz val="10"/>
        <color rgb="FF002060"/>
        <rFont val="Verdana"/>
      </rPr>
      <t>Estimated financial impact value range</t>
    </r>
    <r>
      <rPr>
        <vertAlign val="superscript"/>
        <sz val="10"/>
        <color rgb="FF002060"/>
        <rFont val="Verdana"/>
      </rPr>
      <t>5</t>
    </r>
  </si>
  <si>
    <t>Climate Scenario⁶</t>
  </si>
  <si>
    <t>Short</t>
  </si>
  <si>
    <t>Medium</t>
  </si>
  <si>
    <t>Long</t>
  </si>
  <si>
    <t>(HVS)</t>
  </si>
  <si>
    <t>&lt; R$ 100 MM</t>
  </si>
  <si>
    <t>&lt; R$ 250 MM</t>
  </si>
  <si>
    <t>&gt; R$ 500 MM</t>
  </si>
  <si>
    <t>(SOF)</t>
  </si>
  <si>
    <t>(LCE)</t>
  </si>
  <si>
    <t>¹ Time horizon: short term (1-3 years), medium term (4-6 years) and long term (7-25 years).
² The item “Chain Links" analyzes where the risk could impact the business.
³  In this item, segments were identified whose risk factor was classified as highly relevant.
4  In this item, the segments whose risk factor was classified as high or medium were identified
5 The ranges in the table indicate the average annualized risk value over the time horizon analyzed, considering only the highly relevant risk factors.
6  High Vulnerability Society (HVS); Stay on the Fence (SOF); Low Carbon Economy (LCE).</t>
  </si>
  <si>
    <t>RT2 - Carbon pricing in Brazil (SBCE)</t>
  </si>
  <si>
    <r>
      <rPr>
        <b/>
        <sz val="10"/>
        <color rgb="FF01438F"/>
        <rFont val="Verdana"/>
      </rPr>
      <t xml:space="preserve">FRT2 </t>
    </r>
    <r>
      <rPr>
        <sz val="10"/>
        <color theme="1"/>
        <rFont val="Verdana"/>
      </rPr>
      <t>Implementation of the Brazilian Emission Trading System (SBCE)</t>
    </r>
    <r>
      <rPr>
        <b/>
        <sz val="10"/>
        <color rgb="FF01438F"/>
        <rFont val="Verdana"/>
      </rPr>
      <t xml:space="preserve">
FRT3</t>
    </r>
    <r>
      <rPr>
        <sz val="10"/>
        <color theme="1"/>
        <rFont val="Verdana"/>
      </rPr>
      <t xml:space="preserve"> Implementation of the Brazilian Emission Trading System (SBCE)</t>
    </r>
    <r>
      <rPr>
        <b/>
        <sz val="10"/>
        <color rgb="FF01438F"/>
        <rFont val="Verdana"/>
      </rPr>
      <t xml:space="preserve">
FRT4</t>
    </r>
    <r>
      <rPr>
        <sz val="10"/>
        <color theme="1"/>
        <rFont val="Verdana"/>
      </rPr>
      <t xml:space="preserve"> Expansion or acquisition of carbon-intensive assets</t>
    </r>
  </si>
  <si>
    <t>The Brazilian Emissions Trading System (SBCE) aims to meet the targets of the National Climate Change Policy, as well as targets assumed by Brazil under the Paris Agreement. Through Law No. 15,042, the SBCE was established with a carbon pricing mechanism similar to Europe's EU-ETS. The SBCE considers elements that are characteristic of an SCE (Emissions Trading System): emission limits, criteria for allocating emission rights, thresholds for regulated activities, compliance cycle and obligations of regulated agents, governance, mechanisms for stabilizing prices and promoting competitiveness, use of revenues, the possibility of using offsets and penalties. This carbon pricing mechanism will impact CSN's current portfolio and future assets/operations if the emission exceeds 25,000 tCO2e per year. The SBCE is expected to start operating in 2028, which characterizes this event as a short risk in the time horizon established by CSN. However, considering the maximum terms provided for in Law no. 15.042/2024 and its possible extensions, the effective start of the regulated market may occur until 2030, increasing the probability of materialization of the risk on the horizon only in the medium term.</t>
  </si>
  <si>
    <t>Carbon price and its variation over time, decarbonization targets and allocation of emissions defined by the SBCE, start date of the pricing mechanism and CSN's decarbonization trajectory.</t>
  </si>
  <si>
    <t>CSN has adopted a comprehensive approach to mitigating and adapting to climate risks in the segments with the greatest exposure to carbon pricing risks, establishing specific targets and roadmap for the applicable segments. In the Cement segment, which accounts for around 40% of CSN's emissions, an ambitious emissions reduction target approved by the Science Based Targets initiative (SBTi) was established, demonstrating the commitment to a path aligned with the objectives of the Paris Agreement. Also within this segment, the company is implementing an integrated circularity strategy aimed at reducing the clinker factor, one of the main factors responsible for reducing emissions in the sector. In the area of fuel use, we would highlight the expansion of Revalora's operations and co-processing projects, expanding sustainable solutions for industrial waste and the use of biomass. In this context, the decarbonization strategy of CSN Cimentos' current portfolio and the good performance of these assets represent an opportunity in the medium and long term, mitigating the risk of other businesses and potential expansions in the SOF and HVS scenarios.
In the Steel segment, the company monitors greenhouse gas emissions targets on a monthly basis and develops projects aimed at reducing emissions, seeking to reduce the consumption of external coke and modernize blast furnaces to less carbon-intensive technologies. Both segments have robust decarbonization roadmaps, which guide the adoption of viable technologies, in line with business strategies, supporting decision-making and driving the transition to a low-carbon economy. CSN also actively participates in discussions about the Brazilian carbon market, with strategic and responsible action, reinforcing its commitment to sustainability. In addition, the integration of CSN's five businesses strengthens its resilience and provides a differentiated capital allocation, allowing it to direct investments towards more cost-effective emission reduction initiatives.</t>
  </si>
  <si>
    <r>
      <rPr>
        <b/>
        <sz val="10"/>
        <color rgb="FF01438F"/>
        <rFont val="Verdana"/>
      </rPr>
      <t>Transition</t>
    </r>
    <r>
      <rPr>
        <sz val="10"/>
        <color theme="1"/>
        <rFont val="Verdana"/>
      </rPr>
      <t xml:space="preserve"> - Regulatory</t>
    </r>
  </si>
  <si>
    <t>Steel and Cement</t>
  </si>
  <si>
    <t>Mining and Logistics</t>
  </si>
  <si>
    <t>&gt; R$ 100 MM</t>
  </si>
  <si>
    <t>&lt; R$ 500 MM</t>
  </si>
  <si>
    <t>¹ Time horizon: short term (1-3 years), medium term (4-6 years) and long term (7-25 years).
² The item “Chain Links" analyzes where the risk could impact the business.
³  In this item, segments were identified whose risk factor was classified as highly relevant.	
4  In this item, the segments whose risk factor was classified as high or medium were identified
5 The ranges in the table indicate the average annualized risk value over the time horizon analyzed, considering only the highly relevant risk factors.
6  High Vulnerability Society (HVS); Stay on the Fence (SOF); Low Carbon Economy (LCE).</t>
  </si>
  <si>
    <t>RT3 - Increased cost of maritime freight</t>
  </si>
  <si>
    <r>
      <rPr>
        <b/>
        <sz val="10"/>
        <color rgb="FF01438F"/>
        <rFont val="Verdana"/>
      </rPr>
      <t xml:space="preserve">FRT5 </t>
    </r>
    <r>
      <rPr>
        <sz val="10"/>
        <color theme="1"/>
        <rFont val="Verdana"/>
      </rPr>
      <t>Carbon pricing regulation for international shipping</t>
    </r>
  </si>
  <si>
    <t xml:space="preserve">The International Maritime Organization (IMO) has been developing a global carbon pricing system for international shipping, with the aim of reducing greenhouse gas (GHG) emissions. Scheduled to start in 2028, the mechanism provides for the penalization of ships with higher specific emissions and will foster the transition of new technologies for the sector.  As an exporter of iron ore that depends heavily on international maritime transport carried out by third parties, CSN Mineração is exposed to financial risks arising from this regulation. The adoption of taxes or emission limits could increase freight costs, as shipowners internalize the costs of technological adaptation, low-carbon fuel and possible regulatory penalties, passing these on to shippers. </t>
  </si>
  <si>
    <t>Acceptance of risk transfer, carbon pricing, speed of response by shipowners and brokers to reduce emissions and emission estimates in line with IMO criteria.</t>
  </si>
  <si>
    <t>To mitigate the risks associated with climate regulation in the maritime sector, CSN is developing the "IMO Action Protocol", which is scheduled to be implemented by 2025. This protocol will structure the Company's strategy in view of the requirements of the International Maritime Organization (IMO), defining action plans to mitigate the risk of pricing in the sector. As CSN does not yet have its own fleet for transoceanic transportation, the mitigation actions provided for in the Protocol will be based on a market vision and strategic alliances, seeking greater alignment with regulatory requirements and international best practices.
In the commercial field, CSN has adopted strategies to diversify markets and product portfolios in the sale of iron ore, with the objective of reducing dependence on specific segments or regions. This diversification will be driven by the expansion of the P15 Plant, which will allow entry into markets closer to Brazil and with a greater appetite for the consumption of high grade pellet feed. In addition, the Company evaluates the advance sale to strategic customers, which increases the predictability and security of revenues. Furthermore, the Company considers the possibility of long-term contracts with shipowners and freight brokers aimed at reducing risk exposure from a strategic point of view.</t>
  </si>
  <si>
    <t>&lt; R$ 200 MM</t>
  </si>
  <si>
    <t>&gt; R$ 200 MM</t>
  </si>
  <si>
    <t>Physical Hazards</t>
  </si>
  <si>
    <t>RF1 - Physical climate hazards</t>
  </si>
  <si>
    <r>
      <rPr>
        <b/>
        <sz val="10"/>
        <color rgb="FF01438F"/>
        <rFont val="Verdana"/>
      </rPr>
      <t xml:space="preserve">FRF1 </t>
    </r>
    <r>
      <rPr>
        <sz val="10"/>
        <color theme="1"/>
        <rFont val="Verdana"/>
      </rPr>
      <t>Change in wind patterns at the Presidente Vargas Plant</t>
    </r>
    <r>
      <rPr>
        <b/>
        <sz val="10"/>
        <color rgb="FF01438F"/>
        <rFont val="Verdana"/>
      </rPr>
      <t xml:space="preserve">
FRF2 </t>
    </r>
    <r>
      <rPr>
        <sz val="10"/>
        <color theme="1"/>
        <rFont val="Verdana"/>
      </rPr>
      <t>Increase in intensity and frequency of precipitation in Casa de Pedra</t>
    </r>
    <r>
      <rPr>
        <b/>
        <sz val="10"/>
        <color rgb="FF01438F"/>
        <rFont val="Verdana"/>
      </rPr>
      <t xml:space="preserve">
FRF3 </t>
    </r>
    <r>
      <rPr>
        <sz val="10"/>
        <color theme="1"/>
        <rFont val="Verdana"/>
      </rPr>
      <t>Increase in intensity and frequency of precipitation in CEEE-G assets</t>
    </r>
  </si>
  <si>
    <r>
      <rPr>
        <sz val="10"/>
        <color theme="1"/>
        <rFont val="Verdana"/>
      </rPr>
      <t xml:space="preserve">The intensification of extreme weather events, as a result of changes in global atmospheric patterns, poses a relevant physical risk to several businesses. In order to understand these effects, CSN carried out a climate vulnerability study in 2023-2024, which included physical climate threats (acute and chronic). As a result of this work, three risk factors (FRF1, FR2 and FR3), presented under the scope of this risk (RF1), were highlighted as the most relevant for the Company. The description of each of them is presented below:
</t>
    </r>
    <r>
      <rPr>
        <b/>
        <sz val="10"/>
        <color rgb="FF12448A"/>
        <rFont val="Verdana"/>
      </rPr>
      <t>FRF1 Change in wind patterns at the Presidente Vargas Plant</t>
    </r>
    <r>
      <rPr>
        <sz val="10"/>
        <color theme="1"/>
        <rFont val="Verdana"/>
      </rPr>
      <t xml:space="preserve">
In Siderurgia (steelmaking), specifically at the UPV, stronger and more unpredictable winds can compromise the structural safety of equipment, increase particulate matter emissions, and cause operational shutdowns.
</t>
    </r>
    <r>
      <rPr>
        <b/>
        <sz val="10"/>
        <color rgb="FF12448A"/>
        <rFont val="Verdana"/>
      </rPr>
      <t>FRF2 Increase in intensity and frequency of precipitation in Casa de Pedra</t>
    </r>
    <r>
      <rPr>
        <sz val="10"/>
        <color theme="1"/>
        <rFont val="Verdana"/>
      </rPr>
      <t xml:space="preserve">
 In mineral activities, excessive rainfall volumes in short periods increase the risk of flooding, damage to slopes and equipment, interruption of access roads, operational shutdowns, and increased incidence of erosion events.
</t>
    </r>
    <r>
      <rPr>
        <b/>
        <sz val="10"/>
        <color rgb="FF12448A"/>
        <rFont val="Verdana"/>
      </rPr>
      <t>FRF3 Increase in intensity and frequency of precipitation in CEEE-G assets</t>
    </r>
    <r>
      <rPr>
        <sz val="10"/>
        <color theme="1"/>
        <rFont val="Verdana"/>
      </rPr>
      <t xml:space="preserve">
Specifically for Energia operations located in Rio Grande do Sul, there is greater exposure to increased extreme rainfall. These events can cause risk of flooding in control rooms, damage to slopes, opening of floodgates generating impacts downstream of the dam, operational shutdowns and increased incidence of erosion events.
In addition to the three factors mentioned (FRF1, FRF2 and FRF3), the vulnerability study also evaluated eight climate threats for the 49 assets in different scenarios and time horizons. In this study, 8 climate threats were assessed, divided into chronic (1. Increase in rainy days, 2. Decrease in rainy days, 3. Rise in sea level and 4. Increase in the number of days with extreme temperatures) and acute (5. Floods, 6. Extreme precipitation, 7. Forest fires and 8. Changes in wind patterns). The other risk factors assessed in this study, but not classified as highly relevant, may also result in asset damage, supply chain delays and increased operating costs, requiring increasing investments in resilient infrastructure, weather monitoring and contingency plans. </t>
    </r>
  </si>
  <si>
    <t>Survey of past climate impacts, simulations and estimates of extreme events, analysis of the longevity of risks and applicable rates, considering the uncertainties of climate models.</t>
  </si>
  <si>
    <r>
      <rPr>
        <sz val="10"/>
        <color theme="1"/>
        <rFont val="Verdana"/>
      </rPr>
      <t>CSN aims to create the climate adaptation plan by 2025 focused on the main climate vulnerabilities of the group's most financially representative assets. Acute risk factors related to climate threats require specific efforts and strategies for units under evaluation.
To threaten changes in wind patterns</t>
    </r>
    <r>
      <rPr>
        <b/>
        <sz val="10"/>
        <color theme="1"/>
        <rFont val="Verdana"/>
      </rPr>
      <t xml:space="preserve"> (FRF1)</t>
    </r>
    <r>
      <rPr>
        <sz val="10"/>
        <color theme="1"/>
        <rFont val="Verdana"/>
      </rPr>
      <t xml:space="preserve">, the strategies adopted include studies on changes in wind patterns along electricity transmission structures and analysis of the prevailing wind direction. Measures to control wind drag have been implemented at the UPV, such as the application of polymers to piles of raw materials, the wetting of unpaved roads and the installation of mist cannons, positioned based on CFD modeling - computer simulation that allows wind behavior to be predicted and equipment efficiency to be optimized. In addition, UPV conducts regular inspections to verify the attachment of structures and applies specific protocols to ensure operational safety in adverse wind conditions.
For the threat related to an increase in the intensity and frequency of precipitation at Casa de Pedra </t>
    </r>
    <r>
      <rPr>
        <b/>
        <sz val="10"/>
        <color theme="1"/>
        <rFont val="Verdana"/>
      </rPr>
      <t>(FRF2)</t>
    </r>
    <r>
      <rPr>
        <sz val="10"/>
        <color theme="1"/>
        <rFont val="Verdana"/>
      </rPr>
      <t xml:space="preserve">, CSN Mineração has developed a robust prevention plan that has implemented measures with an average investment of R$19.06 million in recent years. Also at the Casa de Pedra plant, the actions include rainwater drainage works and the removal of siltation in dams, dikes and pits, which account for most of the costs, as well as slope containment, dam maintenance and the desilting of the recirculation water catchment lake.
To mitigate the risk factor related to intensity and frequency of precipitation in CEEE-G assets </t>
    </r>
    <r>
      <rPr>
        <b/>
        <sz val="10"/>
        <color theme="1"/>
        <rFont val="Verdana"/>
      </rPr>
      <t>(FRF3)</t>
    </r>
    <r>
      <rPr>
        <sz val="10"/>
        <color theme="1"/>
        <rFont val="Verdana"/>
      </rPr>
      <t xml:space="preserve">, the Company conducts geotechnical studies and regular inspections to assess slope stability, adopts erosion and drainage control systems, monitors water quality and analyzes reservoir siltation. Other measures include the implementation of an atmospheric discharge plan and the installation of debris protection systems, such as trunks and branches, present in rainwater. </t>
    </r>
  </si>
  <si>
    <t>Long-Term</t>
  </si>
  <si>
    <r>
      <rPr>
        <b/>
        <sz val="10"/>
        <color rgb="FF01438F"/>
        <rFont val="Verdana"/>
      </rPr>
      <t xml:space="preserve">Physical </t>
    </r>
    <r>
      <rPr>
        <b/>
        <sz val="10"/>
        <color theme="1"/>
        <rFont val="Verdana"/>
      </rPr>
      <t xml:space="preserve">- </t>
    </r>
    <r>
      <rPr>
        <sz val="10"/>
        <color theme="1"/>
        <rFont val="Verdana"/>
      </rPr>
      <t>Acute</t>
    </r>
  </si>
  <si>
    <t>Steel, Mining and Energy</t>
  </si>
  <si>
    <t>Cement and Logistics</t>
  </si>
  <si>
    <t>N/A</t>
  </si>
  <si>
    <t>¹ Time horizon: short term (1-3 years), medium term (4-6 years) and long term (7-25 years).	
² The item “Chain Links" analyzes where the risk could impact the business.
³  In this item, segments were identified whose risk factor was classified as highly relevant.
4  In this item, the segments whose risk factor was classified as high or medium were identified
5 The ranges in the table indicate the average annualized risk value over the time horizon analyzed, considering only the highly relevant risk factors.
6  High Vulnerability Society (HVS); Stay on the Fence (SOF); Low Carbon Economy (LCE).</t>
  </si>
  <si>
    <t>Oportunities - CSN GROUP AND CSN Mineração</t>
  </si>
  <si>
    <t>OP1 - Gain competitiveness through circularity</t>
  </si>
  <si>
    <t>Opportunity factor</t>
  </si>
  <si>
    <r>
      <rPr>
        <b/>
        <sz val="10"/>
        <color rgb="FF01438F"/>
        <rFont val="Verdana"/>
      </rPr>
      <t xml:space="preserve">FOP1 </t>
    </r>
    <r>
      <rPr>
        <sz val="10"/>
        <color theme="1"/>
        <rFont val="Verdana"/>
      </rPr>
      <t>Increased use of acid slag and other cementitious materials to reduce the clinker factor in cement production.</t>
    </r>
  </si>
  <si>
    <t>Description of the opportunity and its factors</t>
  </si>
  <si>
    <t>Expanding the use of acid slag and other cementitious materials as a partial substitute for clinker in cement production represents a strategic opportunity for CSN to gain competitiveness through circularity and integration between businesses. This approach makes it possible to significantly reduce the intensity of CO₂ emissions from cement, while at the same time adding value to a by-product of the steel chain itself, promoting industrial synergies and reducing costs. This integration between industrial units strengthens CSN's sustainable portfolio and extends its competitive advantage in the building materials sector.</t>
  </si>
  <si>
    <t>Strategies to materialize</t>
  </si>
  <si>
    <t xml:space="preserve">The reduction of the clinker factor is one of the main decarbonization levers in the cement industry. In this context, the Company identifies a strategic opportunity to capture the acid slag generated internally by small and medium-sized pig iron producers. When treated and benefited, this acidic slag presents excellent reactivity and can replace clinker in high percentages, maintaining the quality and strength of the cement, in addition to adding beneficial technical properties to the product. In addition, CSN is also working with strategic suppliers aiming at long-term contracts that guarantee the company's competitiveness in the short term. As a concrete example of CSN's business model, since 2009 we have reused (basic) blast furnace slag for cement production in Volta Redonda, producing cement with an average clinker factor of 30% in the Volta Redonda unit, with emissions of around 300 kgCO2/t cement (50% below the global average). </t>
  </si>
  <si>
    <t>Time horizon</t>
  </si>
  <si>
    <t>Resource Efficiency</t>
  </si>
  <si>
    <t>Correlation with risk</t>
  </si>
  <si>
    <t>RT2</t>
  </si>
  <si>
    <t>Segments where the opportunity is considered highly relevant</t>
  </si>
  <si>
    <t>Segments where opportunity is considered</t>
  </si>
  <si>
    <t>OP2 - Adaptation and resilience action aiming at operational efficiency</t>
  </si>
  <si>
    <t>FOP2 Draw up a rain and wind plan to reduce exposure to risks during critical periods.</t>
  </si>
  <si>
    <t>The adoption of climate adaptation and resilience actions aimed at operational efficiency represents a significant opportunity for CSN to strengthen its capacity to respond to extreme events and guarantee the continuity of its operations. Drawing up specific plans for heavy rain and strong winds, for example, makes it possible to anticipate impacts during critical periods by mapping vulnerabilities, defining action protocols and investing in preventive infrastructure. By integrating these measures into the operational routine, the Company reduces downtime, avoids damage to assets and improves the safety of teams, in addition to optimizing resources by avoiding high-cost emergency responses. This proactive approach increases business resilience to climate change, improves operational predictability, and reinforces how the company prepares for the climate challenges of the future.</t>
  </si>
  <si>
    <t>CSN Mineração developed a robust plan for the rainy season, with the implementation of measures that required an average investment of $19.06 million. The actions include works to drain rainwater and remove silting in dams, dikes and pits – responsible for most of the costs – in addition to the containment of slopes, maintenance of dams and desilting of the recirculation water collection lake. The company also carries out geotechnical studies and regular inspections to assess the stability of slopes, adopts erosion control and drainage systems, monitors water quality and analyzes the silting up of reservoirs. Other measures involve the implementation of an atmospheric discharge plan and the installation of debris protection systems, such as trunks and branches, carried by rainwater. The Climate Adaptation Plan that will be built in 2025 aims to expand this business resilience opportunity and capture more actions to improve the units that can generate relevant results such as those observed in the Rain Plan at Casa de Pedra.</t>
  </si>
  <si>
    <t>Resilience</t>
  </si>
  <si>
    <t>RF1</t>
  </si>
  <si>
    <t>Steel, Cement, Energy and Logistics</t>
  </si>
  <si>
    <t>OP3 - Operational Efficiency in Steelmaking</t>
  </si>
  <si>
    <r>
      <rPr>
        <b/>
        <sz val="10"/>
        <color rgb="FF01438F"/>
        <rFont val="Verdana"/>
      </rPr>
      <t xml:space="preserve">FOP3 </t>
    </r>
    <r>
      <rPr>
        <sz val="10"/>
        <color theme="1"/>
        <rFont val="Verdana"/>
      </rPr>
      <t>Reform of coke batteries to reduce external dependence on the product</t>
    </r>
    <r>
      <rPr>
        <b/>
        <sz val="10"/>
        <color rgb="FF01438F"/>
        <rFont val="Verdana"/>
      </rPr>
      <t xml:space="preserve">
FOP4</t>
    </r>
    <r>
      <rPr>
        <sz val="10"/>
        <color theme="1"/>
        <rFont val="Verdana"/>
      </rPr>
      <t xml:space="preserve"> Renovation of blast furnaces to reduce fuel rate</t>
    </r>
  </si>
  <si>
    <t>The pursuit of operational efficiency through the modernization of industrial assets represents a strategic opportunity for CSN to increase its competitiveness and reduce its emissions intensity. The reform of coke batteries contributes directly to improving the quality of the coke produced, positively impacting metallurgical performance and process stability in blast furnaces. At the same time, the modernization of the blast furnaces themselves, especially AF3, will focus on reducing the fuel rate, promoting energy gains and reducing CO₂ emissions associated with the reduction process, also making it more adaptable to the use of technologies and inputs with lower emissions. These integrated initiatives not only optimize the use of raw materials and energy inputs, but also increase operational reliability and prepare the plant for more demanding standards of environmental and productive performance.</t>
  </si>
  <si>
    <t>CSN Group structures its decarbonization journeys in three distinct phases, aligned with the time horizons and specific targets of each business. The first phase, called blue, covers the period up to 2030 and focuses on investments aimed at operational continuity and efficiency gains in industrial processes. Among the projects highlighted are the refurbishment of the coke batteries and blast furnaces, essential pillars for guaranteeing self-sufficiency in coke production and improving the environmental performance of the steelmaking operation. In 2024, CSN invested $0.3 billion in the recovery and preservation of existing batteries, and started the project to build a new coke battery. At the same time, modernizations were carried out in other industrial assets, such as blast furnaces and sintering. This set of actions is part of a robust investment plan, which aims to increase production, raise quality and recover operating margins in the coming years. The production of coke with superior physical and chemical properties is essential both for industrial competitiveness and for reducing CO₂ emissions. A higher quality coke makes it possible to reduce the consumption of fossil fuels in blast furnaces, such as coke purchased from third parties and PCI (Pulverized Coal Injection) coal, contributing to the reduction of the fuel rate and, consequently, of greenhouse gas emissions. In line with its decarbonization strategy, CSN aims to advance the modernization of its blast furnaces by incorporating technologies aimed at energy efficiency and reducing dependence on fossil fuels. As part of this movement, the strategic planning includes the refurbishment of Blast Furnace 3. This intervention will be decisive for the Company to reach the emission reduction levels compatible with its climate targets, in addition to generating business value by reducing operating costs.</t>
  </si>
  <si>
    <t>RT1 e RT2</t>
  </si>
  <si>
    <t>OP4 - Desenvolvimento de produtos adaptados no cenário de transição climática</t>
  </si>
  <si>
    <r>
      <rPr>
        <b/>
        <sz val="10"/>
        <color rgb="FF01438F"/>
        <rFont val="Verdana"/>
      </rPr>
      <t>FOP5</t>
    </r>
    <r>
      <rPr>
        <sz val="10"/>
        <color theme="1"/>
        <rFont val="Verdana"/>
      </rPr>
      <t xml:space="preserve"> Development of products and partnerships with customers to reduce carbon emissions in the use phase.</t>
    </r>
    <r>
      <rPr>
        <b/>
        <sz val="10"/>
        <color rgb="FF01438F"/>
        <rFont val="Verdana"/>
      </rPr>
      <t xml:space="preserve">
FOP6 </t>
    </r>
    <r>
      <rPr>
        <sz val="10"/>
        <color theme="1"/>
        <rFont val="Verdana"/>
      </rPr>
      <t>Construction of plants for production of premium iron ore and production of low carbon metallic iron forms (HBI and DRI)</t>
    </r>
  </si>
  <si>
    <t xml:space="preserve">The climate transition scenario brings opportunities in the development of industrial solutions aligned with the decarbonization of the value chain. A strategic front is the development of products and partnerships with customers aimed at reducing emissions in the use phase, such as offering materials with a lower carbon footprint, adapted to the requirements of sectors seeking to meet climate targets, such as civil construction, automotive and infrastructure. In Mineração (Mining), the construction of the P15 plant in Casa de Pedra for the beneficiation of iron ore, aimed at opening up the market for the supply of material for the production of low-emission metal shapes, such as HBI (Hot Briquetted Iron) and DRI (Direct Reduced Iron), represents a concrete opportunity to serve industrial direct reduction routes, which are increasingly valued in international markets. </t>
  </si>
  <si>
    <t>CSN maintains a constant and proactive dialogue with its customers, seeking to understand their main challenges and identify opportunities for support. This close relationship allows the Company to offer efficient solutions, focusing on quality, operational excellence and innovation. Thus, it ensures agility, customization and transparency at all stages of the process. In addition, the line of sustainable products is under development, created to meet the specific needs of each customer and reinforce CSN's commitment to sustainability (FOP5). 
In line with CSN Group's decarbonization strategy, CSN Mineração is investing $13.2 billion in expansion projects (FOP6). Among the highlights is the Itabirito P15 Project, an iron ore processing plant designed to operate with high iron content, contributing to efficiency gains in the steelmaking process and reducing emissions along the production chain. Another highlight is the Low-Carbon Iron Hub, a partnership between CSN Inova and the United Arab Emirates for the production of pellets and HBI (Hot Briquetted Iron).</t>
  </si>
  <si>
    <t>Medium-term and Long-Term</t>
  </si>
  <si>
    <t>Market and Products &amp; Services</t>
  </si>
  <si>
    <t>RT1, RT2 e RT4</t>
  </si>
  <si>
    <t>Steel e Mining</t>
  </si>
  <si>
    <t>Cement, Energy and Logistics</t>
  </si>
  <si>
    <t>4.5</t>
  </si>
  <si>
    <t>4.6</t>
  </si>
  <si>
    <t>7.8</t>
  </si>
  <si>
    <r>
      <t xml:space="preserve"> Water Intensity (m³/R$ thousand)</t>
    </r>
    <r>
      <rPr>
        <b/>
        <vertAlign val="superscript"/>
        <sz val="10"/>
        <color theme="1"/>
        <rFont val="Verdana"/>
        <family val="2"/>
      </rPr>
      <t>5</t>
    </r>
  </si>
  <si>
    <t>Withdrawal in areas with water stress³</t>
  </si>
  <si>
    <r>
      <t>Third-party water</t>
    </r>
    <r>
      <rPr>
        <vertAlign val="superscript"/>
        <sz val="10"/>
        <color theme="1"/>
        <rFont val="Verdana"/>
        <family val="2"/>
      </rPr>
      <t>4</t>
    </r>
    <r>
      <rPr>
        <sz val="10"/>
        <color theme="1"/>
        <rFont val="Verdana"/>
      </rPr>
      <t xml:space="preserve">		</t>
    </r>
  </si>
  <si>
    <r>
      <t xml:space="preserve">¹ The entire volume of water withdrawn (100%) had a total dissolved solids (TDS) concentration of 1,000 mg/L or less. The Energy segment is excluded, as water use in this division is limited to human consumption. 2024 data restated </t>
    </r>
    <r>
      <rPr>
        <b/>
        <sz val="8"/>
        <color rgb="FF000000"/>
        <rFont val="Verdana"/>
      </rPr>
      <t>GRI 2-4</t>
    </r>
    <r>
      <rPr>
        <sz val="8"/>
        <color rgb="FF000000"/>
        <rFont val="Verdana"/>
      </rPr>
      <t xml:space="preserve">. 
² In 2024, total water withdrawal decreased by 5%, primarily due to reduced withdrawals at the UPV facility and at CSN Mineração.
³ Water withdrawal in areas with water stress increased by 78%. A new assessment of operational sites located in these regions was conducted in 2024, now including the SWT operation.
⁴ Of the total third-party water, 19.6 megaliters is produced water.
</t>
    </r>
    <r>
      <rPr>
        <vertAlign val="superscript"/>
        <sz val="8"/>
        <color rgb="FF000000"/>
        <rFont val="Verdana"/>
        <family val="2"/>
      </rPr>
      <t xml:space="preserve">5 </t>
    </r>
    <r>
      <rPr>
        <sz val="8"/>
        <color rgb="FF000000"/>
        <rFont val="Verdana"/>
        <family val="2"/>
      </rPr>
      <t>Calculated as the total water withdrawn divided by distributed value added (DVA)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</si>
</sst>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
    <numFmt numFmtId="165" formatCode="0;[Red]0"/>
    <numFmt numFmtId="166" formatCode="0.0"/>
    <numFmt numFmtId="167" formatCode="#,##0.0"/>
    <numFmt numFmtId="168" formatCode="0.00;[Red]0.00"/>
    <numFmt numFmtId="169" formatCode="#,##0.00;[Red]#,##0.00"/>
    <numFmt numFmtId="170" formatCode="#,##0.000"/>
    <numFmt numFmtId="171" formatCode="#,##0;[Red]#,##0"/>
    <numFmt numFmtId="172" formatCode="0.0;[Red]0.0"/>
    <numFmt numFmtId="173" formatCode="0.000%"/>
    <numFmt numFmtId="174" formatCode="_-* #,##0_-;\-* #,##0_-;_-* &quot;-&quot;??_-;_-@"/>
    <numFmt numFmtId="175" formatCode="_-* #,##0.0_-;\-* #,##0.0_-;_-* &quot;-&quot;??_-;_-@"/>
    <numFmt numFmtId="176" formatCode="_-* #,##0.0_-;\-* #,##0.0_-;_-* &quot;-&quot;??_-;_-@_-"/>
  </numFmts>
  <fonts count="223">
    <font>
      <sz val="11"/>
      <color theme="1"/>
      <name val="Verdana"/>
      <scheme val="minor"/>
    </font>
    <font>
      <sz val="11"/>
      <color theme="1"/>
      <name val="Verdana"/>
    </font>
    <font>
      <b/>
      <sz val="9"/>
      <color rgb="FF12448A"/>
      <name val="Verdana"/>
    </font>
    <font>
      <b/>
      <sz val="9"/>
      <color rgb="FFEFAB31"/>
      <name val="Verdana"/>
    </font>
    <font>
      <b/>
      <sz val="9"/>
      <color rgb="FF3AA935"/>
      <name val="Verdana"/>
    </font>
    <font>
      <b/>
      <sz val="9"/>
      <color rgb="FF82358B"/>
      <name val="Verdana"/>
    </font>
    <font>
      <b/>
      <sz val="9"/>
      <color rgb="FF8AB31D"/>
      <name val="Verdana"/>
    </font>
    <font>
      <b/>
      <sz val="9"/>
      <color rgb="FF36A9E0"/>
      <name val="Verdana"/>
    </font>
    <font>
      <b/>
      <i/>
      <sz val="9"/>
      <color rgb="FF12448A"/>
      <name val="Verdana"/>
    </font>
    <font>
      <sz val="11"/>
      <name val="Verdana"/>
    </font>
    <font>
      <sz val="12"/>
      <color theme="1"/>
      <name val="Verdana"/>
    </font>
    <font>
      <sz val="36"/>
      <color theme="1"/>
      <name val="Verdana"/>
    </font>
    <font>
      <b/>
      <sz val="28"/>
      <color rgb="FF12448A"/>
      <name val="Verdana"/>
    </font>
    <font>
      <sz val="11"/>
      <color theme="1"/>
      <name val="Verdana"/>
      <scheme val="minor"/>
    </font>
    <font>
      <sz val="10"/>
      <color theme="1"/>
      <name val="Verdana"/>
    </font>
    <font>
      <b/>
      <sz val="16"/>
      <color rgb="FF12448A"/>
      <name val="Verdana"/>
    </font>
    <font>
      <sz val="20"/>
      <color theme="1"/>
      <name val="Verdana"/>
    </font>
    <font>
      <b/>
      <sz val="10"/>
      <color rgb="FF0078C1"/>
      <name val="Verdana"/>
    </font>
    <font>
      <b/>
      <sz val="10"/>
      <color rgb="FF0070C0"/>
      <name val="Verdana"/>
    </font>
    <font>
      <b/>
      <sz val="10"/>
      <color rgb="FF12448A"/>
      <name val="Verdana"/>
    </font>
    <font>
      <sz val="20"/>
      <color theme="4"/>
      <name val="Verdana"/>
    </font>
    <font>
      <sz val="10"/>
      <color theme="0"/>
      <name val="Verdana"/>
    </font>
    <font>
      <sz val="10"/>
      <color rgb="FFFFFFFF"/>
      <name val="Verdana"/>
    </font>
    <font>
      <sz val="10"/>
      <color rgb="FF12448A"/>
      <name val="Verdana"/>
    </font>
    <font>
      <b/>
      <sz val="10"/>
      <color theme="1"/>
      <name val="Verdana"/>
    </font>
    <font>
      <sz val="8"/>
      <color theme="1"/>
      <name val="Verdana"/>
    </font>
    <font>
      <sz val="11"/>
      <color rgb="FF000000"/>
      <name val="Verdana"/>
    </font>
    <font>
      <sz val="10"/>
      <color rgb="FF000000"/>
      <name val="Verdana"/>
    </font>
    <font>
      <b/>
      <sz val="10"/>
      <color rgb="FF000000"/>
      <name val="Verdana"/>
    </font>
    <font>
      <b/>
      <sz val="11"/>
      <color rgb="FF12448A"/>
      <name val="Verdana"/>
    </font>
    <font>
      <b/>
      <sz val="11"/>
      <color theme="1"/>
      <name val="Verdana"/>
    </font>
    <font>
      <b/>
      <u/>
      <sz val="10"/>
      <color theme="1"/>
      <name val="Verdana"/>
    </font>
    <font>
      <sz val="10"/>
      <color rgb="FFFF0000"/>
      <name val="Verdana"/>
    </font>
    <font>
      <sz val="8"/>
      <color rgb="FF000000"/>
      <name val="Verdana"/>
    </font>
    <font>
      <b/>
      <sz val="11"/>
      <color rgb="FF000000"/>
      <name val="Verdana"/>
    </font>
    <font>
      <sz val="9"/>
      <color theme="1"/>
      <name val="Verdana"/>
    </font>
    <font>
      <u/>
      <sz val="10"/>
      <color rgb="FF12448A"/>
      <name val="Verdana"/>
    </font>
    <font>
      <b/>
      <u/>
      <sz val="10"/>
      <color rgb="FF000000"/>
      <name val="Verdana"/>
    </font>
    <font>
      <sz val="7"/>
      <color theme="0"/>
      <name val="Verdana"/>
    </font>
    <font>
      <sz val="8"/>
      <color rgb="FFFF0000"/>
      <name val="Verdana"/>
    </font>
    <font>
      <b/>
      <sz val="12"/>
      <color rgb="FFFF0000"/>
      <name val="Verdana"/>
    </font>
    <font>
      <sz val="11"/>
      <color rgb="FFFFFFFF"/>
      <name val="Verdana"/>
    </font>
    <font>
      <sz val="12"/>
      <color rgb="FF000000"/>
      <name val="Calibri"/>
    </font>
    <font>
      <b/>
      <sz val="10"/>
      <color rgb="FFFFFFFF"/>
      <name val="Calibri"/>
    </font>
    <font>
      <b/>
      <sz val="12"/>
      <color theme="1"/>
      <name val="Calibri"/>
    </font>
    <font>
      <b/>
      <sz val="12"/>
      <color rgb="FFFF0000"/>
      <name val="Calibri"/>
    </font>
    <font>
      <sz val="10"/>
      <color rgb="FF000000"/>
      <name val="Calibri"/>
    </font>
    <font>
      <b/>
      <sz val="10"/>
      <color rgb="FF000000"/>
      <name val="Calibri"/>
    </font>
    <font>
      <sz val="11"/>
      <color rgb="FF000000"/>
      <name val="Calibri"/>
    </font>
    <font>
      <sz val="12"/>
      <color rgb="FF000000"/>
      <name val="Verdana"/>
    </font>
    <font>
      <sz val="10"/>
      <color rgb="FF1E293B"/>
      <name val="Inter"/>
    </font>
    <font>
      <sz val="12"/>
      <color theme="0"/>
      <name val="Verdana"/>
    </font>
    <font>
      <b/>
      <sz val="16"/>
      <color rgb="FF3AA935"/>
      <name val="Verdana"/>
    </font>
    <font>
      <b/>
      <sz val="10"/>
      <color rgb="FF3AA935"/>
      <name val="Verdana"/>
    </font>
    <font>
      <b/>
      <sz val="8"/>
      <color rgb="FF3AA935"/>
      <name val="Verdana"/>
    </font>
    <font>
      <b/>
      <sz val="11"/>
      <color rgb="FF3AA935"/>
      <name val="Verdana"/>
    </font>
    <font>
      <b/>
      <sz val="10"/>
      <color rgb="FFFF0000"/>
      <name val="Verdana"/>
    </font>
    <font>
      <b/>
      <sz val="16"/>
      <color theme="7"/>
      <name val="Verdana"/>
    </font>
    <font>
      <b/>
      <sz val="10"/>
      <color theme="7"/>
      <name val="Verdana"/>
    </font>
    <font>
      <sz val="10"/>
      <color theme="7"/>
      <name val="Verdana"/>
    </font>
    <font>
      <sz val="10"/>
      <color rgb="FF3AA935"/>
      <name val="Verdana"/>
    </font>
    <font>
      <b/>
      <sz val="8"/>
      <color theme="7"/>
      <name val="Verdana"/>
    </font>
    <font>
      <b/>
      <sz val="9"/>
      <color theme="7"/>
      <name val="Verdana"/>
    </font>
    <font>
      <sz val="20"/>
      <color theme="7"/>
      <name val="Verdana"/>
    </font>
    <font>
      <sz val="11"/>
      <color rgb="FFFF0000"/>
      <name val="Verdana"/>
    </font>
    <font>
      <u/>
      <sz val="10"/>
      <color rgb="FF3AA935"/>
      <name val="Verdana"/>
    </font>
    <font>
      <u/>
      <sz val="10"/>
      <color theme="7"/>
      <name val="Verdana"/>
    </font>
    <font>
      <u/>
      <sz val="8"/>
      <color rgb="FF000000"/>
      <name val="Verdana"/>
    </font>
    <font>
      <b/>
      <sz val="8"/>
      <color rgb="FFFF0000"/>
      <name val="Verdana"/>
    </font>
    <font>
      <b/>
      <sz val="11"/>
      <color rgb="FFFF0000"/>
      <name val="Verdana"/>
    </font>
    <font>
      <b/>
      <sz val="10"/>
      <color rgb="FF39A934"/>
      <name val="Verdana"/>
    </font>
    <font>
      <b/>
      <sz val="8"/>
      <color rgb="FF3B6BFA"/>
      <name val="Calibri"/>
    </font>
    <font>
      <sz val="8"/>
      <color rgb="FF000000"/>
      <name val="Calibri"/>
    </font>
    <font>
      <b/>
      <sz val="8"/>
      <color rgb="FF000000"/>
      <name val="Calibri"/>
    </font>
    <font>
      <b/>
      <sz val="16"/>
      <color rgb="FF36A9E0"/>
      <name val="Verdana"/>
    </font>
    <font>
      <sz val="20"/>
      <color rgb="FF36A9E0"/>
      <name val="Verdana"/>
    </font>
    <font>
      <b/>
      <sz val="10"/>
      <color rgb="FF36A9E0"/>
      <name val="Verdana"/>
    </font>
    <font>
      <b/>
      <sz val="10"/>
      <color theme="6"/>
      <name val="Verdana"/>
    </font>
    <font>
      <sz val="10"/>
      <color rgb="FF36A9E0"/>
      <name val="Verdana"/>
    </font>
    <font>
      <b/>
      <sz val="9"/>
      <color theme="6"/>
      <name val="Verdana"/>
    </font>
    <font>
      <sz val="10"/>
      <color theme="5"/>
      <name val="Verdana"/>
    </font>
    <font>
      <sz val="10"/>
      <color rgb="FF40B7FF"/>
      <name val="Verdana"/>
    </font>
    <font>
      <sz val="10"/>
      <color theme="6"/>
      <name val="Verdana"/>
    </font>
    <font>
      <sz val="20"/>
      <color rgb="FF80CFFF"/>
      <name val="Verdana"/>
    </font>
    <font>
      <b/>
      <sz val="10"/>
      <color rgb="FF00B0F0"/>
      <name val="Verdana"/>
    </font>
    <font>
      <b/>
      <sz val="16"/>
      <color theme="6"/>
      <name val="Verdana"/>
    </font>
    <font>
      <u/>
      <sz val="10"/>
      <color rgb="FF36A9E0"/>
      <name val="Verdana"/>
    </font>
    <font>
      <sz val="10"/>
      <color rgb="FF00B0F0"/>
      <name val="Verdana"/>
    </font>
    <font>
      <b/>
      <u/>
      <sz val="10"/>
      <color rgb="FFFF0000"/>
      <name val="Verdana"/>
    </font>
    <font>
      <b/>
      <sz val="16"/>
      <color rgb="FF82358B"/>
      <name val="Verdana"/>
    </font>
    <font>
      <b/>
      <sz val="10"/>
      <color theme="5"/>
      <name val="Verdana"/>
    </font>
    <font>
      <b/>
      <sz val="10"/>
      <color rgb="FF82358B"/>
      <name val="Verdana"/>
    </font>
    <font>
      <b/>
      <sz val="16"/>
      <color theme="5"/>
      <name val="Verdana"/>
    </font>
    <font>
      <b/>
      <sz val="9"/>
      <color theme="5"/>
      <name val="Verdana"/>
    </font>
    <font>
      <b/>
      <sz val="10"/>
      <color rgb="FF7030A0"/>
      <name val="Verdana"/>
    </font>
    <font>
      <u/>
      <sz val="10"/>
      <color theme="5"/>
      <name val="Verdana"/>
    </font>
    <font>
      <sz val="10"/>
      <color rgb="FF82358B"/>
      <name val="Verdana"/>
    </font>
    <font>
      <b/>
      <sz val="10"/>
      <color rgb="FF612768"/>
      <name val="Verdana"/>
    </font>
    <font>
      <b/>
      <sz val="9"/>
      <color rgb="FF612768"/>
      <name val="Verdana"/>
    </font>
    <font>
      <b/>
      <sz val="10"/>
      <color rgb="FF612767"/>
      <name val="Verdana"/>
    </font>
    <font>
      <b/>
      <sz val="9"/>
      <color rgb="FF612767"/>
      <name val="Verdana"/>
    </font>
    <font>
      <sz val="10"/>
      <color theme="9"/>
      <name val="Verdana"/>
    </font>
    <font>
      <b/>
      <sz val="16"/>
      <color theme="8"/>
      <name val="Verdana"/>
    </font>
    <font>
      <b/>
      <sz val="10"/>
      <color theme="8"/>
      <name val="Verdana"/>
    </font>
    <font>
      <b/>
      <sz val="10"/>
      <color rgb="FF8AB31D"/>
      <name val="Verdana"/>
    </font>
    <font>
      <sz val="10"/>
      <color theme="8"/>
      <name val="Verdana"/>
    </font>
    <font>
      <b/>
      <sz val="9"/>
      <color theme="8"/>
      <name val="Verdana"/>
    </font>
    <font>
      <u/>
      <sz val="10"/>
      <color theme="8"/>
      <name val="Verdana"/>
    </font>
    <font>
      <b/>
      <sz val="9"/>
      <color theme="10"/>
      <name val="Verdana"/>
    </font>
    <font>
      <b/>
      <sz val="9"/>
      <color theme="4"/>
      <name val="Verdana"/>
    </font>
    <font>
      <sz val="20"/>
      <color rgb="FFEFAB31"/>
      <name val="Verdana"/>
    </font>
    <font>
      <sz val="20"/>
      <color rgb="FF000000"/>
      <name val="Verdana"/>
    </font>
    <font>
      <u/>
      <sz val="11"/>
      <color theme="10"/>
      <name val="Verdana"/>
    </font>
    <font>
      <b/>
      <sz val="10"/>
      <color rgb="FFF2F2F2"/>
      <name val="Verdana"/>
    </font>
    <font>
      <b/>
      <sz val="9"/>
      <color rgb="FFFF0000"/>
      <name val="Verdana"/>
    </font>
    <font>
      <u/>
      <sz val="10"/>
      <color rgb="FF82358B"/>
      <name val="Verdana"/>
    </font>
    <font>
      <sz val="12"/>
      <color rgb="FFFFFFFF"/>
      <name val="Verdana"/>
    </font>
    <font>
      <b/>
      <sz val="16"/>
      <color theme="4"/>
      <name val="Verdana"/>
    </font>
    <font>
      <b/>
      <sz val="10"/>
      <color theme="4"/>
      <name val="Verdana"/>
    </font>
    <font>
      <b/>
      <sz val="10"/>
      <color rgb="FFEFAB31"/>
      <name val="Verdana"/>
    </font>
    <font>
      <sz val="10"/>
      <color theme="4"/>
      <name val="Verdana"/>
    </font>
    <font>
      <b/>
      <sz val="8"/>
      <color theme="4"/>
      <name val="Verdana"/>
    </font>
    <font>
      <b/>
      <sz val="11"/>
      <color rgb="FFEFAB31"/>
      <name val="Verdana"/>
    </font>
    <font>
      <sz val="9"/>
      <color rgb="FF1E293B"/>
      <name val="Inter"/>
    </font>
    <font>
      <sz val="11"/>
      <color rgb="FF1E293B"/>
      <name val="Inter"/>
    </font>
    <font>
      <b/>
      <sz val="10"/>
      <color rgb="FFEFAB30"/>
      <name val="Verdana"/>
    </font>
    <font>
      <sz val="10"/>
      <color rgb="FFEFAB30"/>
      <name val="Verdana"/>
    </font>
    <font>
      <b/>
      <sz val="12"/>
      <color theme="0"/>
      <name val="Verdana"/>
    </font>
    <font>
      <b/>
      <sz val="9"/>
      <color rgb="FF000000"/>
      <name val="Verdana"/>
    </font>
    <font>
      <sz val="9"/>
      <color rgb="FF000000"/>
      <name val="Verdana"/>
    </font>
    <font>
      <sz val="9"/>
      <color theme="4"/>
      <name val="Verdana"/>
    </font>
    <font>
      <u/>
      <sz val="10"/>
      <color theme="10"/>
      <name val="Verdana"/>
    </font>
    <font>
      <b/>
      <sz val="10"/>
      <color rgb="FFFF6600"/>
      <name val="Verdana"/>
    </font>
    <font>
      <sz val="10"/>
      <color theme="1"/>
      <name val="Aptos Narrow"/>
    </font>
    <font>
      <b/>
      <sz val="26"/>
      <color rgb="FF12448A"/>
      <name val="Verdana"/>
    </font>
    <font>
      <b/>
      <sz val="10"/>
      <color rgb="FF002060"/>
      <name val="Verdana"/>
    </font>
    <font>
      <b/>
      <sz val="16"/>
      <color rgb="FF01438F"/>
      <name val="Verdana"/>
    </font>
    <font>
      <sz val="10"/>
      <color rgb="FF000000"/>
      <name val="Roboto"/>
    </font>
    <font>
      <sz val="10"/>
      <color rgb="FF434343"/>
      <name val="Roboto"/>
    </font>
    <font>
      <b/>
      <sz val="10"/>
      <color rgb="FF000000"/>
      <name val="Roboto"/>
    </font>
    <font>
      <sz val="10"/>
      <color rgb="FF002060"/>
      <name val="Verdana"/>
    </font>
    <font>
      <b/>
      <sz val="16"/>
      <color rgb="FF003366"/>
      <name val="Verdana"/>
    </font>
    <font>
      <b/>
      <sz val="12"/>
      <color rgb="FF002060"/>
      <name val="Verdana"/>
    </font>
    <font>
      <sz val="12"/>
      <color rgb="FF002060"/>
      <name val="Verdana"/>
    </font>
    <font>
      <b/>
      <sz val="10"/>
      <color theme="0"/>
      <name val="Verdana"/>
    </font>
    <font>
      <b/>
      <sz val="12"/>
      <color rgb="FF003366"/>
      <name val="Verdana"/>
    </font>
    <font>
      <b/>
      <sz val="8"/>
      <color theme="0"/>
      <name val="Verdana"/>
    </font>
    <font>
      <b/>
      <sz val="8"/>
      <color rgb="FF000000"/>
      <name val="Verdana"/>
    </font>
    <font>
      <sz val="10"/>
      <color rgb="FFA5A5A5"/>
      <name val="Verdana"/>
    </font>
    <font>
      <b/>
      <sz val="16"/>
      <color rgb="FF002060"/>
      <name val="Verdana"/>
    </font>
    <font>
      <b/>
      <sz val="10"/>
      <color rgb="FF01438F"/>
      <name val="Verdana"/>
    </font>
    <font>
      <sz val="10"/>
      <color rgb="FF7030A0"/>
      <name val="Verdana"/>
    </font>
    <font>
      <sz val="10"/>
      <color rgb="FF92D050"/>
      <name val="Verdana"/>
    </font>
    <font>
      <b/>
      <sz val="8"/>
      <color theme="1"/>
      <name val="Verdana (Corpo)"/>
    </font>
    <font>
      <sz val="8"/>
      <color theme="1"/>
      <name val="Verdana (Corpo)"/>
    </font>
    <font>
      <b/>
      <sz val="10"/>
      <color rgb="FF12448A"/>
      <name val="Arial"/>
    </font>
    <font>
      <vertAlign val="subscript"/>
      <sz val="10"/>
      <color rgb="FF000000"/>
      <name val="Verdana"/>
    </font>
    <font>
      <b/>
      <sz val="10"/>
      <color rgb="FF0066CC"/>
      <name val="Verdana"/>
    </font>
    <font>
      <b/>
      <sz val="8"/>
      <color theme="1"/>
      <name val="Verdana"/>
    </font>
    <font>
      <sz val="8"/>
      <color theme="1"/>
      <name val="Arial"/>
    </font>
    <font>
      <b/>
      <sz val="8"/>
      <color rgb="FF339966"/>
      <name val="Verdana"/>
    </font>
    <font>
      <b/>
      <sz val="10"/>
      <color rgb="FF339966"/>
      <name val="Verdana"/>
    </font>
    <font>
      <b/>
      <sz val="10"/>
      <color rgb="FF3AA935"/>
      <name val="Arial"/>
    </font>
    <font>
      <vertAlign val="superscript"/>
      <sz val="10"/>
      <color rgb="FF000000"/>
      <name val="Verdana"/>
    </font>
    <font>
      <b/>
      <sz val="7"/>
      <color rgb="FF3AA935"/>
      <name val="Verdana"/>
    </font>
    <font>
      <i/>
      <sz val="8"/>
      <color theme="1"/>
      <name val="Verdana"/>
    </font>
    <font>
      <b/>
      <sz val="10"/>
      <color rgb="FF993366"/>
      <name val="Verdana"/>
    </font>
    <font>
      <b/>
      <sz val="8"/>
      <color rgb="FF0066CC"/>
      <name val="Verdana"/>
    </font>
    <font>
      <b/>
      <sz val="8"/>
      <color theme="1"/>
      <name val="Arial"/>
    </font>
    <font>
      <b/>
      <sz val="9"/>
      <color rgb="FF99CC00"/>
      <name val="Verdana"/>
    </font>
    <font>
      <b/>
      <vertAlign val="superscript"/>
      <sz val="10"/>
      <color rgb="FF8AB31D"/>
      <name val="Verdana"/>
    </font>
    <font>
      <i/>
      <sz val="10"/>
      <color theme="1"/>
      <name val="Verdana"/>
    </font>
    <font>
      <b/>
      <vertAlign val="subscript"/>
      <sz val="10"/>
      <color theme="8"/>
      <name val="Verdana"/>
    </font>
    <font>
      <b/>
      <vertAlign val="superscript"/>
      <sz val="10"/>
      <color rgb="FF99CC00"/>
      <name val="Verdana"/>
    </font>
    <font>
      <b/>
      <i/>
      <sz val="16"/>
      <color rgb="FF993366"/>
      <name val="Verdana"/>
    </font>
    <font>
      <b/>
      <vertAlign val="superscript"/>
      <sz val="10"/>
      <color rgb="FF993366"/>
      <name val="Verdana"/>
    </font>
    <font>
      <b/>
      <u/>
      <sz val="10"/>
      <color rgb="FF0066CC"/>
      <name val="Verdana"/>
    </font>
    <font>
      <b/>
      <sz val="10"/>
      <color rgb="FFC0C0C0"/>
      <name val="Verdana"/>
    </font>
    <font>
      <b/>
      <vertAlign val="superscript"/>
      <sz val="9"/>
      <color rgb="FF993366"/>
      <name val="Verdana"/>
    </font>
    <font>
      <i/>
      <sz val="8"/>
      <color rgb="FF000000"/>
      <name val="Verdana"/>
    </font>
    <font>
      <b/>
      <vertAlign val="subscript"/>
      <sz val="10"/>
      <color rgb="FF993366"/>
      <name val="Verdana"/>
    </font>
    <font>
      <b/>
      <vertAlign val="subscript"/>
      <sz val="10"/>
      <color rgb="FF000000"/>
      <name val="Verdana"/>
    </font>
    <font>
      <b/>
      <i/>
      <sz val="16"/>
      <color rgb="FF82358B"/>
      <name val="Verdana"/>
    </font>
    <font>
      <b/>
      <vertAlign val="superscript"/>
      <sz val="10"/>
      <color rgb="FF82358B"/>
      <name val="Verdana"/>
    </font>
    <font>
      <b/>
      <sz val="8"/>
      <color rgb="FF12448A"/>
      <name val="Verdana"/>
    </font>
    <font>
      <b/>
      <vertAlign val="superscript"/>
      <sz val="9"/>
      <color rgb="FF82358B"/>
      <name val="Verdana"/>
    </font>
    <font>
      <b/>
      <vertAlign val="subscript"/>
      <sz val="10"/>
      <color rgb="FF82358B"/>
      <name val="Verdana"/>
    </font>
    <font>
      <b/>
      <sz val="10"/>
      <color rgb="FFFF9900"/>
      <name val="Verdana"/>
    </font>
    <font>
      <sz val="10"/>
      <color rgb="FF0070C0"/>
      <name val="Verdana"/>
    </font>
    <font>
      <b/>
      <sz val="10"/>
      <color rgb="FF4A86E8"/>
      <name val="Verdana"/>
    </font>
    <font>
      <sz val="10"/>
      <color rgb="FF0066CC"/>
      <name val="Verdana"/>
    </font>
    <font>
      <b/>
      <i/>
      <sz val="10"/>
      <color theme="1"/>
      <name val="Verdana"/>
    </font>
    <font>
      <b/>
      <vertAlign val="superscript"/>
      <sz val="10"/>
      <color rgb="FF000000"/>
      <name val="Verdana"/>
    </font>
    <font>
      <b/>
      <vertAlign val="superscript"/>
      <sz val="10"/>
      <color theme="1"/>
      <name val="Verdana"/>
    </font>
    <font>
      <vertAlign val="superscript"/>
      <sz val="10"/>
      <color rgb="FF002060"/>
      <name val="Verdana"/>
    </font>
    <font>
      <b/>
      <sz val="10"/>
      <color rgb="FF12448A"/>
      <name val="Verdana"/>
      <family val="2"/>
      <scheme val="minor"/>
    </font>
    <font>
      <b/>
      <sz val="9"/>
      <color rgb="FF12448A"/>
      <name val="Verdana"/>
      <family val="2"/>
      <scheme val="minor"/>
    </font>
    <font>
      <u/>
      <sz val="11"/>
      <color theme="10"/>
      <name val="Verdana"/>
      <scheme val="minor"/>
    </font>
    <font>
      <b/>
      <sz val="10"/>
      <color rgb="FF12448A"/>
      <name val="Verdana"/>
      <family val="2"/>
    </font>
    <font>
      <sz val="10"/>
      <name val="Verdana"/>
      <family val="2"/>
    </font>
    <font>
      <u/>
      <sz val="10"/>
      <color rgb="FF12448A"/>
      <name val="Verdana"/>
      <family val="2"/>
    </font>
    <font>
      <u/>
      <sz val="11"/>
      <color theme="10"/>
      <name val="Verdana"/>
      <family val="2"/>
      <scheme val="minor"/>
    </font>
    <font>
      <sz val="11"/>
      <name val="Verdana"/>
      <family val="2"/>
    </font>
    <font>
      <u/>
      <sz val="11"/>
      <color rgb="FF12448A"/>
      <name val="Verdana"/>
      <family val="2"/>
    </font>
    <font>
      <b/>
      <sz val="8"/>
      <color theme="1"/>
      <name val="Verdana"/>
      <scheme val="minor"/>
    </font>
    <font>
      <sz val="8"/>
      <color theme="1"/>
      <name val="Verdana"/>
      <scheme val="minor"/>
    </font>
    <font>
      <sz val="11"/>
      <name val="Verdana"/>
      <scheme val="minor"/>
    </font>
    <font>
      <sz val="10"/>
      <color rgb="FF1C83B5"/>
      <name val="Verdana"/>
    </font>
    <font>
      <sz val="11"/>
      <color rgb="FF444746"/>
      <name val="Google Sans"/>
      <charset val="1"/>
    </font>
    <font>
      <u/>
      <sz val="9"/>
      <color theme="10"/>
      <name val="Verdana"/>
      <scheme val="minor"/>
    </font>
    <font>
      <u/>
      <sz val="9"/>
      <color theme="10"/>
      <name val="Verdana"/>
      <family val="2"/>
      <scheme val="minor"/>
    </font>
    <font>
      <u/>
      <sz val="9"/>
      <color rgb="FF12448A"/>
      <name val="Verdana"/>
      <family val="2"/>
    </font>
    <font>
      <sz val="8"/>
      <color rgb="FF000000"/>
      <name val="Verdana"/>
      <scheme val="minor"/>
    </font>
    <font>
      <b/>
      <sz val="8"/>
      <color rgb="FF000000"/>
      <name val="Verdana"/>
      <scheme val="minor"/>
    </font>
    <font>
      <sz val="10"/>
      <color rgb="FF000000"/>
      <name val="Verdana"/>
      <family val="2"/>
    </font>
    <font>
      <u/>
      <sz val="10"/>
      <color theme="10"/>
      <name val="Verdana"/>
      <scheme val="minor"/>
    </font>
    <font>
      <b/>
      <vertAlign val="superscript"/>
      <sz val="10"/>
      <color theme="1"/>
      <name val="Verdana"/>
      <family val="2"/>
    </font>
    <font>
      <b/>
      <sz val="10"/>
      <color theme="1"/>
      <name val="Verdana"/>
      <family val="2"/>
    </font>
    <font>
      <sz val="10"/>
      <color rgb="FF12448A"/>
      <name val="Verdana"/>
      <family val="2"/>
    </font>
    <font>
      <vertAlign val="superscript"/>
      <sz val="10"/>
      <color theme="1"/>
      <name val="Verdana"/>
      <family val="2"/>
    </font>
    <font>
      <sz val="10"/>
      <color theme="1"/>
      <name val="Verdana"/>
      <family val="2"/>
    </font>
    <font>
      <vertAlign val="superscript"/>
      <sz val="8"/>
      <color rgb="FF000000"/>
      <name val="Verdana"/>
      <family val="2"/>
    </font>
    <font>
      <sz val="8"/>
      <color rgb="FF000000"/>
      <name val="Verdana"/>
      <family val="2"/>
    </font>
  </fonts>
  <fills count="24">
    <fill>
      <patternFill patternType="none"/>
    </fill>
    <fill>
      <patternFill patternType="gray125"/>
    </fill>
    <fill>
      <patternFill patternType="solid">
        <fgColor rgb="FFF2F2F2"/>
        <bgColor rgb="FFF2F2F2"/>
      </patternFill>
    </fill>
    <fill>
      <patternFill patternType="solid">
        <fgColor rgb="FFFFFFFF"/>
        <bgColor rgb="FFFFFFFF"/>
      </patternFill>
    </fill>
    <fill>
      <patternFill patternType="solid">
        <fgColor rgb="FF12448A"/>
        <bgColor rgb="FF12448A"/>
      </patternFill>
    </fill>
    <fill>
      <patternFill patternType="solid">
        <fgColor theme="0"/>
        <bgColor theme="0"/>
      </patternFill>
    </fill>
    <fill>
      <patternFill patternType="solid">
        <fgColor rgb="FFF3F3F3"/>
        <bgColor rgb="FFF3F3F3"/>
      </patternFill>
    </fill>
    <fill>
      <patternFill patternType="solid">
        <fgColor rgb="FFEFEFEF"/>
        <bgColor rgb="FFEFEFEF"/>
      </patternFill>
    </fill>
    <fill>
      <patternFill patternType="solid">
        <fgColor rgb="FFFF0000"/>
        <bgColor rgb="FFFF0000"/>
      </patternFill>
    </fill>
    <fill>
      <patternFill patternType="solid">
        <fgColor rgb="FFFFFF00"/>
        <bgColor rgb="FFFFFF00"/>
      </patternFill>
    </fill>
    <fill>
      <patternFill patternType="solid">
        <fgColor theme="9"/>
        <bgColor theme="9"/>
      </patternFill>
    </fill>
    <fill>
      <patternFill patternType="solid">
        <fgColor rgb="FFF8F9FA"/>
        <bgColor rgb="FFF8F9FA"/>
      </patternFill>
    </fill>
    <fill>
      <patternFill patternType="solid">
        <fgColor rgb="FF002060"/>
        <bgColor rgb="FF002060"/>
      </patternFill>
    </fill>
    <fill>
      <patternFill patternType="solid">
        <fgColor rgb="FF63B6D3"/>
        <bgColor rgb="FF63B6D3"/>
      </patternFill>
    </fill>
    <fill>
      <patternFill patternType="solid">
        <fgColor rgb="FF42A7C9"/>
        <bgColor rgb="FF42A7C9"/>
      </patternFill>
    </fill>
    <fill>
      <patternFill patternType="solid">
        <fgColor rgb="FF389BBA"/>
        <bgColor rgb="FF389BBA"/>
      </patternFill>
    </fill>
    <fill>
      <patternFill patternType="solid">
        <fgColor rgb="FF276E84"/>
        <bgColor rgb="FF276E84"/>
      </patternFill>
    </fill>
    <fill>
      <patternFill patternType="solid">
        <fgColor rgb="FFBFBFBF"/>
        <bgColor rgb="FFBFBFBF"/>
      </patternFill>
    </fill>
    <fill>
      <patternFill patternType="solid">
        <fgColor rgb="FFD8D8D8"/>
        <bgColor rgb="FFD8D8D8"/>
      </patternFill>
    </fill>
    <fill>
      <patternFill patternType="solid">
        <fgColor rgb="FFFFFFFF"/>
        <bgColor rgb="FF000000"/>
      </patternFill>
    </fill>
    <fill>
      <patternFill patternType="solid">
        <fgColor rgb="FF002060"/>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s>
  <borders count="1004">
    <border>
      <left/>
      <right/>
      <top/>
      <bottom/>
      <diagonal/>
    </border>
    <border>
      <left style="thin">
        <color rgb="FF12448A"/>
      </left>
      <right style="hair">
        <color rgb="FF7F7F7F"/>
      </right>
      <top style="thin">
        <color rgb="FF12448A"/>
      </top>
      <bottom style="hair">
        <color rgb="FF7F7F7F"/>
      </bottom>
      <diagonal/>
    </border>
    <border>
      <left style="thin">
        <color rgb="FF12448A"/>
      </left>
      <right style="hair">
        <color rgb="FF7F7F7F"/>
      </right>
      <top style="hair">
        <color rgb="FF7F7F7F"/>
      </top>
      <bottom style="hair">
        <color rgb="FF7F7F7F"/>
      </bottom>
      <diagonal/>
    </border>
    <border>
      <left style="thin">
        <color rgb="FF12448A"/>
      </left>
      <right style="hair">
        <color rgb="FF7F7F7F"/>
      </right>
      <top style="hair">
        <color rgb="FF7F7F7F"/>
      </top>
      <bottom style="thin">
        <color rgb="FF12448A"/>
      </bottom>
      <diagonal/>
    </border>
    <border>
      <left/>
      <right style="hair">
        <color rgb="FF7F7F7F"/>
      </right>
      <top style="thin">
        <color rgb="FF12448A"/>
      </top>
      <bottom style="hair">
        <color rgb="FF7F7F7F"/>
      </bottom>
      <diagonal/>
    </border>
    <border>
      <left style="thin">
        <color rgb="FF002060"/>
      </left>
      <right style="hair">
        <color rgb="FF7F7F7F"/>
      </right>
      <top style="thin">
        <color rgb="FF12448A"/>
      </top>
      <bottom style="hair">
        <color rgb="FF7F7F7F"/>
      </bottom>
      <diagonal/>
    </border>
    <border>
      <left style="hair">
        <color rgb="FF7F7F7F"/>
      </left>
      <right/>
      <top style="thin">
        <color rgb="FF12448A"/>
      </top>
      <bottom style="hair">
        <color rgb="FF000000"/>
      </bottom>
      <diagonal/>
    </border>
    <border>
      <left style="thin">
        <color rgb="FF002060"/>
      </left>
      <right style="hair">
        <color rgb="FF7F7F7F"/>
      </right>
      <top style="hair">
        <color rgb="FF7F7F7F"/>
      </top>
      <bottom style="thin">
        <color rgb="FF12448A"/>
      </bottom>
      <diagonal/>
    </border>
    <border>
      <left style="thin">
        <color rgb="FF000000"/>
      </left>
      <right style="hair">
        <color rgb="FF000000"/>
      </right>
      <top/>
      <bottom/>
      <diagonal/>
    </border>
    <border>
      <left style="thin">
        <color rgb="FF12448A"/>
      </left>
      <right style="hair">
        <color rgb="FF000000"/>
      </right>
      <top style="thin">
        <color rgb="FF12448A"/>
      </top>
      <bottom style="hair">
        <color rgb="FF7F7F7F"/>
      </bottom>
      <diagonal/>
    </border>
    <border>
      <left style="thin">
        <color rgb="FF000000"/>
      </left>
      <right style="hair">
        <color rgb="FF000000"/>
      </right>
      <top style="thin">
        <color rgb="FF12448A"/>
      </top>
      <bottom/>
      <diagonal/>
    </border>
    <border>
      <left style="hair">
        <color rgb="FF999999"/>
      </left>
      <right/>
      <top/>
      <bottom style="thin">
        <color rgb="FFEFEFEF"/>
      </bottom>
      <diagonal/>
    </border>
    <border>
      <left style="thin">
        <color rgb="FF12448A"/>
      </left>
      <right/>
      <top style="thin">
        <color rgb="FFEFEFEF"/>
      </top>
      <bottom/>
      <diagonal/>
    </border>
    <border>
      <left/>
      <right/>
      <top style="thin">
        <color rgb="FFEFEFEF"/>
      </top>
      <bottom/>
      <diagonal/>
    </border>
    <border>
      <left/>
      <right style="dotted">
        <color rgb="FF12448A"/>
      </right>
      <top/>
      <bottom style="hair">
        <color rgb="FF666666"/>
      </bottom>
      <diagonal/>
    </border>
    <border>
      <left style="hair">
        <color rgb="FFFFFFFF"/>
      </left>
      <right/>
      <top style="hair">
        <color rgb="FF666666"/>
      </top>
      <bottom style="hair">
        <color rgb="FF666666"/>
      </bottom>
      <diagonal/>
    </border>
    <border>
      <left/>
      <right style="dotted">
        <color rgb="FF000000"/>
      </right>
      <top style="hair">
        <color rgb="FF666666"/>
      </top>
      <bottom style="hair">
        <color rgb="FF666666"/>
      </bottom>
      <diagonal/>
    </border>
    <border>
      <left/>
      <right style="dotted">
        <color rgb="FF12448A"/>
      </right>
      <top style="hair">
        <color rgb="FF666666"/>
      </top>
      <bottom style="thin">
        <color rgb="FF12448A"/>
      </bottom>
      <diagonal/>
    </border>
    <border>
      <left style="hair">
        <color rgb="FF666666"/>
      </left>
      <right style="hair">
        <color rgb="FF666666"/>
      </right>
      <top style="double">
        <color rgb="FF12448A"/>
      </top>
      <bottom style="hair">
        <color rgb="FF666666"/>
      </bottom>
      <diagonal/>
    </border>
    <border>
      <left/>
      <right style="dotted">
        <color rgb="FF12448A"/>
      </right>
      <top style="hair">
        <color rgb="FF666666"/>
      </top>
      <bottom style="hair">
        <color rgb="FF666666"/>
      </bottom>
      <diagonal/>
    </border>
    <border>
      <left style="hair">
        <color rgb="FF666666"/>
      </left>
      <right style="hair">
        <color rgb="FF666666"/>
      </right>
      <top style="hair">
        <color rgb="FF666666"/>
      </top>
      <bottom style="hair">
        <color rgb="FF666666"/>
      </bottom>
      <diagonal/>
    </border>
    <border>
      <left/>
      <right style="hair">
        <color rgb="FF666666"/>
      </right>
      <top style="hair">
        <color rgb="FF666666"/>
      </top>
      <bottom style="thin">
        <color rgb="FF12448A"/>
      </bottom>
      <diagonal/>
    </border>
    <border>
      <left style="hair">
        <color rgb="FF666666"/>
      </left>
      <right style="hair">
        <color rgb="FF666666"/>
      </right>
      <top style="hair">
        <color rgb="FF666666"/>
      </top>
      <bottom style="thin">
        <color rgb="FF12448A"/>
      </bottom>
      <diagonal/>
    </border>
    <border>
      <left style="thin">
        <color rgb="FFFFFFFF"/>
      </left>
      <right/>
      <top style="thin">
        <color rgb="FF12448A"/>
      </top>
      <bottom/>
      <diagonal/>
    </border>
    <border>
      <left/>
      <right style="thin">
        <color rgb="FF12448A"/>
      </right>
      <top style="thin">
        <color rgb="FF12448A"/>
      </top>
      <bottom/>
      <diagonal/>
    </border>
    <border>
      <left style="thin">
        <color rgb="FFFFFFFF"/>
      </left>
      <right/>
      <top/>
      <bottom style="thin">
        <color rgb="FF12448A"/>
      </bottom>
      <diagonal/>
    </border>
    <border>
      <left/>
      <right/>
      <top/>
      <bottom/>
      <diagonal/>
    </border>
    <border>
      <left style="thin">
        <color rgb="FF12448A"/>
      </left>
      <right style="thin">
        <color rgb="FF12448A"/>
      </right>
      <top style="thin">
        <color rgb="FF12448A"/>
      </top>
      <bottom/>
      <diagonal/>
    </border>
    <border>
      <left style="thin">
        <color rgb="FFFFFFFF"/>
      </left>
      <right/>
      <top style="double">
        <color rgb="FF12448A"/>
      </top>
      <bottom style="hair">
        <color rgb="FF666666"/>
      </bottom>
      <diagonal/>
    </border>
    <border>
      <left/>
      <right/>
      <top style="double">
        <color rgb="FF12448A"/>
      </top>
      <bottom style="hair">
        <color rgb="FF666666"/>
      </bottom>
      <diagonal/>
    </border>
    <border>
      <left/>
      <right style="thin">
        <color rgb="FF12448A"/>
      </right>
      <top style="double">
        <color rgb="FF12448A"/>
      </top>
      <bottom style="hair">
        <color rgb="FF666666"/>
      </bottom>
      <diagonal/>
    </border>
    <border>
      <left style="hair">
        <color rgb="FF666666"/>
      </left>
      <right style="hair">
        <color rgb="FFFFFFFF"/>
      </right>
      <top style="double">
        <color rgb="FF12448A"/>
      </top>
      <bottom style="hair">
        <color rgb="FF666666"/>
      </bottom>
      <diagonal/>
    </border>
    <border>
      <left style="thin">
        <color rgb="FFFFFFFF"/>
      </left>
      <right/>
      <top style="hair">
        <color rgb="FF666666"/>
      </top>
      <bottom style="hair">
        <color rgb="FF666666"/>
      </bottom>
      <diagonal/>
    </border>
    <border>
      <left style="hair">
        <color rgb="FF666666"/>
      </left>
      <right style="hair">
        <color rgb="FFFFFFFF"/>
      </right>
      <top style="hair">
        <color rgb="FF666666"/>
      </top>
      <bottom style="hair">
        <color rgb="FF666666"/>
      </bottom>
      <diagonal/>
    </border>
    <border>
      <left style="thin">
        <color rgb="FFFFFFFF"/>
      </left>
      <right/>
      <top style="hair">
        <color rgb="FF666666"/>
      </top>
      <bottom style="thin">
        <color rgb="FF12448A"/>
      </bottom>
      <diagonal/>
    </border>
    <border>
      <left/>
      <right/>
      <top style="hair">
        <color rgb="FF666666"/>
      </top>
      <bottom style="thin">
        <color rgb="FF12448A"/>
      </bottom>
      <diagonal/>
    </border>
    <border>
      <left style="hair">
        <color rgb="FF666666"/>
      </left>
      <right/>
      <top style="hair">
        <color rgb="FF666666"/>
      </top>
      <bottom style="thin">
        <color rgb="FF12448A"/>
      </bottom>
      <diagonal/>
    </border>
    <border>
      <left style="thin">
        <color rgb="FFFFFFFF"/>
      </left>
      <right/>
      <top/>
      <bottom/>
      <diagonal/>
    </border>
    <border>
      <left style="hair">
        <color rgb="FF666666"/>
      </left>
      <right/>
      <top style="double">
        <color rgb="FF12448A"/>
      </top>
      <bottom style="hair">
        <color rgb="FF666666"/>
      </bottom>
      <diagonal/>
    </border>
    <border>
      <left/>
      <right style="thin">
        <color rgb="FFFFFFFF"/>
      </right>
      <top/>
      <bottom style="thin">
        <color rgb="FFFFFFFF"/>
      </bottom>
      <diagonal/>
    </border>
    <border>
      <left style="thin">
        <color rgb="FF12448A"/>
      </left>
      <right style="hair">
        <color rgb="FF7F7F7F"/>
      </right>
      <top style="thin">
        <color rgb="FF12448A"/>
      </top>
      <bottom/>
      <diagonal/>
    </border>
    <border>
      <left style="hair">
        <color rgb="FF7F7F7F"/>
      </left>
      <right style="hair">
        <color rgb="FF7F7F7F"/>
      </right>
      <top style="thin">
        <color rgb="FF12448A"/>
      </top>
      <bottom/>
      <diagonal/>
    </border>
    <border>
      <left style="hair">
        <color rgb="FF7F7F7F"/>
      </left>
      <right style="thin">
        <color rgb="FF12448A"/>
      </right>
      <top style="thin">
        <color rgb="FF12448A"/>
      </top>
      <bottom/>
      <diagonal/>
    </border>
    <border>
      <left style="thin">
        <color rgb="FF12448A"/>
      </left>
      <right style="hair">
        <color rgb="FF7F7F7F"/>
      </right>
      <top/>
      <bottom style="double">
        <color rgb="FF12448A"/>
      </bottom>
      <diagonal/>
    </border>
    <border>
      <left style="hair">
        <color rgb="FF7F7F7F"/>
      </left>
      <right style="thin">
        <color rgb="FF12448A"/>
      </right>
      <top/>
      <bottom style="double">
        <color rgb="FF12448A"/>
      </bottom>
      <diagonal/>
    </border>
    <border>
      <left style="hair">
        <color rgb="FF7F7F7F"/>
      </left>
      <right style="hair">
        <color rgb="FF7F7F7F"/>
      </right>
      <top style="thin">
        <color rgb="FF12448A"/>
      </top>
      <bottom style="hair">
        <color rgb="FF7F7F7F"/>
      </bottom>
      <diagonal/>
    </border>
    <border>
      <left style="hair">
        <color rgb="FF7F7F7F"/>
      </left>
      <right/>
      <top style="hair">
        <color rgb="FF7F7F7F"/>
      </top>
      <bottom style="hair">
        <color rgb="FF7F7F7F"/>
      </bottom>
      <diagonal/>
    </border>
    <border>
      <left style="hair">
        <color rgb="FF7F7F7F"/>
      </left>
      <right style="hair">
        <color rgb="FF7F7F7F"/>
      </right>
      <top style="hair">
        <color rgb="FF7F7F7F"/>
      </top>
      <bottom style="hair">
        <color rgb="FF7F7F7F"/>
      </bottom>
      <diagonal/>
    </border>
    <border>
      <left style="thin">
        <color rgb="FF12448A"/>
      </left>
      <right style="hair">
        <color rgb="FF7F7F7F"/>
      </right>
      <top style="hair">
        <color rgb="FF7F7F7F"/>
      </top>
      <bottom/>
      <diagonal/>
    </border>
    <border>
      <left style="hair">
        <color rgb="FF7F7F7F"/>
      </left>
      <right style="hair">
        <color rgb="FF7F7F7F"/>
      </right>
      <top style="hair">
        <color rgb="FF7F7F7F"/>
      </top>
      <bottom/>
      <diagonal/>
    </border>
    <border>
      <left style="hair">
        <color rgb="FF7F7F7F"/>
      </left>
      <right style="thin">
        <color rgb="FF000000"/>
      </right>
      <top style="hair">
        <color rgb="FF7F7F7F"/>
      </top>
      <bottom style="hair">
        <color rgb="FF7F7F7F"/>
      </bottom>
      <diagonal/>
    </border>
    <border>
      <left/>
      <right style="thin">
        <color rgb="FF12448A"/>
      </right>
      <top style="double">
        <color rgb="FF12448A"/>
      </top>
      <bottom style="thin">
        <color rgb="FF12448A"/>
      </bottom>
      <diagonal/>
    </border>
    <border>
      <left/>
      <right/>
      <top style="double">
        <color rgb="FF12448A"/>
      </top>
      <bottom style="hair">
        <color rgb="FF7F7F7F"/>
      </bottom>
      <diagonal/>
    </border>
    <border>
      <left style="thin">
        <color rgb="FF12448A"/>
      </left>
      <right/>
      <top style="double">
        <color rgb="FF12448A"/>
      </top>
      <bottom style="hair">
        <color rgb="FF666666"/>
      </bottom>
      <diagonal/>
    </border>
    <border>
      <left style="thin">
        <color rgb="FF12448A"/>
      </left>
      <right/>
      <top/>
      <bottom style="hair">
        <color rgb="FF666666"/>
      </bottom>
      <diagonal/>
    </border>
    <border>
      <left/>
      <right/>
      <top style="thin">
        <color rgb="FF12448A"/>
      </top>
      <bottom/>
      <diagonal/>
    </border>
    <border>
      <left style="hair">
        <color rgb="FF7F7F7F"/>
      </left>
      <right/>
      <top style="thin">
        <color rgb="FF12448A"/>
      </top>
      <bottom style="hair">
        <color rgb="FF7F7F7F"/>
      </bottom>
      <diagonal/>
    </border>
    <border>
      <left style="hair">
        <color rgb="FF7F7F7F"/>
      </left>
      <right/>
      <top style="hair">
        <color rgb="FF7F7F7F"/>
      </top>
      <bottom style="thin">
        <color rgb="FF12448A"/>
      </bottom>
      <diagonal/>
    </border>
    <border>
      <left/>
      <right/>
      <top style="thin">
        <color rgb="FF12448A"/>
      </top>
      <bottom style="thin">
        <color rgb="FF12448A"/>
      </bottom>
      <diagonal/>
    </border>
    <border>
      <left/>
      <right style="thin">
        <color rgb="FF12448A"/>
      </right>
      <top style="thin">
        <color rgb="FF12448A"/>
      </top>
      <bottom style="hair">
        <color rgb="FF7F7F7F"/>
      </bottom>
      <diagonal/>
    </border>
    <border>
      <left/>
      <right style="thin">
        <color rgb="FF12448A"/>
      </right>
      <top style="hair">
        <color rgb="FF7F7F7F"/>
      </top>
      <bottom style="hair">
        <color rgb="FF7F7F7F"/>
      </bottom>
      <diagonal/>
    </border>
    <border>
      <left/>
      <right style="thin">
        <color rgb="FF12448A"/>
      </right>
      <top style="hair">
        <color rgb="FF7F7F7F"/>
      </top>
      <bottom style="thin">
        <color rgb="FF12448A"/>
      </bottom>
      <diagonal/>
    </border>
    <border>
      <left style="thin">
        <color rgb="FF12448A"/>
      </left>
      <right style="hair">
        <color rgb="FF7F7F7F"/>
      </right>
      <top/>
      <bottom style="hair">
        <color rgb="FF7F7F7F"/>
      </bottom>
      <diagonal/>
    </border>
    <border>
      <left style="thin">
        <color rgb="FF000000"/>
      </left>
      <right/>
      <top style="thin">
        <color rgb="FF12448A"/>
      </top>
      <bottom style="hair">
        <color rgb="FF7F7F7F"/>
      </bottom>
      <diagonal/>
    </border>
    <border>
      <left/>
      <right/>
      <top style="thin">
        <color rgb="FF12448A"/>
      </top>
      <bottom style="hair">
        <color rgb="FF7F7F7F"/>
      </bottom>
      <diagonal/>
    </border>
    <border>
      <left/>
      <right/>
      <top style="hair">
        <color rgb="FF7F7F7F"/>
      </top>
      <bottom style="hair">
        <color rgb="FF7F7F7F"/>
      </bottom>
      <diagonal/>
    </border>
    <border>
      <left/>
      <right/>
      <top style="hair">
        <color rgb="FF7F7F7F"/>
      </top>
      <bottom style="thin">
        <color rgb="FF12448A"/>
      </bottom>
      <diagonal/>
    </border>
    <border>
      <left style="thin">
        <color rgb="FF12448A"/>
      </left>
      <right style="dotted">
        <color theme="0"/>
      </right>
      <top/>
      <bottom style="double">
        <color rgb="FF12448A"/>
      </bottom>
      <diagonal/>
    </border>
    <border>
      <left style="hair">
        <color rgb="FF000000"/>
      </left>
      <right style="hair">
        <color rgb="FF000000"/>
      </right>
      <top style="hair">
        <color rgb="FF000000"/>
      </top>
      <bottom style="hair">
        <color rgb="FF000000"/>
      </bottom>
      <diagonal/>
    </border>
    <border>
      <left/>
      <right/>
      <top/>
      <bottom style="thin">
        <color rgb="FF125778"/>
      </bottom>
      <diagonal/>
    </border>
    <border>
      <left/>
      <right/>
      <top style="thin">
        <color rgb="FF125778"/>
      </top>
      <bottom/>
      <diagonal/>
    </border>
    <border>
      <left style="thin">
        <color rgb="FF12448A"/>
      </left>
      <right style="thin">
        <color rgb="FF12448A"/>
      </right>
      <top style="hair">
        <color rgb="FF7F7F7F"/>
      </top>
      <bottom style="hair">
        <color rgb="FF7F7F7F"/>
      </bottom>
      <diagonal/>
    </border>
    <border>
      <left style="thin">
        <color rgb="FF12448A"/>
      </left>
      <right/>
      <top style="thin">
        <color rgb="FF12448A"/>
      </top>
      <bottom style="hair">
        <color rgb="FF7F7F7F"/>
      </bottom>
      <diagonal/>
    </border>
    <border>
      <left style="thin">
        <color rgb="FF12448A"/>
      </left>
      <right/>
      <top style="hair">
        <color rgb="FF7F7F7F"/>
      </top>
      <bottom style="hair">
        <color rgb="FF000000"/>
      </bottom>
      <diagonal/>
    </border>
    <border>
      <left style="thin">
        <color rgb="FF12448A"/>
      </left>
      <right/>
      <top style="hair">
        <color rgb="FF000000"/>
      </top>
      <bottom style="thin">
        <color rgb="FF12448A"/>
      </bottom>
      <diagonal/>
    </border>
    <border>
      <left style="thin">
        <color rgb="FF12448A"/>
      </left>
      <right/>
      <top style="hair">
        <color rgb="FF7F7F7F"/>
      </top>
      <bottom style="thin">
        <color rgb="FF12448A"/>
      </bottom>
      <diagonal/>
    </border>
    <border>
      <left/>
      <right/>
      <top style="thin">
        <color rgb="FF000000"/>
      </top>
      <bottom style="hair">
        <color rgb="FF7F7F7F"/>
      </bottom>
      <diagonal/>
    </border>
    <border>
      <left/>
      <right style="thin">
        <color rgb="FF12448A"/>
      </right>
      <top style="thin">
        <color rgb="FF000000"/>
      </top>
      <bottom style="hair">
        <color rgb="FF7F7F7F"/>
      </bottom>
      <diagonal/>
    </border>
    <border>
      <left style="thin">
        <color rgb="FF12448A"/>
      </left>
      <right/>
      <top style="hair">
        <color rgb="FF7F7F7F"/>
      </top>
      <bottom style="hair">
        <color rgb="FF7F7F7F"/>
      </bottom>
      <diagonal/>
    </border>
    <border>
      <left style="thin">
        <color rgb="FF12448A"/>
      </left>
      <right/>
      <top style="hair">
        <color rgb="FF666666"/>
      </top>
      <bottom style="hair">
        <color rgb="FF7F7F7F"/>
      </bottom>
      <diagonal/>
    </border>
    <border>
      <left style="hair">
        <color rgb="FF7F7F7F"/>
      </left>
      <right style="hair">
        <color rgb="FF7F7F7F"/>
      </right>
      <top/>
      <bottom style="double">
        <color rgb="FF12448A"/>
      </bottom>
      <diagonal/>
    </border>
    <border>
      <left/>
      <right style="thin">
        <color rgb="FF12448A"/>
      </right>
      <top/>
      <bottom style="hair">
        <color rgb="FF666666"/>
      </bottom>
      <diagonal/>
    </border>
    <border>
      <left style="hair">
        <color rgb="FF7F7F7F"/>
      </left>
      <right style="thin">
        <color rgb="FF12448A"/>
      </right>
      <top style="double">
        <color rgb="FF12448A"/>
      </top>
      <bottom style="hair">
        <color rgb="FF7F7F7F"/>
      </bottom>
      <diagonal/>
    </border>
    <border>
      <left style="hair">
        <color rgb="FF7F7F7F"/>
      </left>
      <right style="thin">
        <color rgb="FF000000"/>
      </right>
      <top style="double">
        <color rgb="FF12448A"/>
      </top>
      <bottom style="hair">
        <color rgb="FF7F7F7F"/>
      </bottom>
      <diagonal/>
    </border>
    <border>
      <left/>
      <right style="thin">
        <color rgb="FF12448A"/>
      </right>
      <top style="hair">
        <color rgb="FF666666"/>
      </top>
      <bottom style="hair">
        <color rgb="FF666666"/>
      </bottom>
      <diagonal/>
    </border>
    <border>
      <left style="hair">
        <color rgb="FF7F7F7F"/>
      </left>
      <right style="thin">
        <color rgb="FF12448A"/>
      </right>
      <top style="hair">
        <color rgb="FF7F7F7F"/>
      </top>
      <bottom style="hair">
        <color rgb="FF7F7F7F"/>
      </bottom>
      <diagonal/>
    </border>
    <border>
      <left/>
      <right style="thin">
        <color rgb="FF12448A"/>
      </right>
      <top style="hair">
        <color rgb="FF666666"/>
      </top>
      <bottom style="thin">
        <color rgb="FF12448A"/>
      </bottom>
      <diagonal/>
    </border>
    <border>
      <left style="hair">
        <color rgb="FF7F7F7F"/>
      </left>
      <right style="hair">
        <color rgb="FF7F7F7F"/>
      </right>
      <top style="hair">
        <color rgb="FF7F7F7F"/>
      </top>
      <bottom style="thin">
        <color rgb="FF12448A"/>
      </bottom>
      <diagonal/>
    </border>
    <border>
      <left style="hair">
        <color rgb="FF7F7F7F"/>
      </left>
      <right style="thin">
        <color rgb="FF12448A"/>
      </right>
      <top style="hair">
        <color rgb="FF7F7F7F"/>
      </top>
      <bottom style="thin">
        <color rgb="FF12448A"/>
      </bottom>
      <diagonal/>
    </border>
    <border>
      <left style="hair">
        <color rgb="FF7F7F7F"/>
      </left>
      <right style="thin">
        <color rgb="FF000000"/>
      </right>
      <top style="hair">
        <color rgb="FF7F7F7F"/>
      </top>
      <bottom style="thin">
        <color rgb="FF12448A"/>
      </bottom>
      <diagonal/>
    </border>
    <border>
      <left style="thin">
        <color rgb="FF12448A"/>
      </left>
      <right/>
      <top/>
      <bottom style="hair">
        <color rgb="FFF2F2F2"/>
      </bottom>
      <diagonal/>
    </border>
    <border>
      <left/>
      <right/>
      <top/>
      <bottom style="hair">
        <color rgb="FFF2F2F2"/>
      </bottom>
      <diagonal/>
    </border>
    <border>
      <left/>
      <right style="thin">
        <color rgb="FF12448A"/>
      </right>
      <top/>
      <bottom style="hair">
        <color rgb="FFF2F2F2"/>
      </bottom>
      <diagonal/>
    </border>
    <border>
      <left style="thin">
        <color rgb="FF12448A"/>
      </left>
      <right style="hair">
        <color rgb="FF7F7F7F"/>
      </right>
      <top style="double">
        <color rgb="FF12448A"/>
      </top>
      <bottom style="hair">
        <color rgb="FF7F7F7F"/>
      </bottom>
      <diagonal/>
    </border>
    <border>
      <left style="hair">
        <color rgb="FF7F7F7F"/>
      </left>
      <right style="hair">
        <color rgb="FF7F7F7F"/>
      </right>
      <top style="double">
        <color rgb="FF12448A"/>
      </top>
      <bottom style="hair">
        <color rgb="FF7F7F7F"/>
      </bottom>
      <diagonal/>
    </border>
    <border>
      <left style="thin">
        <color rgb="FF12448A"/>
      </left>
      <right style="thin">
        <color rgb="FF12448A"/>
      </right>
      <top style="double">
        <color rgb="FF12448A"/>
      </top>
      <bottom style="hair">
        <color rgb="FF7F7F7F"/>
      </bottom>
      <diagonal/>
    </border>
    <border>
      <left style="thin">
        <color rgb="FF12448A"/>
      </left>
      <right style="thin">
        <color rgb="FF12448A"/>
      </right>
      <top style="hair">
        <color rgb="FF7F7F7F"/>
      </top>
      <bottom style="thin">
        <color rgb="FF12448A"/>
      </bottom>
      <diagonal/>
    </border>
    <border>
      <left style="thin">
        <color rgb="FF12448A"/>
      </left>
      <right/>
      <top style="double">
        <color rgb="FF12448A"/>
      </top>
      <bottom style="hair">
        <color rgb="FF7F7F7F"/>
      </bottom>
      <diagonal/>
    </border>
    <border>
      <left style="hair">
        <color rgb="FF7F7F7F"/>
      </left>
      <right/>
      <top style="double">
        <color rgb="FF12448A"/>
      </top>
      <bottom style="hair">
        <color rgb="FF7F7F7F"/>
      </bottom>
      <diagonal/>
    </border>
    <border>
      <left/>
      <right style="thin">
        <color rgb="FF12448A"/>
      </right>
      <top/>
      <bottom style="hair">
        <color rgb="FF7F7F7F"/>
      </bottom>
      <diagonal/>
    </border>
    <border>
      <left style="hair">
        <color rgb="FF7F7F7F"/>
      </left>
      <right/>
      <top/>
      <bottom style="hair">
        <color rgb="FF7F7F7F"/>
      </bottom>
      <diagonal/>
    </border>
    <border>
      <left/>
      <right/>
      <top/>
      <bottom style="thin">
        <color rgb="FF12448A"/>
      </bottom>
      <diagonal/>
    </border>
    <border>
      <left style="hair">
        <color rgb="FF000000"/>
      </left>
      <right/>
      <top/>
      <bottom style="double">
        <color rgb="FF12448A"/>
      </bottom>
      <diagonal/>
    </border>
    <border>
      <left style="hair">
        <color rgb="FF000000"/>
      </left>
      <right style="thin">
        <color rgb="FF12448A"/>
      </right>
      <top/>
      <bottom style="double">
        <color rgb="FF12448A"/>
      </bottom>
      <diagonal/>
    </border>
    <border>
      <left/>
      <right style="hair">
        <color rgb="FF666666"/>
      </right>
      <top style="double">
        <color rgb="FF12448A"/>
      </top>
      <bottom style="hair">
        <color rgb="FF666666"/>
      </bottom>
      <diagonal/>
    </border>
    <border>
      <left style="hair">
        <color rgb="FF666666"/>
      </left>
      <right/>
      <top/>
      <bottom style="hair">
        <color rgb="FF666666"/>
      </bottom>
      <diagonal/>
    </border>
    <border>
      <left style="thin">
        <color rgb="FF12448A"/>
      </left>
      <right style="hair">
        <color rgb="FF666666"/>
      </right>
      <top style="double">
        <color rgb="FF12448A"/>
      </top>
      <bottom style="hair">
        <color rgb="FF666666"/>
      </bottom>
      <diagonal/>
    </border>
    <border>
      <left style="hair">
        <color rgb="FF666666"/>
      </left>
      <right/>
      <top style="hair">
        <color rgb="FF7F7F7F"/>
      </top>
      <bottom style="hair">
        <color rgb="FF666666"/>
      </bottom>
      <diagonal/>
    </border>
    <border>
      <left/>
      <right style="hair">
        <color rgb="FF666666"/>
      </right>
      <top style="hair">
        <color rgb="FF666666"/>
      </top>
      <bottom style="hair">
        <color rgb="FF666666"/>
      </bottom>
      <diagonal/>
    </border>
    <border>
      <left style="hair">
        <color rgb="FF666666"/>
      </left>
      <right/>
      <top style="hair">
        <color rgb="FF666666"/>
      </top>
      <bottom style="hair">
        <color rgb="FF666666"/>
      </bottom>
      <diagonal/>
    </border>
    <border>
      <left style="thin">
        <color rgb="FF12448A"/>
      </left>
      <right style="hair">
        <color rgb="FF666666"/>
      </right>
      <top style="hair">
        <color rgb="FF666666"/>
      </top>
      <bottom style="hair">
        <color rgb="FF666666"/>
      </bottom>
      <diagonal/>
    </border>
    <border>
      <left style="hair">
        <color rgb="FF666666"/>
      </left>
      <right/>
      <top style="hair">
        <color rgb="FF666666"/>
      </top>
      <bottom style="thin">
        <color rgb="FF002060"/>
      </bottom>
      <diagonal/>
    </border>
    <border>
      <left style="thin">
        <color rgb="FF12448A"/>
      </left>
      <right style="hair">
        <color rgb="FF666666"/>
      </right>
      <top style="hair">
        <color rgb="FF666666"/>
      </top>
      <bottom style="thin">
        <color rgb="FF12448A"/>
      </bottom>
      <diagonal/>
    </border>
    <border>
      <left style="thin">
        <color rgb="FF12448A"/>
      </left>
      <right style="thin">
        <color rgb="FF12448A"/>
      </right>
      <top/>
      <bottom style="double">
        <color rgb="FF12448A"/>
      </bottom>
      <diagonal/>
    </border>
    <border>
      <left/>
      <right/>
      <top style="thin">
        <color rgb="FFE7E6E6"/>
      </top>
      <bottom style="hair">
        <color rgb="FF808080"/>
      </bottom>
      <diagonal/>
    </border>
    <border>
      <left style="thin">
        <color rgb="FF1C4587"/>
      </left>
      <right/>
      <top/>
      <bottom style="hair">
        <color rgb="FF808080"/>
      </bottom>
      <diagonal/>
    </border>
    <border>
      <left/>
      <right/>
      <top style="hair">
        <color rgb="FF808080"/>
      </top>
      <bottom style="hair">
        <color rgb="FF808080"/>
      </bottom>
      <diagonal/>
    </border>
    <border>
      <left/>
      <right style="thin">
        <color rgb="FFE7E6E6"/>
      </right>
      <top style="hair">
        <color rgb="FF808080"/>
      </top>
      <bottom style="hair">
        <color rgb="FF808080"/>
      </bottom>
      <diagonal/>
    </border>
    <border>
      <left/>
      <right/>
      <top style="hair">
        <color rgb="FF808080"/>
      </top>
      <bottom style="thin">
        <color rgb="FFE7E6E6"/>
      </bottom>
      <diagonal/>
    </border>
    <border>
      <left/>
      <right/>
      <top style="hair">
        <color rgb="FF808080"/>
      </top>
      <bottom style="thin">
        <color rgb="FF000000"/>
      </bottom>
      <diagonal/>
    </border>
    <border>
      <left style="thin">
        <color rgb="FF1C4587"/>
      </left>
      <right/>
      <top style="hair">
        <color rgb="FF808080"/>
      </top>
      <bottom style="thin">
        <color rgb="FF000000"/>
      </bottom>
      <diagonal/>
    </border>
    <border>
      <left style="thin">
        <color rgb="FF12448A"/>
      </left>
      <right/>
      <top style="hair">
        <color rgb="FF808080"/>
      </top>
      <bottom style="thin">
        <color rgb="FF000000"/>
      </bottom>
      <diagonal/>
    </border>
    <border>
      <left/>
      <right style="thin">
        <color rgb="FFE7E6E6"/>
      </right>
      <top/>
      <bottom style="hair">
        <color rgb="FF808080"/>
      </bottom>
      <diagonal/>
    </border>
    <border>
      <left/>
      <right/>
      <top style="hair">
        <color rgb="FF808080"/>
      </top>
      <bottom style="thin">
        <color rgb="FF12448A"/>
      </bottom>
      <diagonal/>
    </border>
    <border>
      <left style="thin">
        <color rgb="FF1C4587"/>
      </left>
      <right/>
      <top/>
      <bottom style="thin">
        <color rgb="FF12448A"/>
      </bottom>
      <diagonal/>
    </border>
    <border>
      <left style="thin">
        <color rgb="FFE7E6E6"/>
      </left>
      <right/>
      <top/>
      <bottom style="thin">
        <color rgb="FF12448A"/>
      </bottom>
      <diagonal/>
    </border>
    <border>
      <left/>
      <right style="thin">
        <color rgb="FF12448A"/>
      </right>
      <top style="double">
        <color rgb="FF12448A"/>
      </top>
      <bottom/>
      <diagonal/>
    </border>
    <border>
      <left style="thin">
        <color rgb="FF12448A"/>
      </left>
      <right style="hair">
        <color rgb="FFFFFFFF"/>
      </right>
      <top/>
      <bottom/>
      <diagonal/>
    </border>
    <border>
      <left style="thin">
        <color rgb="FF12448A"/>
      </left>
      <right/>
      <top/>
      <bottom style="dotted">
        <color rgb="FF000000"/>
      </bottom>
      <diagonal/>
    </border>
    <border>
      <left style="thin">
        <color rgb="FF12448A"/>
      </left>
      <right style="hair">
        <color rgb="FFFFFFFF"/>
      </right>
      <top/>
      <bottom style="dotted">
        <color rgb="FF000000"/>
      </bottom>
      <diagonal/>
    </border>
    <border>
      <left style="thin">
        <color rgb="FF12448A"/>
      </left>
      <right style="thin">
        <color rgb="FF12448A"/>
      </right>
      <top/>
      <bottom style="hair">
        <color rgb="FF808080"/>
      </bottom>
      <diagonal/>
    </border>
    <border>
      <left/>
      <right/>
      <top style="double">
        <color rgb="FFE7E6E6"/>
      </top>
      <bottom style="hair">
        <color rgb="FF808080"/>
      </bottom>
      <diagonal/>
    </border>
    <border>
      <left style="thin">
        <color rgb="FF000000"/>
      </left>
      <right/>
      <top style="double">
        <color rgb="FFE7E6E6"/>
      </top>
      <bottom style="hair">
        <color rgb="FF808080"/>
      </bottom>
      <diagonal/>
    </border>
    <border>
      <left style="thin">
        <color rgb="FF12448A"/>
      </left>
      <right style="thin">
        <color rgb="FF12448A"/>
      </right>
      <top/>
      <bottom style="thin">
        <color rgb="FF12448A"/>
      </bottom>
      <diagonal/>
    </border>
    <border>
      <left style="thin">
        <color rgb="FF12448A"/>
      </left>
      <right/>
      <top style="double">
        <color rgb="FFE7E6E6"/>
      </top>
      <bottom/>
      <diagonal/>
    </border>
    <border>
      <left style="thin">
        <color rgb="FF12448A"/>
      </left>
      <right/>
      <top style="double">
        <color rgb="FF12448A"/>
      </top>
      <bottom style="thin">
        <color rgb="FF12448A"/>
      </bottom>
      <diagonal/>
    </border>
    <border>
      <left style="thin">
        <color rgb="FF12448A"/>
      </left>
      <right/>
      <top style="double">
        <color rgb="FF12448A"/>
      </top>
      <bottom style="hair">
        <color rgb="FF12448A"/>
      </bottom>
      <diagonal/>
    </border>
    <border>
      <left style="thin">
        <color rgb="FF12448A"/>
      </left>
      <right/>
      <top style="hair">
        <color rgb="FF12448A"/>
      </top>
      <bottom style="hair">
        <color rgb="FF12448A"/>
      </bottom>
      <diagonal/>
    </border>
    <border>
      <left style="thin">
        <color rgb="FF12448A"/>
      </left>
      <right/>
      <top style="hair">
        <color rgb="FF12448A"/>
      </top>
      <bottom style="hair">
        <color rgb="FF7F7F7F"/>
      </bottom>
      <diagonal/>
    </border>
    <border>
      <left style="thin">
        <color rgb="FF12448A"/>
      </left>
      <right/>
      <top style="hair">
        <color rgb="FF7F7F7F"/>
      </top>
      <bottom style="hair">
        <color rgb="FF666666"/>
      </bottom>
      <diagonal/>
    </border>
    <border>
      <left style="thin">
        <color rgb="FF12448A"/>
      </left>
      <right/>
      <top style="hair">
        <color rgb="FF666666"/>
      </top>
      <bottom style="thin">
        <color rgb="FF12448A"/>
      </bottom>
      <diagonal/>
    </border>
    <border>
      <left/>
      <right style="thin">
        <color rgb="FFE7E6E6"/>
      </right>
      <top/>
      <bottom/>
      <diagonal/>
    </border>
    <border>
      <left/>
      <right style="thin">
        <color rgb="FFE7E6E6"/>
      </right>
      <top/>
      <bottom style="double">
        <color rgb="FF12448A"/>
      </bottom>
      <diagonal/>
    </border>
    <border>
      <left/>
      <right style="thin">
        <color rgb="FF12448A"/>
      </right>
      <top/>
      <bottom style="hair">
        <color rgb="FF808080"/>
      </bottom>
      <diagonal/>
    </border>
    <border>
      <left/>
      <right style="thin">
        <color rgb="FF12448A"/>
      </right>
      <top style="hair">
        <color rgb="FF808080"/>
      </top>
      <bottom style="hair">
        <color rgb="FF808080"/>
      </bottom>
      <diagonal/>
    </border>
    <border>
      <left style="thin">
        <color rgb="FF12448A"/>
      </left>
      <right/>
      <top/>
      <bottom style="hair">
        <color rgb="FF808080"/>
      </bottom>
      <diagonal/>
    </border>
    <border>
      <left/>
      <right style="thin">
        <color rgb="FF12448A"/>
      </right>
      <top style="hair">
        <color rgb="FF808080"/>
      </top>
      <bottom style="thin">
        <color rgb="FF12448A"/>
      </bottom>
      <diagonal/>
    </border>
    <border>
      <left style="thin">
        <color rgb="FF000000"/>
      </left>
      <right/>
      <top/>
      <bottom style="thin">
        <color rgb="FF000000"/>
      </bottom>
      <diagonal/>
    </border>
    <border>
      <left/>
      <right style="thin">
        <color rgb="FF12448A"/>
      </right>
      <top style="hair">
        <color rgb="FF7F7F7F"/>
      </top>
      <bottom style="thin">
        <color rgb="FF000000"/>
      </bottom>
      <diagonal/>
    </border>
    <border>
      <left/>
      <right style="thin">
        <color rgb="FF12448A"/>
      </right>
      <top style="hair">
        <color rgb="FF7F7F7F"/>
      </top>
      <bottom/>
      <diagonal/>
    </border>
    <border>
      <left/>
      <right style="hair">
        <color rgb="FF7F7F7F"/>
      </right>
      <top style="double">
        <color rgb="FF12448A"/>
      </top>
      <bottom/>
      <diagonal/>
    </border>
    <border>
      <left style="hair">
        <color rgb="FF7F7F7F"/>
      </left>
      <right style="thin">
        <color rgb="FF12448A"/>
      </right>
      <top style="double">
        <color rgb="FF12448A"/>
      </top>
      <bottom/>
      <diagonal/>
    </border>
    <border>
      <left style="thin">
        <color rgb="FF12448A"/>
      </left>
      <right style="hair">
        <color rgb="FF7F7F7F"/>
      </right>
      <top style="double">
        <color rgb="FF12448A"/>
      </top>
      <bottom/>
      <diagonal/>
    </border>
    <border>
      <left style="hair">
        <color rgb="FF7F7F7F"/>
      </left>
      <right/>
      <top style="double">
        <color rgb="FF12448A"/>
      </top>
      <bottom/>
      <diagonal/>
    </border>
    <border>
      <left/>
      <right style="thin">
        <color rgb="FF000099"/>
      </right>
      <top/>
      <bottom style="double">
        <color rgb="FF12448A"/>
      </bottom>
      <diagonal/>
    </border>
    <border>
      <left/>
      <right style="thin">
        <color rgb="FF000099"/>
      </right>
      <top style="double">
        <color rgb="FF12448A"/>
      </top>
      <bottom style="hair">
        <color rgb="FF7F7F7F"/>
      </bottom>
      <diagonal/>
    </border>
    <border>
      <left style="thin">
        <color rgb="FF12448A"/>
      </left>
      <right/>
      <top style="double">
        <color rgb="FFE7E6E6"/>
      </top>
      <bottom style="hair">
        <color rgb="FF808080"/>
      </bottom>
      <diagonal/>
    </border>
    <border>
      <left/>
      <right style="thin">
        <color rgb="FF000099"/>
      </right>
      <top style="hair">
        <color rgb="FF7F7F7F"/>
      </top>
      <bottom style="thin">
        <color rgb="FF000000"/>
      </bottom>
      <diagonal/>
    </border>
    <border>
      <left style="thin">
        <color rgb="FF12448A"/>
      </left>
      <right style="dotted">
        <color rgb="FF666666"/>
      </right>
      <top style="double">
        <color rgb="FF12448A"/>
      </top>
      <bottom style="dotted">
        <color rgb="FF666666"/>
      </bottom>
      <diagonal/>
    </border>
    <border>
      <left style="dotted">
        <color rgb="FF666666"/>
      </left>
      <right/>
      <top style="double">
        <color rgb="FF12448A"/>
      </top>
      <bottom style="dotted">
        <color rgb="FF666666"/>
      </bottom>
      <diagonal/>
    </border>
    <border>
      <left style="thin">
        <color rgb="FF12448A"/>
      </left>
      <right style="dotted">
        <color rgb="FF666666"/>
      </right>
      <top style="dotted">
        <color rgb="FF666666"/>
      </top>
      <bottom style="dotted">
        <color rgb="FF666666"/>
      </bottom>
      <diagonal/>
    </border>
    <border>
      <left style="dotted">
        <color rgb="FF666666"/>
      </left>
      <right/>
      <top style="dotted">
        <color rgb="FF666666"/>
      </top>
      <bottom style="dotted">
        <color rgb="FF666666"/>
      </bottom>
      <diagonal/>
    </border>
    <border>
      <left style="thin">
        <color rgb="FF12448A"/>
      </left>
      <right style="dotted">
        <color rgb="FF666666"/>
      </right>
      <top style="dotted">
        <color rgb="FF666666"/>
      </top>
      <bottom style="thin">
        <color rgb="FF12448A"/>
      </bottom>
      <diagonal/>
    </border>
    <border>
      <left style="dotted">
        <color rgb="FF666666"/>
      </left>
      <right/>
      <top style="dotted">
        <color rgb="FF666666"/>
      </top>
      <bottom style="thin">
        <color rgb="FF12448A"/>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right/>
      <top style="hair">
        <color rgb="FF7F7F7F"/>
      </top>
      <bottom style="thin">
        <color rgb="FF1C4587"/>
      </bottom>
      <diagonal/>
    </border>
    <border>
      <left/>
      <right style="thin">
        <color rgb="FF12448A"/>
      </right>
      <top style="hair">
        <color rgb="FF7F7F7F"/>
      </top>
      <bottom style="thin">
        <color rgb="FF1C4587"/>
      </bottom>
      <diagonal/>
    </border>
    <border>
      <left/>
      <right/>
      <top/>
      <bottom style="thin">
        <color rgb="FF073763"/>
      </bottom>
      <diagonal/>
    </border>
    <border>
      <left/>
      <right style="thin">
        <color rgb="FF073763"/>
      </right>
      <top/>
      <bottom/>
      <diagonal/>
    </border>
    <border>
      <left style="hair">
        <color rgb="FF7F7F7F"/>
      </left>
      <right style="thin">
        <color rgb="FF073763"/>
      </right>
      <top/>
      <bottom style="double">
        <color rgb="FF000099"/>
      </bottom>
      <diagonal/>
    </border>
    <border>
      <left style="thin">
        <color rgb="FF073763"/>
      </left>
      <right style="hair">
        <color rgb="FF7F7F7F"/>
      </right>
      <top/>
      <bottom/>
      <diagonal/>
    </border>
    <border>
      <left style="hair">
        <color rgb="FF7F7F7F"/>
      </left>
      <right style="thin">
        <color rgb="FF073763"/>
      </right>
      <top/>
      <bottom/>
      <diagonal/>
    </border>
    <border>
      <left style="thin">
        <color rgb="FF073763"/>
      </left>
      <right style="hair">
        <color rgb="FF7F7F7F"/>
      </right>
      <top style="hair">
        <color rgb="FF7F7F7F"/>
      </top>
      <bottom style="hair">
        <color rgb="FF7F7F7F"/>
      </bottom>
      <diagonal/>
    </border>
    <border>
      <left style="hair">
        <color rgb="FF7F7F7F"/>
      </left>
      <right style="thin">
        <color rgb="FF073763"/>
      </right>
      <top style="hair">
        <color rgb="FF7F7F7F"/>
      </top>
      <bottom style="hair">
        <color rgb="FF7F7F7F"/>
      </bottom>
      <diagonal/>
    </border>
    <border>
      <left style="thin">
        <color rgb="FF073763"/>
      </left>
      <right/>
      <top style="hair">
        <color rgb="FF7F7F7F"/>
      </top>
      <bottom/>
      <diagonal/>
    </border>
    <border>
      <left style="hair">
        <color rgb="FF7F7F7F"/>
      </left>
      <right/>
      <top style="hair">
        <color rgb="FF7F7F7F"/>
      </top>
      <bottom/>
      <diagonal/>
    </border>
    <border>
      <left/>
      <right/>
      <top style="thin">
        <color rgb="FF000099"/>
      </top>
      <bottom/>
      <diagonal/>
    </border>
    <border>
      <left style="thin">
        <color rgb="FF000000"/>
      </left>
      <right style="hair">
        <color rgb="FF000000"/>
      </right>
      <top/>
      <bottom style="double">
        <color rgb="FF002060"/>
      </bottom>
      <diagonal/>
    </border>
    <border>
      <left/>
      <right/>
      <top style="hair">
        <color rgb="FF808080"/>
      </top>
      <bottom/>
      <diagonal/>
    </border>
    <border>
      <left/>
      <right style="thin">
        <color rgb="FF002060"/>
      </right>
      <top style="hair">
        <color rgb="FF808080"/>
      </top>
      <bottom/>
      <diagonal/>
    </border>
    <border>
      <left style="thin">
        <color rgb="FF000000"/>
      </left>
      <right style="hair">
        <color rgb="FF12448A"/>
      </right>
      <top style="hair">
        <color rgb="FF12448A"/>
      </top>
      <bottom/>
      <diagonal/>
    </border>
    <border>
      <left style="thin">
        <color rgb="FF073763"/>
      </left>
      <right style="hair">
        <color rgb="FF12448A"/>
      </right>
      <top style="thin">
        <color rgb="FF073763"/>
      </top>
      <bottom style="thin">
        <color rgb="FF073763"/>
      </bottom>
      <diagonal/>
    </border>
    <border>
      <left style="hair">
        <color rgb="FF12448A"/>
      </left>
      <right/>
      <top style="thin">
        <color rgb="FF073763"/>
      </top>
      <bottom style="thin">
        <color rgb="FF073763"/>
      </bottom>
      <diagonal/>
    </border>
    <border>
      <left/>
      <right/>
      <top style="thin">
        <color rgb="FF12448A"/>
      </top>
      <bottom style="hair">
        <color rgb="FF808080"/>
      </bottom>
      <diagonal/>
    </border>
    <border>
      <left/>
      <right style="thin">
        <color rgb="FF002060"/>
      </right>
      <top style="thin">
        <color rgb="FF12448A"/>
      </top>
      <bottom style="hair">
        <color rgb="FF808080"/>
      </bottom>
      <diagonal/>
    </border>
    <border>
      <left style="thin">
        <color rgb="FF000000"/>
      </left>
      <right style="hair">
        <color rgb="FF073763"/>
      </right>
      <top style="thin">
        <color rgb="FF12448A"/>
      </top>
      <bottom style="hair">
        <color rgb="FF073763"/>
      </bottom>
      <diagonal/>
    </border>
    <border>
      <left style="hair">
        <color rgb="FF073763"/>
      </left>
      <right/>
      <top style="thin">
        <color rgb="FF12448A"/>
      </top>
      <bottom style="hair">
        <color rgb="FF073763"/>
      </bottom>
      <diagonal/>
    </border>
    <border>
      <left style="thin">
        <color rgb="FF073763"/>
      </left>
      <right style="hair">
        <color rgb="FF073763"/>
      </right>
      <top style="thin">
        <color rgb="FF073763"/>
      </top>
      <bottom style="hair">
        <color rgb="FF073763"/>
      </bottom>
      <diagonal/>
    </border>
    <border>
      <left style="hair">
        <color rgb="FF073763"/>
      </left>
      <right/>
      <top style="thin">
        <color rgb="FF073763"/>
      </top>
      <bottom style="hair">
        <color rgb="FF073763"/>
      </bottom>
      <diagonal/>
    </border>
    <border>
      <left/>
      <right style="thin">
        <color rgb="FF002060"/>
      </right>
      <top style="hair">
        <color rgb="FF808080"/>
      </top>
      <bottom style="hair">
        <color rgb="FF808080"/>
      </bottom>
      <diagonal/>
    </border>
    <border>
      <left style="thin">
        <color rgb="FF000000"/>
      </left>
      <right style="hair">
        <color rgb="FF073763"/>
      </right>
      <top style="hair">
        <color rgb="FF073763"/>
      </top>
      <bottom style="hair">
        <color rgb="FF073763"/>
      </bottom>
      <diagonal/>
    </border>
    <border>
      <left style="thin">
        <color rgb="FF073763"/>
      </left>
      <right style="hair">
        <color rgb="FF073763"/>
      </right>
      <top style="hair">
        <color rgb="FF073763"/>
      </top>
      <bottom style="hair">
        <color rgb="FF073763"/>
      </bottom>
      <diagonal/>
    </border>
    <border>
      <left style="hair">
        <color rgb="FF073763"/>
      </left>
      <right/>
      <top style="hair">
        <color rgb="FF073763"/>
      </top>
      <bottom style="hair">
        <color rgb="FF073763"/>
      </bottom>
      <diagonal/>
    </border>
    <border>
      <left style="thin">
        <color rgb="FF002060"/>
      </left>
      <right style="hair">
        <color rgb="FF073763"/>
      </right>
      <top style="hair">
        <color rgb="FF073763"/>
      </top>
      <bottom/>
      <diagonal/>
    </border>
    <border>
      <left style="thin">
        <color rgb="FF073763"/>
      </left>
      <right style="hair">
        <color rgb="FF073763"/>
      </right>
      <top style="hair">
        <color rgb="FF073763"/>
      </top>
      <bottom style="thin">
        <color rgb="FF073763"/>
      </bottom>
      <diagonal/>
    </border>
    <border>
      <left style="hair">
        <color rgb="FF073763"/>
      </left>
      <right/>
      <top style="hair">
        <color rgb="FF073763"/>
      </top>
      <bottom style="thin">
        <color rgb="FF073763"/>
      </bottom>
      <diagonal/>
    </border>
    <border>
      <left/>
      <right/>
      <top style="thin">
        <color rgb="FF002060"/>
      </top>
      <bottom style="thin">
        <color rgb="FF000000"/>
      </bottom>
      <diagonal/>
    </border>
    <border>
      <left/>
      <right style="thin">
        <color rgb="FF12448A"/>
      </right>
      <top/>
      <bottom style="double">
        <color rgb="FF002060"/>
      </bottom>
      <diagonal/>
    </border>
    <border>
      <left/>
      <right style="hair">
        <color rgb="FF808080"/>
      </right>
      <top/>
      <bottom style="double">
        <color rgb="FF002060"/>
      </bottom>
      <diagonal/>
    </border>
    <border>
      <left style="thin">
        <color rgb="FF12448A"/>
      </left>
      <right style="hair">
        <color rgb="FF808080"/>
      </right>
      <top/>
      <bottom style="double">
        <color rgb="FF002060"/>
      </bottom>
      <diagonal/>
    </border>
    <border>
      <left/>
      <right/>
      <top style="thin">
        <color rgb="FF073763"/>
      </top>
      <bottom style="thin">
        <color rgb="FF073763"/>
      </bottom>
      <diagonal/>
    </border>
    <border>
      <left style="hair">
        <color rgb="FF12448A"/>
      </left>
      <right style="thin">
        <color rgb="FF073763"/>
      </right>
      <top style="thin">
        <color rgb="FF073763"/>
      </top>
      <bottom style="thin">
        <color rgb="FF073763"/>
      </bottom>
      <diagonal/>
    </border>
    <border>
      <left/>
      <right/>
      <top style="thin">
        <color rgb="FF073763"/>
      </top>
      <bottom style="thin">
        <color rgb="FF12448A"/>
      </bottom>
      <diagonal/>
    </border>
    <border>
      <left/>
      <right/>
      <top/>
      <bottom style="hair">
        <color rgb="FFFFFFFF"/>
      </bottom>
      <diagonal/>
    </border>
    <border>
      <left/>
      <right style="thin">
        <color rgb="FF073763"/>
      </right>
      <top/>
      <bottom style="hair">
        <color rgb="FF7F7F7F"/>
      </bottom>
      <diagonal/>
    </border>
    <border>
      <left/>
      <right style="hair">
        <color rgb="FF000000"/>
      </right>
      <top/>
      <bottom style="hair">
        <color rgb="FF000000"/>
      </bottom>
      <diagonal/>
    </border>
    <border>
      <left style="hair">
        <color rgb="FF000000"/>
      </left>
      <right/>
      <top/>
      <bottom style="hair">
        <color rgb="FF000000"/>
      </bottom>
      <diagonal/>
    </border>
    <border>
      <left/>
      <right style="thin">
        <color rgb="FF073763"/>
      </right>
      <top style="hair">
        <color rgb="FF7F7F7F"/>
      </top>
      <bottom style="hair">
        <color rgb="FF7F7F7F"/>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thin">
        <color rgb="FF073763"/>
      </right>
      <top style="hair">
        <color rgb="FF7F7F7F"/>
      </top>
      <bottom style="thin">
        <color rgb="FF000099"/>
      </bottom>
      <diagonal/>
    </border>
    <border>
      <left/>
      <right style="hair">
        <color rgb="FF000000"/>
      </right>
      <top style="hair">
        <color rgb="FF000000"/>
      </top>
      <bottom style="thin">
        <color rgb="FF000099"/>
      </bottom>
      <diagonal/>
    </border>
    <border>
      <left style="hair">
        <color rgb="FF000000"/>
      </left>
      <right/>
      <top style="hair">
        <color rgb="FF000000"/>
      </top>
      <bottom style="thin">
        <color rgb="FF000099"/>
      </bottom>
      <diagonal/>
    </border>
    <border>
      <left style="thin">
        <color rgb="FF000000"/>
      </left>
      <right style="thin">
        <color rgb="FF000000"/>
      </right>
      <top/>
      <bottom/>
      <diagonal/>
    </border>
    <border>
      <left/>
      <right style="thin">
        <color rgb="FF000000"/>
      </right>
      <top/>
      <bottom style="double">
        <color rgb="FF000099"/>
      </bottom>
      <diagonal/>
    </border>
    <border>
      <left style="thin">
        <color rgb="FF000000"/>
      </left>
      <right style="thin">
        <color rgb="FF000000"/>
      </right>
      <top/>
      <bottom style="double">
        <color rgb="FF000099"/>
      </bottom>
      <diagonal/>
    </border>
    <border>
      <left style="thin">
        <color rgb="FF073763"/>
      </left>
      <right style="thin">
        <color rgb="FF073763"/>
      </right>
      <top style="hair">
        <color rgb="FF000000"/>
      </top>
      <bottom style="hair">
        <color rgb="FF000000"/>
      </bottom>
      <diagonal/>
    </border>
    <border>
      <left style="thin">
        <color rgb="FF073763"/>
      </left>
      <right style="thin">
        <color rgb="FF073763"/>
      </right>
      <top style="hair">
        <color rgb="FF000000"/>
      </top>
      <bottom style="thin">
        <color rgb="FF000099"/>
      </bottom>
      <diagonal/>
    </border>
    <border>
      <left style="double">
        <color rgb="FFFFFFFF"/>
      </left>
      <right style="double">
        <color rgb="FFFFFFFF"/>
      </right>
      <top/>
      <bottom/>
      <diagonal/>
    </border>
    <border>
      <left style="thin">
        <color rgb="FF073763"/>
      </left>
      <right style="thin">
        <color rgb="FF073763"/>
      </right>
      <top/>
      <bottom style="hair">
        <color rgb="FF000000"/>
      </bottom>
      <diagonal/>
    </border>
    <border>
      <left/>
      <right style="hair">
        <color rgb="FFFFFFFF"/>
      </right>
      <top/>
      <bottom style="hair">
        <color rgb="FF000000"/>
      </bottom>
      <diagonal/>
    </border>
    <border>
      <left/>
      <right style="hair">
        <color rgb="FFFFFFFF"/>
      </right>
      <top style="hair">
        <color rgb="FF000000"/>
      </top>
      <bottom style="hair">
        <color rgb="FF000000"/>
      </bottom>
      <diagonal/>
    </border>
    <border>
      <left/>
      <right style="hair">
        <color rgb="FFFFFFFF"/>
      </right>
      <top style="hair">
        <color rgb="FF000000"/>
      </top>
      <bottom style="thin">
        <color rgb="FF000099"/>
      </bottom>
      <diagonal/>
    </border>
    <border>
      <left/>
      <right/>
      <top/>
      <bottom style="hair">
        <color rgb="FF000000"/>
      </bottom>
      <diagonal/>
    </border>
    <border>
      <left/>
      <right style="thin">
        <color rgb="FF000099"/>
      </right>
      <top style="hair">
        <color rgb="FF7F7F7F"/>
      </top>
      <bottom style="thin">
        <color rgb="FF000099"/>
      </bottom>
      <diagonal/>
    </border>
    <border>
      <left/>
      <right/>
      <top style="hair">
        <color rgb="FF000000"/>
      </top>
      <bottom style="thin">
        <color rgb="FF000099"/>
      </bottom>
      <diagonal/>
    </border>
    <border>
      <left style="hair">
        <color rgb="FF000000"/>
      </left>
      <right/>
      <top/>
      <bottom style="hair">
        <color rgb="FF12448A"/>
      </bottom>
      <diagonal/>
    </border>
    <border>
      <left/>
      <right style="thin">
        <color rgb="FF000099"/>
      </right>
      <top style="hair">
        <color rgb="FF7F7F7F"/>
      </top>
      <bottom style="hair">
        <color rgb="FF7F7F7F"/>
      </bottom>
      <diagonal/>
    </border>
    <border>
      <left style="hair">
        <color rgb="FF000000"/>
      </left>
      <right/>
      <top style="hair">
        <color rgb="FF12448A"/>
      </top>
      <bottom style="hair">
        <color rgb="FF12448A"/>
      </bottom>
      <diagonal/>
    </border>
    <border>
      <left/>
      <right/>
      <top style="hair">
        <color rgb="FF7F7F7F"/>
      </top>
      <bottom style="thin">
        <color rgb="FF000099"/>
      </bottom>
      <diagonal/>
    </border>
    <border>
      <left style="hair">
        <color rgb="FF000000"/>
      </left>
      <right/>
      <top style="hair">
        <color rgb="FF12448A"/>
      </top>
      <bottom style="thin">
        <color rgb="FF12448A"/>
      </bottom>
      <diagonal/>
    </border>
    <border>
      <left style="hair">
        <color rgb="FF7F7F7F"/>
      </left>
      <right style="hair">
        <color rgb="FF7F7F7F"/>
      </right>
      <top/>
      <bottom style="hair">
        <color rgb="FF7F7F7F"/>
      </bottom>
      <diagonal/>
    </border>
    <border>
      <left style="hair">
        <color rgb="FF7F7F7F"/>
      </left>
      <right style="thin">
        <color rgb="FF000099"/>
      </right>
      <top style="hair">
        <color rgb="FF7F7F7F"/>
      </top>
      <bottom style="hair">
        <color rgb="FF7F7F7F"/>
      </bottom>
      <diagonal/>
    </border>
    <border>
      <left style="thin">
        <color rgb="FF000000"/>
      </left>
      <right style="hair">
        <color rgb="FF7F7F7F"/>
      </right>
      <top style="hair">
        <color rgb="FF7F7F7F"/>
      </top>
      <bottom style="hair">
        <color rgb="FF7F7F7F"/>
      </bottom>
      <diagonal/>
    </border>
    <border>
      <left style="thin">
        <color rgb="FF000000"/>
      </left>
      <right style="hair">
        <color rgb="FF7F7F7F"/>
      </right>
      <top/>
      <bottom style="hair">
        <color rgb="FF7F7F7F"/>
      </bottom>
      <diagonal/>
    </border>
    <border>
      <left style="hair">
        <color rgb="FF7F7F7F"/>
      </left>
      <right style="hair">
        <color rgb="FF7F7F7F"/>
      </right>
      <top style="hair">
        <color rgb="FF7F7F7F"/>
      </top>
      <bottom style="thin">
        <color rgb="FF000099"/>
      </bottom>
      <diagonal/>
    </border>
    <border>
      <left style="hair">
        <color rgb="FF7F7F7F"/>
      </left>
      <right style="thin">
        <color rgb="FF000099"/>
      </right>
      <top style="hair">
        <color rgb="FF7F7F7F"/>
      </top>
      <bottom style="thin">
        <color rgb="FF000099"/>
      </bottom>
      <diagonal/>
    </border>
    <border>
      <left style="thin">
        <color rgb="FF000000"/>
      </left>
      <right style="hair">
        <color rgb="FF7F7F7F"/>
      </right>
      <top style="hair">
        <color rgb="FF7F7F7F"/>
      </top>
      <bottom style="thin">
        <color rgb="FF000099"/>
      </bottom>
      <diagonal/>
    </border>
    <border>
      <left style="hair">
        <color rgb="FF7F7F7F"/>
      </left>
      <right/>
      <top style="hair">
        <color rgb="FF7F7F7F"/>
      </top>
      <bottom style="thin">
        <color rgb="FF000099"/>
      </bottom>
      <diagonal/>
    </border>
    <border>
      <left/>
      <right style="thin">
        <color rgb="FF12448A"/>
      </right>
      <top/>
      <bottom style="double">
        <color rgb="FF000099"/>
      </bottom>
      <diagonal/>
    </border>
    <border>
      <left style="thin">
        <color rgb="FF12448A"/>
      </left>
      <right style="hair">
        <color rgb="FF7F7F7F"/>
      </right>
      <top/>
      <bottom style="double">
        <color rgb="FF000099"/>
      </bottom>
      <diagonal/>
    </border>
    <border>
      <left style="hair">
        <color rgb="FF7F7F7F"/>
      </left>
      <right style="thin">
        <color rgb="FF002060"/>
      </right>
      <top/>
      <bottom style="double">
        <color rgb="FF000099"/>
      </bottom>
      <diagonal/>
    </border>
    <border>
      <left style="hair">
        <color rgb="FF7F7F7F"/>
      </left>
      <right style="hair">
        <color rgb="FF7F7F7F"/>
      </right>
      <top style="thin">
        <color rgb="FF000099"/>
      </top>
      <bottom style="hair">
        <color rgb="FF7F7F7F"/>
      </bottom>
      <diagonal/>
    </border>
    <border>
      <left style="hair">
        <color rgb="FF7F7F7F"/>
      </left>
      <right style="thin">
        <color rgb="FF000099"/>
      </right>
      <top style="thin">
        <color rgb="FF000099"/>
      </top>
      <bottom style="hair">
        <color rgb="FF7F7F7F"/>
      </bottom>
      <diagonal/>
    </border>
    <border>
      <left style="hair">
        <color rgb="FF7F7F7F"/>
      </left>
      <right style="thin">
        <color rgb="FF073763"/>
      </right>
      <top style="thin">
        <color rgb="FF000099"/>
      </top>
      <bottom style="hair">
        <color rgb="FF7F7F7F"/>
      </bottom>
      <diagonal/>
    </border>
    <border>
      <left/>
      <right style="hair">
        <color rgb="FF7F7F7F"/>
      </right>
      <top style="thin">
        <color rgb="FF000099"/>
      </top>
      <bottom style="hair">
        <color rgb="FF7F7F7F"/>
      </bottom>
      <diagonal/>
    </border>
    <border>
      <left/>
      <right style="hair">
        <color rgb="FF7F7F7F"/>
      </right>
      <top style="hair">
        <color rgb="FF7F7F7F"/>
      </top>
      <bottom style="hair">
        <color rgb="FF7F7F7F"/>
      </bottom>
      <diagonal/>
    </border>
    <border>
      <left style="hair">
        <color rgb="FF7F7F7F"/>
      </left>
      <right style="thin">
        <color rgb="FF073763"/>
      </right>
      <top style="hair">
        <color rgb="FF7F7F7F"/>
      </top>
      <bottom style="thin">
        <color rgb="FF000099"/>
      </bottom>
      <diagonal/>
    </border>
    <border>
      <left/>
      <right style="hair">
        <color rgb="FF7F7F7F"/>
      </right>
      <top style="hair">
        <color rgb="FF7F7F7F"/>
      </top>
      <bottom style="thin">
        <color rgb="FF000099"/>
      </bottom>
      <diagonal/>
    </border>
    <border>
      <left style="hair">
        <color rgb="FF7F7F7F"/>
      </left>
      <right style="thin">
        <color rgb="FF073763"/>
      </right>
      <top style="hair">
        <color rgb="FF7F7F7F"/>
      </top>
      <bottom/>
      <diagonal/>
    </border>
    <border>
      <left/>
      <right style="hair">
        <color rgb="FF7F7F7F"/>
      </right>
      <top style="hair">
        <color rgb="FF7F7F7F"/>
      </top>
      <bottom/>
      <diagonal/>
    </border>
    <border>
      <left/>
      <right/>
      <top style="thin">
        <color rgb="FF000000"/>
      </top>
      <bottom style="thin">
        <color rgb="FF000000"/>
      </bottom>
      <diagonal/>
    </border>
    <border>
      <left style="hair">
        <color rgb="FF7F7F7F"/>
      </left>
      <right style="thin">
        <color rgb="FF073763"/>
      </right>
      <top/>
      <bottom style="hair">
        <color rgb="FF7F7F7F"/>
      </bottom>
      <diagonal/>
    </border>
    <border>
      <left/>
      <right style="hair">
        <color rgb="FF7F7F7F"/>
      </right>
      <top/>
      <bottom style="hair">
        <color rgb="FF7F7F7F"/>
      </bottom>
      <diagonal/>
    </border>
    <border>
      <left style="thin">
        <color rgb="FF12448A"/>
      </left>
      <right/>
      <top/>
      <bottom style="double">
        <color rgb="FF000099"/>
      </bottom>
      <diagonal/>
    </border>
    <border>
      <left/>
      <right style="thin">
        <color rgb="FF002060"/>
      </right>
      <top/>
      <bottom style="hair">
        <color rgb="FF7F7F7F"/>
      </bottom>
      <diagonal/>
    </border>
    <border>
      <left style="thin">
        <color rgb="FF000000"/>
      </left>
      <right/>
      <top/>
      <bottom style="hair">
        <color rgb="FF7F7F7F"/>
      </bottom>
      <diagonal/>
    </border>
    <border>
      <left/>
      <right style="thin">
        <color rgb="FF002060"/>
      </right>
      <top style="hair">
        <color rgb="FF7F7F7F"/>
      </top>
      <bottom style="thin">
        <color rgb="FF000099"/>
      </bottom>
      <diagonal/>
    </border>
    <border>
      <left style="thin">
        <color rgb="FF000000"/>
      </left>
      <right/>
      <top style="hair">
        <color rgb="FF7F7F7F"/>
      </top>
      <bottom style="thin">
        <color rgb="FF000099"/>
      </bottom>
      <diagonal/>
    </border>
    <border>
      <left/>
      <right style="thin">
        <color rgb="FF000099"/>
      </right>
      <top/>
      <bottom style="hair">
        <color rgb="FF808080"/>
      </bottom>
      <diagonal/>
    </border>
    <border>
      <left/>
      <right/>
      <top style="hair">
        <color rgb="FF808080"/>
      </top>
      <bottom style="thin">
        <color rgb="FF000099"/>
      </bottom>
      <diagonal/>
    </border>
    <border>
      <left/>
      <right style="thin">
        <color rgb="FF000099"/>
      </right>
      <top style="hair">
        <color rgb="FF808080"/>
      </top>
      <bottom style="thin">
        <color rgb="FF000099"/>
      </bottom>
      <diagonal/>
    </border>
    <border>
      <left style="hair">
        <color rgb="FF7F7F7F"/>
      </left>
      <right/>
      <top style="thin">
        <color rgb="FF000099"/>
      </top>
      <bottom style="hair">
        <color rgb="FF7F7F7F"/>
      </bottom>
      <diagonal/>
    </border>
    <border>
      <left style="thin">
        <color rgb="FF000000"/>
      </left>
      <right style="hair">
        <color rgb="FF7F7F7F"/>
      </right>
      <top style="thin">
        <color rgb="FF000099"/>
      </top>
      <bottom style="hair">
        <color rgb="FF7F7F7F"/>
      </bottom>
      <diagonal/>
    </border>
    <border>
      <left style="thin">
        <color rgb="FF000000"/>
      </left>
      <right style="hair">
        <color rgb="FF7F7F7F"/>
      </right>
      <top style="hair">
        <color rgb="FF7F7F7F"/>
      </top>
      <bottom/>
      <diagonal/>
    </border>
    <border>
      <left style="thin">
        <color rgb="FF000000"/>
      </left>
      <right/>
      <top/>
      <bottom style="thin">
        <color rgb="FF000099"/>
      </bottom>
      <diagonal/>
    </border>
    <border>
      <left style="thin">
        <color rgb="FF000000"/>
      </left>
      <right style="hair">
        <color rgb="FF7F7F7F"/>
      </right>
      <top/>
      <bottom style="thin">
        <color rgb="FF000099"/>
      </bottom>
      <diagonal/>
    </border>
    <border>
      <left style="hair">
        <color rgb="FF7F7F7F"/>
      </left>
      <right/>
      <top style="thin">
        <color rgb="FF000000"/>
      </top>
      <bottom style="thin">
        <color rgb="FF000099"/>
      </bottom>
      <diagonal/>
    </border>
    <border>
      <left/>
      <right/>
      <top style="thin">
        <color rgb="FF000099"/>
      </top>
      <bottom style="thin">
        <color rgb="FF000099"/>
      </bottom>
      <diagonal/>
    </border>
    <border>
      <left style="hair">
        <color rgb="FF7F7F7F"/>
      </left>
      <right/>
      <top style="thin">
        <color rgb="FF073763"/>
      </top>
      <bottom style="thin">
        <color rgb="FF000099"/>
      </bottom>
      <diagonal/>
    </border>
    <border>
      <left style="thin">
        <color rgb="FF000000"/>
      </left>
      <right style="hair">
        <color rgb="FF7F7F7F"/>
      </right>
      <top style="thin">
        <color rgb="FF073763"/>
      </top>
      <bottom style="thin">
        <color rgb="FF000099"/>
      </bottom>
      <diagonal/>
    </border>
    <border>
      <left style="hair">
        <color rgb="FF7F7F7F"/>
      </left>
      <right style="thin">
        <color rgb="FF000000"/>
      </right>
      <top style="thin">
        <color rgb="FF000099"/>
      </top>
      <bottom style="hair">
        <color rgb="FF7F7F7F"/>
      </bottom>
      <diagonal/>
    </border>
    <border>
      <left style="hair">
        <color rgb="FF7F7F7F"/>
      </left>
      <right style="thin">
        <color rgb="FF000099"/>
      </right>
      <top style="hair">
        <color rgb="FF7F7F7F"/>
      </top>
      <bottom/>
      <diagonal/>
    </border>
    <border>
      <left style="hair">
        <color rgb="FF7F7F7F"/>
      </left>
      <right style="thin">
        <color rgb="FF000000"/>
      </right>
      <top style="hair">
        <color rgb="FF7F7F7F"/>
      </top>
      <bottom/>
      <diagonal/>
    </border>
    <border>
      <left/>
      <right/>
      <top/>
      <bottom style="hair">
        <color rgb="FF7F7F7F"/>
      </bottom>
      <diagonal/>
    </border>
    <border>
      <left/>
      <right style="thin">
        <color rgb="FF000099"/>
      </right>
      <top/>
      <bottom style="hair">
        <color rgb="FF7F7F7F"/>
      </bottom>
      <diagonal/>
    </border>
    <border>
      <left style="hair">
        <color rgb="FF7F7F7F"/>
      </left>
      <right style="thin">
        <color rgb="FF000099"/>
      </right>
      <top/>
      <bottom style="hair">
        <color rgb="FF7F7F7F"/>
      </bottom>
      <diagonal/>
    </border>
    <border>
      <left style="hair">
        <color rgb="FF7F7F7F"/>
      </left>
      <right style="thin">
        <color rgb="FF000000"/>
      </right>
      <top/>
      <bottom style="hair">
        <color rgb="FF7F7F7F"/>
      </bottom>
      <diagonal/>
    </border>
    <border>
      <left/>
      <right style="thin">
        <color rgb="FF000099"/>
      </right>
      <top/>
      <bottom style="thin">
        <color rgb="FF000000"/>
      </bottom>
      <diagonal/>
    </border>
    <border>
      <left style="hair">
        <color rgb="FF7F7F7F"/>
      </left>
      <right style="thin">
        <color rgb="FF000099"/>
      </right>
      <top style="hair">
        <color rgb="FF7F7F7F"/>
      </top>
      <bottom style="thin">
        <color rgb="FF000000"/>
      </bottom>
      <diagonal/>
    </border>
    <border>
      <left style="hair">
        <color rgb="FF7F7F7F"/>
      </left>
      <right style="thin">
        <color rgb="FF000000"/>
      </right>
      <top style="hair">
        <color rgb="FF7F7F7F"/>
      </top>
      <bottom style="thin">
        <color rgb="FF000000"/>
      </bottom>
      <diagonal/>
    </border>
    <border>
      <left/>
      <right style="thin">
        <color rgb="FF000099"/>
      </right>
      <top/>
      <bottom style="thin">
        <color rgb="FF000099"/>
      </bottom>
      <diagonal/>
    </border>
    <border>
      <left/>
      <right style="hair">
        <color rgb="FF7F7F7F"/>
      </right>
      <top/>
      <bottom style="thin">
        <color rgb="FF000099"/>
      </bottom>
      <diagonal/>
    </border>
    <border>
      <left style="hair">
        <color rgb="FF7F7F7F"/>
      </left>
      <right style="thin">
        <color rgb="FF000099"/>
      </right>
      <top/>
      <bottom style="thin">
        <color rgb="FF000099"/>
      </bottom>
      <diagonal/>
    </border>
    <border>
      <left style="hair">
        <color rgb="FF7F7F7F"/>
      </left>
      <right style="thin">
        <color rgb="FF000000"/>
      </right>
      <top/>
      <bottom style="thin">
        <color rgb="FF000099"/>
      </bottom>
      <diagonal/>
    </border>
    <border>
      <left style="hair">
        <color rgb="FF7F7F7F"/>
      </left>
      <right/>
      <top/>
      <bottom style="thin">
        <color rgb="FF000099"/>
      </bottom>
      <diagonal/>
    </border>
    <border>
      <left/>
      <right style="thin">
        <color rgb="FF002060"/>
      </right>
      <top/>
      <bottom style="double">
        <color rgb="FF000099"/>
      </bottom>
      <diagonal/>
    </border>
    <border>
      <left style="thin">
        <color rgb="FF073763"/>
      </left>
      <right style="hair">
        <color rgb="FF7F7F7F"/>
      </right>
      <top style="thin">
        <color rgb="FF000099"/>
      </top>
      <bottom style="hair">
        <color rgb="FF7F7F7F"/>
      </bottom>
      <diagonal/>
    </border>
    <border>
      <left style="thin">
        <color rgb="FF073763"/>
      </left>
      <right style="hair">
        <color rgb="FF7F7F7F"/>
      </right>
      <top style="hair">
        <color rgb="FF7F7F7F"/>
      </top>
      <bottom style="thin">
        <color rgb="FF000099"/>
      </bottom>
      <diagonal/>
    </border>
    <border>
      <left style="thin">
        <color rgb="FF12448A"/>
      </left>
      <right style="hair">
        <color rgb="FF7F7F7F"/>
      </right>
      <top style="thin">
        <color rgb="FF000099"/>
      </top>
      <bottom style="hair">
        <color rgb="FF7F7F7F"/>
      </bottom>
      <diagonal/>
    </border>
    <border>
      <left style="thin">
        <color rgb="FF12448A"/>
      </left>
      <right style="hair">
        <color rgb="FF7F7F7F"/>
      </right>
      <top style="hair">
        <color rgb="FF7F7F7F"/>
      </top>
      <bottom style="thin">
        <color rgb="FF000099"/>
      </bottom>
      <diagonal/>
    </border>
    <border>
      <left/>
      <right style="hair">
        <color rgb="FF7F7F7F"/>
      </right>
      <top style="hair">
        <color rgb="FF7F7F7F"/>
      </top>
      <bottom style="hair">
        <color rgb="FF12448A"/>
      </bottom>
      <diagonal/>
    </border>
    <border>
      <left style="thin">
        <color rgb="FF12448A"/>
      </left>
      <right style="hair">
        <color rgb="FF7F7F7F"/>
      </right>
      <top style="hair">
        <color rgb="FF7F7F7F"/>
      </top>
      <bottom style="hair">
        <color rgb="FF12448A"/>
      </bottom>
      <diagonal/>
    </border>
    <border>
      <left style="thin">
        <color rgb="FF12448A"/>
      </left>
      <right style="hair">
        <color rgb="FF7F7F7F"/>
      </right>
      <top/>
      <bottom style="thin">
        <color rgb="FF000099"/>
      </bottom>
      <diagonal/>
    </border>
    <border>
      <left/>
      <right style="hair">
        <color rgb="FF7F7F7F"/>
      </right>
      <top style="hair">
        <color rgb="FF12448A"/>
      </top>
      <bottom style="thin">
        <color rgb="FF000099"/>
      </bottom>
      <diagonal/>
    </border>
    <border>
      <left style="hair">
        <color rgb="FF7F7F7F"/>
      </left>
      <right/>
      <top style="hair">
        <color rgb="FF12448A"/>
      </top>
      <bottom style="thin">
        <color rgb="FF000099"/>
      </bottom>
      <diagonal/>
    </border>
    <border>
      <left style="thin">
        <color rgb="FF12448A"/>
      </left>
      <right style="hair">
        <color rgb="FF7F7F7F"/>
      </right>
      <top style="hair">
        <color rgb="FF12448A"/>
      </top>
      <bottom style="thin">
        <color rgb="FF000099"/>
      </bottom>
      <diagonal/>
    </border>
    <border>
      <left style="thin">
        <color rgb="FFFFFFFF"/>
      </left>
      <right/>
      <top/>
      <bottom style="double">
        <color rgb="FF000000"/>
      </bottom>
      <diagonal/>
    </border>
    <border>
      <left style="hair">
        <color rgb="FF073763"/>
      </left>
      <right/>
      <top/>
      <bottom style="double">
        <color rgb="FF000099"/>
      </bottom>
      <diagonal/>
    </border>
    <border>
      <left/>
      <right style="thin">
        <color rgb="FF000000"/>
      </right>
      <top/>
      <bottom style="hair">
        <color rgb="FF7F7F7F"/>
      </bottom>
      <diagonal/>
    </border>
    <border>
      <left/>
      <right style="thin">
        <color rgb="FF000000"/>
      </right>
      <top style="hair">
        <color rgb="FF7F7F7F"/>
      </top>
      <bottom style="hair">
        <color rgb="FF7F7F7F"/>
      </bottom>
      <diagonal/>
    </border>
    <border>
      <left/>
      <right style="thin">
        <color rgb="FF000000"/>
      </right>
      <top style="hair">
        <color rgb="FF7F7F7F"/>
      </top>
      <bottom style="thin">
        <color rgb="FF000099"/>
      </bottom>
      <diagonal/>
    </border>
    <border>
      <left/>
      <right style="hair">
        <color rgb="FF808080"/>
      </right>
      <top/>
      <bottom style="double">
        <color rgb="FF000099"/>
      </bottom>
      <diagonal/>
    </border>
    <border>
      <left style="thin">
        <color rgb="FF12448A"/>
      </left>
      <right style="hair">
        <color rgb="FF808080"/>
      </right>
      <top/>
      <bottom style="double">
        <color rgb="FF000099"/>
      </bottom>
      <diagonal/>
    </border>
    <border>
      <left style="hair">
        <color rgb="FF000000"/>
      </left>
      <right style="hair">
        <color rgb="FF000000"/>
      </right>
      <top style="thin">
        <color rgb="FF000099"/>
      </top>
      <bottom style="hair">
        <color rgb="FF7F7F7F"/>
      </bottom>
      <diagonal/>
    </border>
    <border>
      <left style="hair">
        <color rgb="FF000000"/>
      </left>
      <right/>
      <top style="thin">
        <color rgb="FF000099"/>
      </top>
      <bottom style="hair">
        <color rgb="FF7F7F7F"/>
      </bottom>
      <diagonal/>
    </border>
    <border>
      <left style="thin">
        <color rgb="FF000000"/>
      </left>
      <right style="hair">
        <color rgb="FF000000"/>
      </right>
      <top style="thin">
        <color rgb="FF000099"/>
      </top>
      <bottom style="hair">
        <color rgb="FF7F7F7F"/>
      </bottom>
      <diagonal/>
    </border>
    <border>
      <left/>
      <right style="hair">
        <color rgb="FF000000"/>
      </right>
      <top style="hair">
        <color rgb="FF7F7F7F"/>
      </top>
      <bottom style="thin">
        <color rgb="FF000099"/>
      </bottom>
      <diagonal/>
    </border>
    <border>
      <left style="hair">
        <color rgb="FF000000"/>
      </left>
      <right style="hair">
        <color rgb="FF000000"/>
      </right>
      <top style="hair">
        <color rgb="FF7F7F7F"/>
      </top>
      <bottom style="thin">
        <color rgb="FF000099"/>
      </bottom>
      <diagonal/>
    </border>
    <border>
      <left style="hair">
        <color rgb="FF000000"/>
      </left>
      <right/>
      <top style="hair">
        <color rgb="FF7F7F7F"/>
      </top>
      <bottom style="thin">
        <color rgb="FF000099"/>
      </bottom>
      <diagonal/>
    </border>
    <border>
      <left style="thin">
        <color rgb="FF000000"/>
      </left>
      <right style="hair">
        <color rgb="FF000000"/>
      </right>
      <top style="hair">
        <color rgb="FF7F7F7F"/>
      </top>
      <bottom style="thin">
        <color rgb="FF000099"/>
      </bottom>
      <diagonal/>
    </border>
    <border>
      <left/>
      <right/>
      <top style="thin">
        <color rgb="FF000099"/>
      </top>
      <bottom style="hair">
        <color rgb="FF7F7F7F"/>
      </bottom>
      <diagonal/>
    </border>
    <border>
      <left/>
      <right style="thin">
        <color rgb="FF000099"/>
      </right>
      <top style="thin">
        <color rgb="FF000099"/>
      </top>
      <bottom style="hair">
        <color rgb="FF7F7F7F"/>
      </bottom>
      <diagonal/>
    </border>
    <border>
      <left style="hair">
        <color rgb="FF073763"/>
      </left>
      <right style="thin">
        <color rgb="FF073763"/>
      </right>
      <top style="thin">
        <color rgb="FF000099"/>
      </top>
      <bottom style="hair">
        <color rgb="FF7F7F7F"/>
      </bottom>
      <diagonal/>
    </border>
    <border>
      <left style="hair">
        <color rgb="FF000000"/>
      </left>
      <right/>
      <top style="hair">
        <color rgb="FF7F7F7F"/>
      </top>
      <bottom style="hair">
        <color rgb="FF7F7F7F"/>
      </bottom>
      <diagonal/>
    </border>
    <border>
      <left style="hair">
        <color rgb="FF073763"/>
      </left>
      <right style="thin">
        <color rgb="FF073763"/>
      </right>
      <top style="hair">
        <color rgb="FF7F7F7F"/>
      </top>
      <bottom style="hair">
        <color rgb="FF7F7F7F"/>
      </bottom>
      <diagonal/>
    </border>
    <border>
      <left style="hair">
        <color rgb="FF000000"/>
      </left>
      <right style="hair">
        <color rgb="FF000000"/>
      </right>
      <top style="hair">
        <color rgb="FF7F7F7F"/>
      </top>
      <bottom style="hair">
        <color rgb="FF7F7F7F"/>
      </bottom>
      <diagonal/>
    </border>
    <border>
      <left style="hair">
        <color rgb="FF000000"/>
      </left>
      <right/>
      <top style="hair">
        <color rgb="FF7F7F7F"/>
      </top>
      <bottom/>
      <diagonal/>
    </border>
    <border>
      <left style="hair">
        <color rgb="FF073763"/>
      </left>
      <right style="thin">
        <color rgb="FF073763"/>
      </right>
      <top style="hair">
        <color rgb="FF7F7F7F"/>
      </top>
      <bottom/>
      <diagonal/>
    </border>
    <border>
      <left style="hair">
        <color rgb="FF000000"/>
      </left>
      <right/>
      <top style="hair">
        <color rgb="FF808080"/>
      </top>
      <bottom style="hair">
        <color rgb="FF808080"/>
      </bottom>
      <diagonal/>
    </border>
    <border>
      <left style="hair">
        <color rgb="FF073763"/>
      </left>
      <right style="thin">
        <color rgb="FF073763"/>
      </right>
      <top style="hair">
        <color rgb="FF808080"/>
      </top>
      <bottom style="hair">
        <color rgb="FF808080"/>
      </bottom>
      <diagonal/>
    </border>
    <border>
      <left/>
      <right style="hair">
        <color rgb="FF000000"/>
      </right>
      <top style="hair">
        <color rgb="FF7F7F7F"/>
      </top>
      <bottom/>
      <diagonal/>
    </border>
    <border>
      <left style="hair">
        <color rgb="FF000000"/>
      </left>
      <right style="hair">
        <color rgb="FF000000"/>
      </right>
      <top style="hair">
        <color rgb="FF7F7F7F"/>
      </top>
      <bottom/>
      <diagonal/>
    </border>
    <border>
      <left/>
      <right style="hair">
        <color rgb="FF000000"/>
      </right>
      <top style="hair">
        <color rgb="FF808080"/>
      </top>
      <bottom style="hair">
        <color rgb="FF808080"/>
      </bottom>
      <diagonal/>
    </border>
    <border>
      <left style="hair">
        <color rgb="FF000000"/>
      </left>
      <right style="hair">
        <color rgb="FF000000"/>
      </right>
      <top style="hair">
        <color rgb="FF808080"/>
      </top>
      <bottom style="hair">
        <color rgb="FF808080"/>
      </bottom>
      <diagonal/>
    </border>
    <border>
      <left style="hair">
        <color rgb="FF000000"/>
      </left>
      <right/>
      <top style="hair">
        <color rgb="FF808080"/>
      </top>
      <bottom style="thin">
        <color rgb="FF000099"/>
      </bottom>
      <diagonal/>
    </border>
    <border>
      <left style="hair">
        <color rgb="FF073763"/>
      </left>
      <right style="thin">
        <color rgb="FF073763"/>
      </right>
      <top style="hair">
        <color rgb="FF808080"/>
      </top>
      <bottom style="thin">
        <color rgb="FF000099"/>
      </bottom>
      <diagonal/>
    </border>
    <border>
      <left/>
      <right style="hair">
        <color rgb="FF000000"/>
      </right>
      <top style="hair">
        <color rgb="FF808080"/>
      </top>
      <bottom style="thin">
        <color rgb="FF000099"/>
      </bottom>
      <diagonal/>
    </border>
    <border>
      <left style="hair">
        <color rgb="FF000000"/>
      </left>
      <right style="hair">
        <color rgb="FF000000"/>
      </right>
      <top style="hair">
        <color rgb="FF808080"/>
      </top>
      <bottom style="thin">
        <color rgb="FF000099"/>
      </bottom>
      <diagonal/>
    </border>
    <border>
      <left style="hair">
        <color rgb="FF7F7F7F"/>
      </left>
      <right style="hair">
        <color rgb="FF000000"/>
      </right>
      <top style="thin">
        <color rgb="FF000099"/>
      </top>
      <bottom style="hair">
        <color rgb="FF7F7F7F"/>
      </bottom>
      <diagonal/>
    </border>
    <border>
      <left style="hair">
        <color rgb="FF000000"/>
      </left>
      <right/>
      <top style="thin">
        <color rgb="FF000099"/>
      </top>
      <bottom/>
      <diagonal/>
    </border>
    <border>
      <left style="hair">
        <color rgb="FF7F7F7F"/>
      </left>
      <right style="hair">
        <color rgb="FF000000"/>
      </right>
      <top style="hair">
        <color rgb="FF7F7F7F"/>
      </top>
      <bottom style="thin">
        <color rgb="FF000099"/>
      </bottom>
      <diagonal/>
    </border>
    <border>
      <left style="hair">
        <color rgb="FF000000"/>
      </left>
      <right/>
      <top style="hair">
        <color rgb="FF073763"/>
      </top>
      <bottom style="thin">
        <color rgb="FF073763"/>
      </bottom>
      <diagonal/>
    </border>
    <border>
      <left/>
      <right style="hair">
        <color rgb="FF000000"/>
      </right>
      <top style="thin">
        <color rgb="FF000099"/>
      </top>
      <bottom style="hair">
        <color rgb="FF7F7F7F"/>
      </bottom>
      <diagonal/>
    </border>
    <border>
      <left/>
      <right style="hair">
        <color rgb="FF000000"/>
      </right>
      <top style="hair">
        <color rgb="FF7F7F7F"/>
      </top>
      <bottom style="hair">
        <color rgb="FF7F7F7F"/>
      </bottom>
      <diagonal/>
    </border>
    <border>
      <left style="thin">
        <color rgb="FF000000"/>
      </left>
      <right style="hair">
        <color rgb="FF000000"/>
      </right>
      <top style="hair">
        <color rgb="FF7F7F7F"/>
      </top>
      <bottom style="hair">
        <color rgb="FF7F7F7F"/>
      </bottom>
      <diagonal/>
    </border>
    <border>
      <left style="hair">
        <color rgb="FF7F7F7F"/>
      </left>
      <right style="thin">
        <color rgb="FF000099"/>
      </right>
      <top/>
      <bottom style="double">
        <color rgb="FF12448A"/>
      </bottom>
      <diagonal/>
    </border>
    <border>
      <left style="thin">
        <color rgb="FF073763"/>
      </left>
      <right style="hair">
        <color rgb="FF7F7F7F"/>
      </right>
      <top/>
      <bottom style="hair">
        <color rgb="FF7F7F7F"/>
      </bottom>
      <diagonal/>
    </border>
    <border>
      <left style="thin">
        <color rgb="FF073763"/>
      </left>
      <right style="hair">
        <color rgb="FF7F7F7F"/>
      </right>
      <top style="hair">
        <color rgb="FF7F7F7F"/>
      </top>
      <bottom/>
      <diagonal/>
    </border>
    <border>
      <left style="hair">
        <color rgb="FF7F7F7F"/>
      </left>
      <right/>
      <top/>
      <bottom/>
      <diagonal/>
    </border>
    <border>
      <left/>
      <right style="hair">
        <color rgb="FF7F7F7F"/>
      </right>
      <top/>
      <bottom style="double">
        <color rgb="FF000099"/>
      </bottom>
      <diagonal/>
    </border>
    <border>
      <left style="hair">
        <color rgb="FF7F7F7F"/>
      </left>
      <right style="hair">
        <color rgb="FF7F7F7F"/>
      </right>
      <top/>
      <bottom style="double">
        <color rgb="FF000099"/>
      </bottom>
      <diagonal/>
    </border>
    <border>
      <left style="hair">
        <color rgb="FF7F7F7F"/>
      </left>
      <right/>
      <top/>
      <bottom style="double">
        <color rgb="FF000099"/>
      </bottom>
      <diagonal/>
    </border>
    <border>
      <left style="thin">
        <color rgb="FF000000"/>
      </left>
      <right style="hair">
        <color rgb="FF7F7F7F"/>
      </right>
      <top/>
      <bottom style="double">
        <color rgb="FF000099"/>
      </bottom>
      <diagonal/>
    </border>
    <border>
      <left style="hair">
        <color rgb="FF073763"/>
      </left>
      <right style="hair">
        <color rgb="FF7F7F7F"/>
      </right>
      <top style="hair">
        <color rgb="FF7F7F7F"/>
      </top>
      <bottom style="hair">
        <color rgb="FF7F7F7F"/>
      </bottom>
      <diagonal/>
    </border>
    <border>
      <left style="thin">
        <color rgb="FF000000"/>
      </left>
      <right/>
      <top style="hair">
        <color rgb="FF7F7F7F"/>
      </top>
      <bottom/>
      <diagonal/>
    </border>
    <border>
      <left style="hair">
        <color rgb="FF073763"/>
      </left>
      <right/>
      <top style="hair">
        <color rgb="FF7F7F7F"/>
      </top>
      <bottom/>
      <diagonal/>
    </border>
    <border>
      <left/>
      <right style="thin">
        <color rgb="FFFFFFFF"/>
      </right>
      <top style="thin">
        <color rgb="FF000099"/>
      </top>
      <bottom style="thin">
        <color rgb="FF000099"/>
      </bottom>
      <diagonal/>
    </border>
    <border>
      <left style="thin">
        <color rgb="FF000000"/>
      </left>
      <right style="hair">
        <color rgb="FF808080"/>
      </right>
      <top/>
      <bottom style="hair">
        <color rgb="FF808080"/>
      </bottom>
      <diagonal/>
    </border>
    <border>
      <left/>
      <right/>
      <top/>
      <bottom style="hair">
        <color rgb="FF808080"/>
      </bottom>
      <diagonal/>
    </border>
    <border>
      <left style="thin">
        <color rgb="FF000000"/>
      </left>
      <right/>
      <top/>
      <bottom style="hair">
        <color rgb="FF808080"/>
      </bottom>
      <diagonal/>
    </border>
    <border>
      <left style="hair">
        <color rgb="FF666666"/>
      </left>
      <right/>
      <top/>
      <bottom style="hair">
        <color rgb="FF808080"/>
      </bottom>
      <diagonal/>
    </border>
    <border>
      <left style="thin">
        <color rgb="FF000000"/>
      </left>
      <right style="hair">
        <color rgb="FF808080"/>
      </right>
      <top/>
      <bottom/>
      <diagonal/>
    </border>
    <border>
      <left style="hair">
        <color rgb="FF7F7F7F"/>
      </left>
      <right style="thin">
        <color rgb="FF000099"/>
      </right>
      <top/>
      <bottom/>
      <diagonal/>
    </border>
    <border>
      <left style="hair">
        <color rgb="FF7F7F7F"/>
      </left>
      <right style="thin">
        <color rgb="FF000099"/>
      </right>
      <top/>
      <bottom style="double">
        <color rgb="FF000099"/>
      </bottom>
      <diagonal/>
    </border>
    <border>
      <left/>
      <right style="hair">
        <color rgb="FF808080"/>
      </right>
      <top/>
      <bottom style="hair">
        <color rgb="FF808080"/>
      </bottom>
      <diagonal/>
    </border>
    <border>
      <left/>
      <right style="hair">
        <color rgb="FF808080"/>
      </right>
      <top/>
      <bottom/>
      <diagonal/>
    </border>
    <border>
      <left/>
      <right style="thin">
        <color rgb="FF000099"/>
      </right>
      <top/>
      <bottom/>
      <diagonal/>
    </border>
    <border>
      <left/>
      <right style="thin">
        <color rgb="FF000099"/>
      </right>
      <top/>
      <bottom style="double">
        <color rgb="FF000099"/>
      </bottom>
      <diagonal/>
    </border>
    <border>
      <left/>
      <right/>
      <top style="thin">
        <color rgb="FF000099"/>
      </top>
      <bottom style="thin">
        <color rgb="FF000000"/>
      </bottom>
      <diagonal/>
    </border>
    <border>
      <left/>
      <right style="thin">
        <color rgb="FF000099"/>
      </right>
      <top style="hair">
        <color rgb="FF7F7F7F"/>
      </top>
      <bottom/>
      <diagonal/>
    </border>
    <border>
      <left/>
      <right style="thin">
        <color rgb="FF000099"/>
      </right>
      <top style="hair">
        <color rgb="FF7F7F7F"/>
      </top>
      <bottom style="hair">
        <color rgb="FF434343"/>
      </bottom>
      <diagonal/>
    </border>
    <border>
      <left/>
      <right style="hair">
        <color rgb="FFFFFFFF"/>
      </right>
      <top style="hair">
        <color rgb="FF7F7F7F"/>
      </top>
      <bottom style="hair">
        <color rgb="FF434343"/>
      </bottom>
      <diagonal/>
    </border>
    <border>
      <left/>
      <right style="thin">
        <color rgb="FF000099"/>
      </right>
      <top style="hair">
        <color rgb="FF434343"/>
      </top>
      <bottom style="hair">
        <color rgb="FF434343"/>
      </bottom>
      <diagonal/>
    </border>
    <border>
      <left/>
      <right style="hair">
        <color rgb="FFFFFFFF"/>
      </right>
      <top style="hair">
        <color rgb="FF434343"/>
      </top>
      <bottom style="hair">
        <color rgb="FF434343"/>
      </bottom>
      <diagonal/>
    </border>
    <border>
      <left/>
      <right style="thin">
        <color rgb="FF000099"/>
      </right>
      <top style="hair">
        <color rgb="FF434343"/>
      </top>
      <bottom/>
      <diagonal/>
    </border>
    <border>
      <left/>
      <right style="hair">
        <color rgb="FFFFFFFF"/>
      </right>
      <top style="hair">
        <color rgb="FF434343"/>
      </top>
      <bottom/>
      <diagonal/>
    </border>
    <border>
      <left/>
      <right/>
      <top style="hair">
        <color rgb="FF7F7F7F"/>
      </top>
      <bottom style="hair">
        <color rgb="FF434343"/>
      </bottom>
      <diagonal/>
    </border>
    <border>
      <left/>
      <right/>
      <top style="hair">
        <color rgb="FF434343"/>
      </top>
      <bottom style="hair">
        <color rgb="FF434343"/>
      </bottom>
      <diagonal/>
    </border>
    <border>
      <left/>
      <right/>
      <top style="hair">
        <color rgb="FF434343"/>
      </top>
      <bottom/>
      <diagonal/>
    </border>
    <border>
      <left/>
      <right/>
      <top style="thin">
        <color rgb="FF000099"/>
      </top>
      <bottom style="thin">
        <color rgb="FF073763"/>
      </bottom>
      <diagonal/>
    </border>
    <border>
      <left style="hair">
        <color rgb="FF7F7F7F"/>
      </left>
      <right style="hair">
        <color rgb="FF12448A"/>
      </right>
      <top/>
      <bottom style="hair">
        <color rgb="FF12448A"/>
      </bottom>
      <diagonal/>
    </border>
    <border>
      <left style="hair">
        <color rgb="FF12448A"/>
      </left>
      <right/>
      <top/>
      <bottom style="hair">
        <color rgb="FF12448A"/>
      </bottom>
      <diagonal/>
    </border>
    <border>
      <left style="thin">
        <color rgb="FF12448A"/>
      </left>
      <right style="hair">
        <color rgb="FF12448A"/>
      </right>
      <top/>
      <bottom style="hair">
        <color rgb="FF12448A"/>
      </bottom>
      <diagonal/>
    </border>
    <border>
      <left style="hair">
        <color rgb="FF12448A"/>
      </left>
      <right style="hair">
        <color rgb="FF12448A"/>
      </right>
      <top/>
      <bottom style="hair">
        <color rgb="FF12448A"/>
      </bottom>
      <diagonal/>
    </border>
    <border>
      <left style="hair">
        <color rgb="FF12448A"/>
      </left>
      <right/>
      <top style="hair">
        <color rgb="FF12448A"/>
      </top>
      <bottom style="hair">
        <color rgb="FF12448A"/>
      </bottom>
      <diagonal/>
    </border>
    <border>
      <left style="thin">
        <color rgb="FF12448A"/>
      </left>
      <right style="hair">
        <color rgb="FF12448A"/>
      </right>
      <top style="hair">
        <color rgb="FF12448A"/>
      </top>
      <bottom style="hair">
        <color rgb="FF12448A"/>
      </bottom>
      <diagonal/>
    </border>
    <border>
      <left style="hair">
        <color rgb="FF12448A"/>
      </left>
      <right style="hair">
        <color rgb="FF12448A"/>
      </right>
      <top style="hair">
        <color rgb="FF12448A"/>
      </top>
      <bottom style="hair">
        <color rgb="FF12448A"/>
      </bottom>
      <diagonal/>
    </border>
    <border>
      <left/>
      <right style="hair">
        <color rgb="FF12448A"/>
      </right>
      <top style="hair">
        <color rgb="FF12448A"/>
      </top>
      <bottom/>
      <diagonal/>
    </border>
    <border>
      <left style="hair">
        <color rgb="FF12448A"/>
      </left>
      <right/>
      <top style="hair">
        <color rgb="FF12448A"/>
      </top>
      <bottom/>
      <diagonal/>
    </border>
    <border>
      <left style="thin">
        <color rgb="FF12448A"/>
      </left>
      <right style="hair">
        <color rgb="FF12448A"/>
      </right>
      <top style="hair">
        <color rgb="FF12448A"/>
      </top>
      <bottom/>
      <diagonal/>
    </border>
    <border>
      <left style="hair">
        <color rgb="FF12448A"/>
      </left>
      <right style="hair">
        <color rgb="FF12448A"/>
      </right>
      <top style="hair">
        <color rgb="FF12448A"/>
      </top>
      <bottom/>
      <diagonal/>
    </border>
    <border>
      <left style="thin">
        <color rgb="FF000000"/>
      </left>
      <right style="hair">
        <color rgb="FF000000"/>
      </right>
      <top/>
      <bottom style="hair">
        <color rgb="FF000000"/>
      </bottom>
      <diagonal/>
    </border>
    <border>
      <left style="hair">
        <color rgb="FF073763"/>
      </left>
      <right style="hair">
        <color rgb="FF000000"/>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thin">
        <color rgb="FF000000"/>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style="thin">
        <color rgb="FF073763"/>
      </left>
      <right/>
      <top/>
      <bottom style="hair">
        <color rgb="FF7F7F7F"/>
      </bottom>
      <diagonal/>
    </border>
    <border>
      <left style="thin">
        <color rgb="FF073763"/>
      </left>
      <right/>
      <top style="hair">
        <color rgb="FF7F7F7F"/>
      </top>
      <bottom style="hair">
        <color rgb="FF7F7F7F"/>
      </bottom>
      <diagonal/>
    </border>
    <border>
      <left style="thin">
        <color rgb="FF073763"/>
      </left>
      <right/>
      <top style="hair">
        <color rgb="FF7F7F7F"/>
      </top>
      <bottom style="hair">
        <color rgb="FF000000"/>
      </bottom>
      <diagonal/>
    </border>
    <border>
      <left style="hair">
        <color rgb="FF7F7F7F"/>
      </left>
      <right style="hair">
        <color rgb="FFFFFFFF"/>
      </right>
      <top/>
      <bottom style="hair">
        <color rgb="FF7F7F7F"/>
      </bottom>
      <diagonal/>
    </border>
    <border>
      <left style="hair">
        <color rgb="FF7F7F7F"/>
      </left>
      <right style="hair">
        <color rgb="FFFFFFFF"/>
      </right>
      <top style="hair">
        <color rgb="FF7F7F7F"/>
      </top>
      <bottom style="hair">
        <color rgb="FF7F7F7F"/>
      </bottom>
      <diagonal/>
    </border>
    <border>
      <left style="thin">
        <color rgb="FF073763"/>
      </left>
      <right style="hair">
        <color rgb="FF073763"/>
      </right>
      <top style="hair">
        <color rgb="FF7F7F7F"/>
      </top>
      <bottom style="hair">
        <color rgb="FF073763"/>
      </bottom>
      <diagonal/>
    </border>
    <border>
      <left style="hair">
        <color rgb="FF073763"/>
      </left>
      <right/>
      <top style="hair">
        <color rgb="FF7F7F7F"/>
      </top>
      <bottom style="hair">
        <color rgb="FF073763"/>
      </bottom>
      <diagonal/>
    </border>
    <border>
      <left style="thin">
        <color rgb="FF073763"/>
      </left>
      <right style="hair">
        <color rgb="FF073763"/>
      </right>
      <top style="hair">
        <color rgb="FF073763"/>
      </top>
      <bottom/>
      <diagonal/>
    </border>
    <border>
      <left style="hair">
        <color rgb="FF073763"/>
      </left>
      <right/>
      <top/>
      <bottom style="hair">
        <color rgb="FF7F7F7F"/>
      </bottom>
      <diagonal/>
    </border>
    <border>
      <left style="hair">
        <color rgb="FF12448A"/>
      </left>
      <right/>
      <top/>
      <bottom style="double">
        <color rgb="FF000099"/>
      </bottom>
      <diagonal/>
    </border>
    <border>
      <left style="thin">
        <color rgb="FF12448A"/>
      </left>
      <right/>
      <top/>
      <bottom style="hair">
        <color rgb="FF7F7F7F"/>
      </bottom>
      <diagonal/>
    </border>
    <border>
      <left style="hair">
        <color rgb="FF073763"/>
      </left>
      <right/>
      <top/>
      <bottom style="hair">
        <color rgb="FF12448A"/>
      </bottom>
      <diagonal/>
    </border>
    <border>
      <left style="hair">
        <color rgb="FF073763"/>
      </left>
      <right/>
      <top style="hair">
        <color rgb="FF7F7F7F"/>
      </top>
      <bottom style="hair">
        <color rgb="FF7F7F7F"/>
      </bottom>
      <diagonal/>
    </border>
    <border>
      <left style="hair">
        <color rgb="FF073763"/>
      </left>
      <right/>
      <top style="hair">
        <color rgb="FF12448A"/>
      </top>
      <bottom style="hair">
        <color rgb="FF12448A"/>
      </bottom>
      <diagonal/>
    </border>
    <border>
      <left style="hair">
        <color rgb="FF073763"/>
      </left>
      <right/>
      <top style="hair">
        <color rgb="FF12448A"/>
      </top>
      <bottom/>
      <diagonal/>
    </border>
    <border>
      <left style="hair">
        <color rgb="FF000000"/>
      </left>
      <right style="hair">
        <color rgb="FF000000"/>
      </right>
      <top style="hair">
        <color rgb="FF000000"/>
      </top>
      <bottom style="thin">
        <color rgb="FF000099"/>
      </bottom>
      <diagonal/>
    </border>
    <border>
      <left style="hair">
        <color rgb="FF12448A"/>
      </left>
      <right style="hair">
        <color rgb="FF7F7F7F"/>
      </right>
      <top/>
      <bottom style="double">
        <color rgb="FF000099"/>
      </bottom>
      <diagonal/>
    </border>
    <border>
      <left style="hair">
        <color rgb="FF12448A"/>
      </left>
      <right/>
      <top/>
      <bottom style="hair">
        <color rgb="FF7F7F7F"/>
      </bottom>
      <diagonal/>
    </border>
    <border>
      <left style="hair">
        <color rgb="FF000000"/>
      </left>
      <right/>
      <top/>
      <bottom style="hair">
        <color rgb="FF7F7F7F"/>
      </bottom>
      <diagonal/>
    </border>
    <border>
      <left style="hair">
        <color rgb="FF12448A"/>
      </left>
      <right/>
      <top style="hair">
        <color rgb="FF7F7F7F"/>
      </top>
      <bottom style="thin">
        <color rgb="FF000099"/>
      </bottom>
      <diagonal/>
    </border>
    <border>
      <left/>
      <right style="hair">
        <color rgb="FFFFFFFF"/>
      </right>
      <top/>
      <bottom style="hair">
        <color rgb="FF7F7F7F"/>
      </bottom>
      <diagonal/>
    </border>
    <border>
      <left style="hair">
        <color rgb="FF7F7F7F"/>
      </left>
      <right style="hair">
        <color rgb="FF073763"/>
      </right>
      <top/>
      <bottom style="hair">
        <color rgb="FF073763"/>
      </bottom>
      <diagonal/>
    </border>
    <border>
      <left style="thin">
        <color rgb="FF000000"/>
      </left>
      <right style="hair">
        <color rgb="FF073763"/>
      </right>
      <top/>
      <bottom style="hair">
        <color rgb="FF073763"/>
      </bottom>
      <diagonal/>
    </border>
    <border>
      <left style="hair">
        <color rgb="FF073763"/>
      </left>
      <right style="hair">
        <color rgb="FF073763"/>
      </right>
      <top/>
      <bottom style="hair">
        <color rgb="FF073763"/>
      </bottom>
      <diagonal/>
    </border>
    <border>
      <left style="hair">
        <color rgb="FF7F7F7F"/>
      </left>
      <right style="hair">
        <color rgb="FF073763"/>
      </right>
      <top style="hair">
        <color rgb="FF073763"/>
      </top>
      <bottom style="hair">
        <color rgb="FF073763"/>
      </bottom>
      <diagonal/>
    </border>
    <border>
      <left style="hair">
        <color rgb="FF073763"/>
      </left>
      <right style="hair">
        <color rgb="FF073763"/>
      </right>
      <top style="hair">
        <color rgb="FF073763"/>
      </top>
      <bottom style="hair">
        <color rgb="FF073763"/>
      </bottom>
      <diagonal/>
    </border>
    <border>
      <left/>
      <right style="hair">
        <color rgb="FF073763"/>
      </right>
      <top style="hair">
        <color rgb="FF073763"/>
      </top>
      <bottom style="hair">
        <color rgb="FF073763"/>
      </bottom>
      <diagonal/>
    </border>
    <border>
      <left/>
      <right style="thin">
        <color rgb="FF000099"/>
      </right>
      <top style="hair">
        <color rgb="FF7F7F7F"/>
      </top>
      <bottom style="thin">
        <color rgb="FF12448A"/>
      </bottom>
      <diagonal/>
    </border>
    <border>
      <left style="hair">
        <color rgb="FF7F7F7F"/>
      </left>
      <right style="hair">
        <color rgb="FF073763"/>
      </right>
      <top style="hair">
        <color rgb="FF073763"/>
      </top>
      <bottom style="thin">
        <color rgb="FF12448A"/>
      </bottom>
      <diagonal/>
    </border>
    <border>
      <left style="hair">
        <color rgb="FF073763"/>
      </left>
      <right style="hair">
        <color rgb="FF073763"/>
      </right>
      <top style="hair">
        <color rgb="FF073763"/>
      </top>
      <bottom style="thin">
        <color rgb="FF12448A"/>
      </bottom>
      <diagonal/>
    </border>
    <border>
      <left style="hair">
        <color rgb="FF073763"/>
      </left>
      <right/>
      <top style="hair">
        <color rgb="FF073763"/>
      </top>
      <bottom style="thin">
        <color rgb="FF12448A"/>
      </bottom>
      <diagonal/>
    </border>
    <border>
      <left style="thin">
        <color rgb="FF000000"/>
      </left>
      <right style="hair">
        <color rgb="FF073763"/>
      </right>
      <top style="hair">
        <color rgb="FF073763"/>
      </top>
      <bottom style="thin">
        <color rgb="FF12448A"/>
      </bottom>
      <diagonal/>
    </border>
    <border>
      <left style="hair">
        <color rgb="FF7F7F7F"/>
      </left>
      <right/>
      <top style="thin">
        <color rgb="FF000099"/>
      </top>
      <bottom style="hair">
        <color rgb="FF808080"/>
      </bottom>
      <diagonal/>
    </border>
    <border>
      <left style="hair">
        <color rgb="FF7F7F7F"/>
      </left>
      <right/>
      <top style="hair">
        <color rgb="FF808080"/>
      </top>
      <bottom style="hair">
        <color rgb="FF808080"/>
      </bottom>
      <diagonal/>
    </border>
    <border>
      <left style="hair">
        <color rgb="FF12448A"/>
      </left>
      <right/>
      <top/>
      <bottom/>
      <diagonal/>
    </border>
    <border>
      <left style="hair">
        <color rgb="FF12448A"/>
      </left>
      <right/>
      <top/>
      <bottom style="double">
        <color rgb="FF12448A"/>
      </bottom>
      <diagonal/>
    </border>
    <border>
      <left style="hair">
        <color rgb="FF073763"/>
      </left>
      <right style="hair">
        <color rgb="FF073763"/>
      </right>
      <top/>
      <bottom style="hair">
        <color rgb="FF7F7F7F"/>
      </bottom>
      <diagonal/>
    </border>
    <border>
      <left style="thin">
        <color rgb="FF12448A"/>
      </left>
      <right/>
      <top style="hair">
        <color rgb="FF7F7F7F"/>
      </top>
      <bottom/>
      <diagonal/>
    </border>
    <border>
      <left style="hair">
        <color rgb="FF073763"/>
      </left>
      <right style="hair">
        <color rgb="FF073763"/>
      </right>
      <top style="hair">
        <color rgb="FF7F7F7F"/>
      </top>
      <bottom/>
      <diagonal/>
    </border>
    <border>
      <left style="hair">
        <color rgb="FFFFFFFF"/>
      </left>
      <right/>
      <top/>
      <bottom/>
      <diagonal/>
    </border>
    <border>
      <left style="double">
        <color rgb="FFFFFFFF"/>
      </left>
      <right/>
      <top/>
      <bottom/>
      <diagonal/>
    </border>
    <border>
      <left style="hair">
        <color rgb="FF000000"/>
      </left>
      <right/>
      <top/>
      <bottom style="thin">
        <color rgb="FF000099"/>
      </bottom>
      <diagonal/>
    </border>
    <border>
      <left style="hair">
        <color rgb="FF7F7F7F"/>
      </left>
      <right/>
      <top/>
      <bottom style="hair">
        <color rgb="FF808080"/>
      </bottom>
      <diagonal/>
    </border>
    <border>
      <left style="hair">
        <color rgb="FF7F7F7F"/>
      </left>
      <right/>
      <top style="hair">
        <color rgb="FF808080"/>
      </top>
      <bottom style="thin">
        <color rgb="FF000099"/>
      </bottom>
      <diagonal/>
    </border>
    <border>
      <left style="hair">
        <color rgb="FF000000"/>
      </left>
      <right style="hair">
        <color rgb="FF000000"/>
      </right>
      <top/>
      <bottom style="hair">
        <color rgb="FF808080"/>
      </bottom>
      <diagonal/>
    </border>
    <border>
      <left/>
      <right style="thin">
        <color rgb="FF000099"/>
      </right>
      <top style="hair">
        <color rgb="FF808080"/>
      </top>
      <bottom style="hair">
        <color rgb="FF808080"/>
      </bottom>
      <diagonal/>
    </border>
    <border>
      <left style="hair">
        <color rgb="FF000000"/>
      </left>
      <right style="hair">
        <color rgb="FF000000"/>
      </right>
      <top/>
      <bottom style="thin">
        <color rgb="FF000099"/>
      </bottom>
      <diagonal/>
    </border>
    <border>
      <left style="hair">
        <color rgb="FF000000"/>
      </left>
      <right/>
      <top style="hair">
        <color rgb="FF000000"/>
      </top>
      <bottom style="thin">
        <color rgb="FF073763"/>
      </bottom>
      <diagonal/>
    </border>
    <border>
      <left style="hair">
        <color rgb="FF073763"/>
      </left>
      <right style="hair">
        <color rgb="FF073763"/>
      </right>
      <top/>
      <bottom style="thin">
        <color rgb="FF000099"/>
      </bottom>
      <diagonal/>
    </border>
    <border>
      <left/>
      <right/>
      <top/>
      <bottom style="thin">
        <color rgb="FF000099"/>
      </bottom>
      <diagonal/>
    </border>
    <border>
      <left style="thin">
        <color rgb="FF073763"/>
      </left>
      <right/>
      <top/>
      <bottom/>
      <diagonal/>
    </border>
    <border>
      <left style="thin">
        <color rgb="FF073763"/>
      </left>
      <right/>
      <top/>
      <bottom style="double">
        <color rgb="FF000099"/>
      </bottom>
      <diagonal/>
    </border>
    <border>
      <left/>
      <right/>
      <top/>
      <bottom style="double">
        <color rgb="FF000099"/>
      </bottom>
      <diagonal/>
    </border>
    <border>
      <left style="thin">
        <color rgb="FF000099"/>
      </left>
      <right/>
      <top/>
      <bottom style="hair">
        <color rgb="FF000000"/>
      </bottom>
      <diagonal/>
    </border>
    <border>
      <left style="hair">
        <color rgb="FF073763"/>
      </left>
      <right style="hair">
        <color rgb="FF073763"/>
      </right>
      <top/>
      <bottom style="hair">
        <color rgb="FF000000"/>
      </bottom>
      <diagonal/>
    </border>
    <border>
      <left style="thin">
        <color rgb="FF000000"/>
      </left>
      <right/>
      <top/>
      <bottom style="hair">
        <color rgb="FF666666"/>
      </bottom>
      <diagonal/>
    </border>
    <border>
      <left style="thin">
        <color rgb="FF000099"/>
      </left>
      <right/>
      <top style="hair">
        <color rgb="FF000000"/>
      </top>
      <bottom style="hair">
        <color rgb="FF000000"/>
      </bottom>
      <diagonal/>
    </border>
    <border>
      <left style="hair">
        <color rgb="FF073763"/>
      </left>
      <right style="hair">
        <color rgb="FF073763"/>
      </right>
      <top style="hair">
        <color rgb="FF000000"/>
      </top>
      <bottom style="hair">
        <color rgb="FF000000"/>
      </bottom>
      <diagonal/>
    </border>
    <border>
      <left style="thin">
        <color rgb="FF000099"/>
      </left>
      <right/>
      <top style="hair">
        <color rgb="FF000000"/>
      </top>
      <bottom/>
      <diagonal/>
    </border>
    <border>
      <left style="hair">
        <color rgb="FF073763"/>
      </left>
      <right style="hair">
        <color rgb="FF073763"/>
      </right>
      <top style="hair">
        <color rgb="FF000000"/>
      </top>
      <bottom/>
      <diagonal/>
    </border>
    <border>
      <left style="hair">
        <color rgb="FF666666"/>
      </left>
      <right/>
      <top/>
      <bottom style="double">
        <color rgb="FF000099"/>
      </bottom>
      <diagonal/>
    </border>
    <border>
      <left style="hair">
        <color rgb="FF666666"/>
      </left>
      <right style="thin">
        <color rgb="FF000099"/>
      </right>
      <top/>
      <bottom style="double">
        <color rgb="FF000099"/>
      </bottom>
      <diagonal/>
    </border>
    <border>
      <left/>
      <right/>
      <top style="hair">
        <color rgb="FF7F7F7F"/>
      </top>
      <bottom style="thin">
        <color rgb="FF073763"/>
      </bottom>
      <diagonal/>
    </border>
    <border>
      <left/>
      <right style="thin">
        <color rgb="FF000099"/>
      </right>
      <top style="hair">
        <color rgb="FF7F7F7F"/>
      </top>
      <bottom style="thin">
        <color rgb="FF073763"/>
      </bottom>
      <diagonal/>
    </border>
    <border>
      <left/>
      <right style="hair">
        <color rgb="FF7F7F7F"/>
      </right>
      <top style="hair">
        <color rgb="FF7F7F7F"/>
      </top>
      <bottom style="thin">
        <color rgb="FF073763"/>
      </bottom>
      <diagonal/>
    </border>
    <border>
      <left style="hair">
        <color rgb="FF073763"/>
      </left>
      <right/>
      <top style="hair">
        <color rgb="FF7F7F7F"/>
      </top>
      <bottom style="thin">
        <color rgb="FF073763"/>
      </bottom>
      <diagonal/>
    </border>
    <border>
      <left style="thin">
        <color rgb="FF000000"/>
      </left>
      <right style="hair">
        <color rgb="FF7F7F7F"/>
      </right>
      <top style="hair">
        <color rgb="FF7F7F7F"/>
      </top>
      <bottom style="thin">
        <color rgb="FF073763"/>
      </bottom>
      <diagonal/>
    </border>
    <border>
      <left style="hair">
        <color rgb="FF7F7F7F"/>
      </left>
      <right/>
      <top style="hair">
        <color rgb="FF7F7F7F"/>
      </top>
      <bottom style="thin">
        <color rgb="FF073763"/>
      </bottom>
      <diagonal/>
    </border>
    <border>
      <left style="hair">
        <color rgb="FF12448A"/>
      </left>
      <right style="thin">
        <color rgb="FF000099"/>
      </right>
      <top/>
      <bottom style="double">
        <color rgb="FF000099"/>
      </bottom>
      <diagonal/>
    </border>
    <border>
      <left/>
      <right style="hair">
        <color rgb="FF073763"/>
      </right>
      <top/>
      <bottom style="hair">
        <color rgb="FF7F7F7F"/>
      </bottom>
      <diagonal/>
    </border>
    <border>
      <left/>
      <right style="hair">
        <color rgb="FF073763"/>
      </right>
      <top style="hair">
        <color rgb="FF7F7F7F"/>
      </top>
      <bottom style="hair">
        <color rgb="FF7F7F7F"/>
      </bottom>
      <diagonal/>
    </border>
    <border>
      <left style="hair">
        <color rgb="FF7F7F7F"/>
      </left>
      <right style="hair">
        <color rgb="FF073763"/>
      </right>
      <top style="hair">
        <color rgb="FF7F7F7F"/>
      </top>
      <bottom style="hair">
        <color rgb="FF7F7F7F"/>
      </bottom>
      <diagonal/>
    </border>
    <border>
      <left/>
      <right style="hair">
        <color rgb="FF073763"/>
      </right>
      <top style="hair">
        <color rgb="FF7F7F7F"/>
      </top>
      <bottom/>
      <diagonal/>
    </border>
    <border>
      <left/>
      <right style="thin">
        <color rgb="FF000099"/>
      </right>
      <top style="thin">
        <color rgb="FF000000"/>
      </top>
      <bottom style="hair">
        <color rgb="FF7F7F7F"/>
      </bottom>
      <diagonal/>
    </border>
    <border>
      <left/>
      <right style="hair">
        <color rgb="FF7F7F7F"/>
      </right>
      <top style="thin">
        <color rgb="FF000000"/>
      </top>
      <bottom style="hair">
        <color rgb="FF7F7F7F"/>
      </bottom>
      <diagonal/>
    </border>
    <border>
      <left style="hair">
        <color rgb="FF073763"/>
      </left>
      <right/>
      <top style="thin">
        <color rgb="FF000000"/>
      </top>
      <bottom style="hair">
        <color rgb="FF7F7F7F"/>
      </bottom>
      <diagonal/>
    </border>
    <border>
      <left style="thin">
        <color rgb="FF000000"/>
      </left>
      <right style="hair">
        <color rgb="FF7F7F7F"/>
      </right>
      <top style="thin">
        <color rgb="FF000000"/>
      </top>
      <bottom style="hair">
        <color rgb="FF7F7F7F"/>
      </bottom>
      <diagonal/>
    </border>
    <border>
      <left style="hair">
        <color rgb="FF7F7F7F"/>
      </left>
      <right style="hair">
        <color rgb="FF7F7F7F"/>
      </right>
      <top style="thin">
        <color rgb="FF000000"/>
      </top>
      <bottom style="hair">
        <color rgb="FF7F7F7F"/>
      </bottom>
      <diagonal/>
    </border>
    <border>
      <left style="hair">
        <color rgb="FF7F7F7F"/>
      </left>
      <right/>
      <top style="thin">
        <color rgb="FF000000"/>
      </top>
      <bottom style="hair">
        <color rgb="FF7F7F7F"/>
      </bottom>
      <diagonal/>
    </border>
    <border>
      <left style="hair">
        <color rgb="FF073763"/>
      </left>
      <right/>
      <top style="hair">
        <color rgb="FF7F7F7F"/>
      </top>
      <bottom style="thin">
        <color rgb="FF000099"/>
      </bottom>
      <diagonal/>
    </border>
    <border>
      <left/>
      <right style="thin">
        <color rgb="FF12448A"/>
      </right>
      <top/>
      <bottom style="double">
        <color rgb="FF12448A"/>
      </bottom>
      <diagonal/>
    </border>
    <border>
      <left style="hair">
        <color rgb="FF7F7F7F"/>
      </left>
      <right/>
      <top style="thin">
        <color rgb="FF002060"/>
      </top>
      <bottom style="hair">
        <color rgb="FF7F7F7F"/>
      </bottom>
      <diagonal/>
    </border>
    <border>
      <left style="thin">
        <color rgb="FF000000"/>
      </left>
      <right style="hair">
        <color rgb="FF7F7F7F"/>
      </right>
      <top style="thin">
        <color rgb="FF002060"/>
      </top>
      <bottom style="hair">
        <color rgb="FF7F7F7F"/>
      </bottom>
      <diagonal/>
    </border>
    <border>
      <left/>
      <right/>
      <top style="hair">
        <color rgb="FF7F7F7F"/>
      </top>
      <bottom style="thin">
        <color rgb="FF002060"/>
      </bottom>
      <diagonal/>
    </border>
    <border>
      <left/>
      <right style="thin">
        <color rgb="FF000099"/>
      </right>
      <top style="hair">
        <color rgb="FF7F7F7F"/>
      </top>
      <bottom style="thin">
        <color rgb="FF002060"/>
      </bottom>
      <diagonal/>
    </border>
    <border>
      <left/>
      <right style="hair">
        <color rgb="FF7F7F7F"/>
      </right>
      <top style="hair">
        <color rgb="FF7F7F7F"/>
      </top>
      <bottom style="thin">
        <color rgb="FF002060"/>
      </bottom>
      <diagonal/>
    </border>
    <border>
      <left style="hair">
        <color rgb="FF7F7F7F"/>
      </left>
      <right/>
      <top style="hair">
        <color rgb="FF7F7F7F"/>
      </top>
      <bottom style="thin">
        <color rgb="FF002060"/>
      </bottom>
      <diagonal/>
    </border>
    <border>
      <left style="thin">
        <color rgb="FF000000"/>
      </left>
      <right style="hair">
        <color rgb="FF7F7F7F"/>
      </right>
      <top style="hair">
        <color rgb="FF7F7F7F"/>
      </top>
      <bottom style="thin">
        <color rgb="FF002060"/>
      </bottom>
      <diagonal/>
    </border>
    <border>
      <left/>
      <right style="thin">
        <color rgb="FF12448A"/>
      </right>
      <top style="thin">
        <color rgb="FF000099"/>
      </top>
      <bottom style="hair">
        <color rgb="FF7F7F7F"/>
      </bottom>
      <diagonal/>
    </border>
    <border>
      <left/>
      <right style="thin">
        <color rgb="FF12448A"/>
      </right>
      <top style="hair">
        <color rgb="FF7F7F7F"/>
      </top>
      <bottom style="thin">
        <color rgb="FF000099"/>
      </bottom>
      <diagonal/>
    </border>
    <border>
      <left style="thin">
        <color rgb="FF000099"/>
      </left>
      <right/>
      <top/>
      <bottom style="double">
        <color rgb="FF000000"/>
      </bottom>
      <diagonal/>
    </border>
    <border>
      <left/>
      <right style="thin">
        <color rgb="FF12448A"/>
      </right>
      <top/>
      <bottom style="double">
        <color rgb="FF000000"/>
      </bottom>
      <diagonal/>
    </border>
    <border>
      <left style="thin">
        <color rgb="FF12448A"/>
      </left>
      <right style="thin">
        <color rgb="FF000099"/>
      </right>
      <top/>
      <bottom style="double">
        <color rgb="FF000000"/>
      </bottom>
      <diagonal/>
    </border>
    <border>
      <left/>
      <right style="thin">
        <color rgb="FF000099"/>
      </right>
      <top/>
      <bottom style="double">
        <color rgb="FF000000"/>
      </bottom>
      <diagonal/>
    </border>
    <border>
      <left style="hair">
        <color rgb="FF073763"/>
      </left>
      <right/>
      <top/>
      <bottom style="hair">
        <color rgb="FF073763"/>
      </bottom>
      <diagonal/>
    </border>
    <border>
      <left/>
      <right style="hair">
        <color rgb="FF073763"/>
      </right>
      <top/>
      <bottom style="hair">
        <color rgb="FF073763"/>
      </bottom>
      <diagonal/>
    </border>
    <border>
      <left style="hair">
        <color rgb="FF073763"/>
      </left>
      <right style="hair">
        <color rgb="FF073763"/>
      </right>
      <top style="hair">
        <color rgb="FF000000"/>
      </top>
      <bottom style="hair">
        <color rgb="FF073763"/>
      </bottom>
      <diagonal/>
    </border>
    <border>
      <left/>
      <right/>
      <top style="hair">
        <color rgb="FF073763"/>
      </top>
      <bottom style="hair">
        <color rgb="FF073763"/>
      </bottom>
      <diagonal/>
    </border>
    <border>
      <left style="hair">
        <color rgb="FF073763"/>
      </left>
      <right/>
      <top style="hair">
        <color rgb="FF073763"/>
      </top>
      <bottom/>
      <diagonal/>
    </border>
    <border>
      <left/>
      <right style="hair">
        <color rgb="FF073763"/>
      </right>
      <top style="hair">
        <color rgb="FF073763"/>
      </top>
      <bottom/>
      <diagonal/>
    </border>
    <border>
      <left style="hair">
        <color rgb="FF073763"/>
      </left>
      <right style="hair">
        <color rgb="FF073763"/>
      </right>
      <top style="hair">
        <color rgb="FF073763"/>
      </top>
      <bottom/>
      <diagonal/>
    </border>
    <border>
      <left/>
      <right/>
      <top style="thin">
        <color rgb="FF20124D"/>
      </top>
      <bottom style="thin">
        <color rgb="FF000099"/>
      </bottom>
      <diagonal/>
    </border>
    <border>
      <left style="thin">
        <color rgb="FF000099"/>
      </left>
      <right/>
      <top/>
      <bottom/>
      <diagonal/>
    </border>
    <border>
      <left style="thin">
        <color rgb="FF000099"/>
      </left>
      <right/>
      <top/>
      <bottom style="double">
        <color rgb="FF000099"/>
      </bottom>
      <diagonal/>
    </border>
    <border>
      <left style="thin">
        <color rgb="FF000000"/>
      </left>
      <right/>
      <top/>
      <bottom style="double">
        <color rgb="FF000099"/>
      </bottom>
      <diagonal/>
    </border>
    <border>
      <left style="hair">
        <color rgb="FF20124D"/>
      </left>
      <right/>
      <top style="hair">
        <color rgb="FF20124D"/>
      </top>
      <bottom style="hair">
        <color rgb="FF000000"/>
      </bottom>
      <diagonal/>
    </border>
    <border>
      <left/>
      <right style="hair">
        <color rgb="FF20124D"/>
      </right>
      <top style="hair">
        <color rgb="FF20124D"/>
      </top>
      <bottom style="hair">
        <color rgb="FF000000"/>
      </bottom>
      <diagonal/>
    </border>
    <border>
      <left/>
      <right/>
      <top style="hair">
        <color rgb="FF20124D"/>
      </top>
      <bottom style="hair">
        <color rgb="FF000000"/>
      </bottom>
      <diagonal/>
    </border>
    <border>
      <left style="hair">
        <color rgb="FF20124D"/>
      </left>
      <right style="hair">
        <color rgb="FF20124D"/>
      </right>
      <top style="hair">
        <color rgb="FF20124D"/>
      </top>
      <bottom style="hair">
        <color rgb="FF000000"/>
      </bottom>
      <diagonal/>
    </border>
    <border>
      <left style="hair">
        <color rgb="FF20124D"/>
      </left>
      <right/>
      <top style="hair">
        <color rgb="FF20124D"/>
      </top>
      <bottom style="hair">
        <color rgb="FF20124D"/>
      </bottom>
      <diagonal/>
    </border>
    <border>
      <left/>
      <right style="hair">
        <color rgb="FF20124D"/>
      </right>
      <top style="hair">
        <color rgb="FF20124D"/>
      </top>
      <bottom style="hair">
        <color rgb="FF20124D"/>
      </bottom>
      <diagonal/>
    </border>
    <border>
      <left style="hair">
        <color rgb="FF20124D"/>
      </left>
      <right/>
      <top/>
      <bottom/>
      <diagonal/>
    </border>
    <border>
      <left/>
      <right style="hair">
        <color rgb="FF20124D"/>
      </right>
      <top/>
      <bottom/>
      <diagonal/>
    </border>
    <border>
      <left style="hair">
        <color rgb="FF20124D"/>
      </left>
      <right style="hair">
        <color rgb="FF20124D"/>
      </right>
      <top/>
      <bottom/>
      <diagonal/>
    </border>
    <border>
      <left style="hair">
        <color rgb="FF20124D"/>
      </left>
      <right/>
      <top style="hair">
        <color rgb="FF20124D"/>
      </top>
      <bottom/>
      <diagonal/>
    </border>
    <border>
      <left/>
      <right style="hair">
        <color rgb="FF000000"/>
      </right>
      <top style="hair">
        <color rgb="FF20124D"/>
      </top>
      <bottom/>
      <diagonal/>
    </border>
    <border>
      <left style="hair">
        <color rgb="FF20124D"/>
      </left>
      <right/>
      <top/>
      <bottom style="hair">
        <color rgb="FF000000"/>
      </bottom>
      <diagonal/>
    </border>
    <border>
      <left/>
      <right style="hair">
        <color rgb="FF20124D"/>
      </right>
      <top/>
      <bottom style="hair">
        <color rgb="FF000000"/>
      </bottom>
      <diagonal/>
    </border>
    <border>
      <left style="hair">
        <color rgb="FF20124D"/>
      </left>
      <right style="hair">
        <color rgb="FF20124D"/>
      </right>
      <top/>
      <bottom style="hair">
        <color rgb="FF000000"/>
      </bottom>
      <diagonal/>
    </border>
    <border>
      <left/>
      <right style="dotted">
        <color rgb="FF000000"/>
      </right>
      <top/>
      <bottom/>
      <diagonal/>
    </border>
    <border>
      <left/>
      <right style="dotted">
        <color rgb="FF000000"/>
      </right>
      <top/>
      <bottom style="double">
        <color rgb="FF000099"/>
      </bottom>
      <diagonal/>
    </border>
    <border>
      <left/>
      <right style="hair">
        <color rgb="FF20124D"/>
      </right>
      <top style="hair">
        <color rgb="FF20124D"/>
      </top>
      <bottom/>
      <diagonal/>
    </border>
    <border>
      <left/>
      <right/>
      <top style="hair">
        <color rgb="FF20124D"/>
      </top>
      <bottom/>
      <diagonal/>
    </border>
    <border>
      <left style="hair">
        <color rgb="FF20124D"/>
      </left>
      <right/>
      <top/>
      <bottom style="hair">
        <color rgb="FF20124D"/>
      </bottom>
      <diagonal/>
    </border>
    <border>
      <left/>
      <right style="hair">
        <color rgb="FF20124D"/>
      </right>
      <top/>
      <bottom style="hair">
        <color rgb="FF20124D"/>
      </bottom>
      <diagonal/>
    </border>
    <border>
      <left/>
      <right/>
      <top/>
      <bottom style="hair">
        <color rgb="FF20124D"/>
      </bottom>
      <diagonal/>
    </border>
    <border>
      <left/>
      <right style="hair">
        <color rgb="FFFFFFFF"/>
      </right>
      <top/>
      <bottom style="hair">
        <color rgb="FF666666"/>
      </bottom>
      <diagonal/>
    </border>
    <border>
      <left/>
      <right style="thin">
        <color rgb="FF000099"/>
      </right>
      <top style="hair">
        <color rgb="FF666666"/>
      </top>
      <bottom style="hair">
        <color rgb="FF666666"/>
      </bottom>
      <diagonal/>
    </border>
    <border>
      <left/>
      <right style="hair">
        <color rgb="FFFFFFFF"/>
      </right>
      <top style="hair">
        <color rgb="FF666666"/>
      </top>
      <bottom style="hair">
        <color rgb="FF666666"/>
      </bottom>
      <diagonal/>
    </border>
    <border>
      <left style="thin">
        <color rgb="FF000099"/>
      </left>
      <right/>
      <top style="hair">
        <color rgb="FF666666"/>
      </top>
      <bottom style="hair">
        <color rgb="FF666666"/>
      </bottom>
      <diagonal/>
    </border>
    <border>
      <left/>
      <right/>
      <top style="hair">
        <color rgb="FF666666"/>
      </top>
      <bottom style="thin">
        <color rgb="FF000099"/>
      </bottom>
      <diagonal/>
    </border>
    <border>
      <left/>
      <right style="thin">
        <color rgb="FF000099"/>
      </right>
      <top/>
      <bottom style="hair">
        <color rgb="FF000000"/>
      </bottom>
      <diagonal/>
    </border>
    <border>
      <left/>
      <right style="thin">
        <color rgb="FF000099"/>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666666"/>
      </bottom>
      <diagonal/>
    </border>
    <border>
      <left/>
      <right style="thin">
        <color rgb="FF000099"/>
      </right>
      <top style="hair">
        <color rgb="FF000000"/>
      </top>
      <bottom style="hair">
        <color rgb="FF666666"/>
      </bottom>
      <diagonal/>
    </border>
    <border>
      <left/>
      <right style="thin">
        <color rgb="FF000099"/>
      </right>
      <top/>
      <bottom style="hair">
        <color rgb="FF666666"/>
      </bottom>
      <diagonal/>
    </border>
    <border>
      <left/>
      <right/>
      <top style="hair">
        <color rgb="FF666666"/>
      </top>
      <bottom style="hair">
        <color rgb="FF666666"/>
      </bottom>
      <diagonal/>
    </border>
    <border>
      <left/>
      <right/>
      <top style="hair">
        <color rgb="FF7F7F7F"/>
      </top>
      <bottom/>
      <diagonal/>
    </border>
    <border>
      <left/>
      <right style="thin">
        <color rgb="FF1C4587"/>
      </right>
      <top/>
      <bottom/>
      <diagonal/>
    </border>
    <border>
      <left/>
      <right style="thin">
        <color rgb="FF1C4587"/>
      </right>
      <top/>
      <bottom style="double">
        <color rgb="FF000099"/>
      </bottom>
      <diagonal/>
    </border>
    <border>
      <left style="hair">
        <color rgb="FF7F7F7F"/>
      </left>
      <right style="hair">
        <color rgb="FF666666"/>
      </right>
      <top/>
      <bottom style="hair">
        <color rgb="FF7F7F7F"/>
      </bottom>
      <diagonal/>
    </border>
    <border>
      <left style="hair">
        <color rgb="FF7F7F7F"/>
      </left>
      <right style="hair">
        <color rgb="FF666666"/>
      </right>
      <top style="hair">
        <color rgb="FF7F7F7F"/>
      </top>
      <bottom style="hair">
        <color rgb="FF7F7F7F"/>
      </bottom>
      <diagonal/>
    </border>
    <border>
      <left style="hair">
        <color rgb="FF7F7F7F"/>
      </left>
      <right style="hair">
        <color rgb="FF666666"/>
      </right>
      <top style="hair">
        <color rgb="FF7F7F7F"/>
      </top>
      <bottom style="thin">
        <color rgb="FF073763"/>
      </bottom>
      <diagonal/>
    </border>
    <border>
      <left style="thin">
        <color rgb="FF073763"/>
      </left>
      <right style="hair">
        <color rgb="FF7F7F7F"/>
      </right>
      <top style="hair">
        <color rgb="FF7F7F7F"/>
      </top>
      <bottom style="thin">
        <color rgb="FF073763"/>
      </bottom>
      <diagonal/>
    </border>
    <border>
      <left/>
      <right/>
      <top/>
      <bottom style="hair">
        <color rgb="FF073763"/>
      </bottom>
      <diagonal/>
    </border>
    <border>
      <left/>
      <right style="thin">
        <color rgb="FF000099"/>
      </right>
      <top/>
      <bottom style="hair">
        <color rgb="FF073763"/>
      </bottom>
      <diagonal/>
    </border>
    <border>
      <left style="hair">
        <color rgb="FF000000"/>
      </left>
      <right/>
      <top/>
      <bottom style="hair">
        <color rgb="FF073763"/>
      </bottom>
      <diagonal/>
    </border>
    <border>
      <left/>
      <right style="thin">
        <color rgb="FF000099"/>
      </right>
      <top style="hair">
        <color rgb="FF073763"/>
      </top>
      <bottom style="hair">
        <color rgb="FF073763"/>
      </bottom>
      <diagonal/>
    </border>
    <border>
      <left style="hair">
        <color rgb="FF000000"/>
      </left>
      <right/>
      <top style="hair">
        <color rgb="FF073763"/>
      </top>
      <bottom style="hair">
        <color rgb="FF073763"/>
      </bottom>
      <diagonal/>
    </border>
    <border>
      <left/>
      <right/>
      <top style="hair">
        <color rgb="FF073763"/>
      </top>
      <bottom style="thin">
        <color rgb="FF1C4587"/>
      </bottom>
      <diagonal/>
    </border>
    <border>
      <left/>
      <right style="thin">
        <color rgb="FF1C4587"/>
      </right>
      <top style="hair">
        <color rgb="FF073763"/>
      </top>
      <bottom style="thin">
        <color rgb="FF1C4587"/>
      </bottom>
      <diagonal/>
    </border>
    <border>
      <left style="hair">
        <color rgb="FF073763"/>
      </left>
      <right/>
      <top style="hair">
        <color rgb="FF073763"/>
      </top>
      <bottom style="thin">
        <color rgb="FF000099"/>
      </bottom>
      <diagonal/>
    </border>
    <border>
      <left/>
      <right/>
      <top style="hair">
        <color rgb="FF073763"/>
      </top>
      <bottom style="thin">
        <color rgb="FF000099"/>
      </bottom>
      <diagonal/>
    </border>
    <border>
      <left/>
      <right style="thin">
        <color rgb="FF000099"/>
      </right>
      <top style="hair">
        <color rgb="FF073763"/>
      </top>
      <bottom style="thin">
        <color rgb="FF000099"/>
      </bottom>
      <diagonal/>
    </border>
    <border>
      <left style="hair">
        <color rgb="FF000000"/>
      </left>
      <right/>
      <top style="hair">
        <color rgb="FF073763"/>
      </top>
      <bottom style="thin">
        <color rgb="FF000099"/>
      </bottom>
      <diagonal/>
    </border>
    <border>
      <left/>
      <right/>
      <top style="thin">
        <color rgb="FF002060"/>
      </top>
      <bottom style="hair">
        <color rgb="FF7F7F7F"/>
      </bottom>
      <diagonal/>
    </border>
    <border>
      <left/>
      <right style="thin">
        <color rgb="FF000099"/>
      </right>
      <top style="thin">
        <color rgb="FF002060"/>
      </top>
      <bottom style="hair">
        <color rgb="FF7F7F7F"/>
      </bottom>
      <diagonal/>
    </border>
    <border>
      <left/>
      <right style="hair">
        <color rgb="FF7F7F7F"/>
      </right>
      <top style="thin">
        <color rgb="FF002060"/>
      </top>
      <bottom style="hair">
        <color rgb="FF7F7F7F"/>
      </bottom>
      <diagonal/>
    </border>
    <border>
      <left style="hair">
        <color rgb="FF000000"/>
      </left>
      <right/>
      <top style="thin">
        <color rgb="FF002060"/>
      </top>
      <bottom style="hair">
        <color rgb="FF7F7F7F"/>
      </bottom>
      <diagonal/>
    </border>
    <border>
      <left/>
      <right style="hair">
        <color rgb="FF7F7F7F"/>
      </right>
      <top/>
      <bottom/>
      <diagonal/>
    </border>
    <border>
      <left style="thin">
        <color rgb="FF000000"/>
      </left>
      <right style="hair">
        <color rgb="FF7F7F7F"/>
      </right>
      <top/>
      <bottom/>
      <diagonal/>
    </border>
    <border>
      <left style="hair">
        <color rgb="FF7F7F7F"/>
      </left>
      <right style="hair">
        <color rgb="FF7F7F7F"/>
      </right>
      <top/>
      <bottom/>
      <diagonal/>
    </border>
    <border>
      <left style="thin">
        <color rgb="FF12448A"/>
      </left>
      <right style="hair">
        <color rgb="FF7F7F7F"/>
      </right>
      <top style="thin">
        <color rgb="FF000000"/>
      </top>
      <bottom style="hair">
        <color rgb="FF7F7F7F"/>
      </bottom>
      <diagonal/>
    </border>
    <border>
      <left style="thin">
        <color rgb="FF12448A"/>
      </left>
      <right style="hair">
        <color rgb="FF7F7F7F"/>
      </right>
      <top style="hair">
        <color rgb="FF7F7F7F"/>
      </top>
      <bottom style="thin">
        <color rgb="FF000000"/>
      </bottom>
      <diagonal/>
    </border>
    <border>
      <left style="hair">
        <color rgb="FF7F7F7F"/>
      </left>
      <right/>
      <top style="hair">
        <color rgb="FF7F7F7F"/>
      </top>
      <bottom style="thin">
        <color rgb="FF000000"/>
      </bottom>
      <diagonal/>
    </border>
    <border>
      <left style="thin">
        <color rgb="FF12448A"/>
      </left>
      <right/>
      <top style="thin">
        <color rgb="FF12448A"/>
      </top>
      <bottom style="hair">
        <color rgb="FF000000"/>
      </bottom>
      <diagonal/>
    </border>
    <border>
      <left style="hair">
        <color rgb="FF000000"/>
      </left>
      <right/>
      <top style="hair">
        <color rgb="FF7F7F7F"/>
      </top>
      <bottom style="hair">
        <color rgb="FF000000"/>
      </bottom>
      <diagonal/>
    </border>
    <border>
      <left style="hair">
        <color rgb="FF000000"/>
      </left>
      <right/>
      <top style="thin">
        <color rgb="FF000000"/>
      </top>
      <bottom style="hair">
        <color rgb="FF000000"/>
      </bottom>
      <diagonal/>
    </border>
    <border>
      <left style="hair">
        <color rgb="FF000000"/>
      </left>
      <right/>
      <top/>
      <bottom style="thin">
        <color rgb="FF000000"/>
      </bottom>
      <diagonal/>
    </border>
    <border>
      <left/>
      <right style="hair">
        <color rgb="FF7F7F7F"/>
      </right>
      <top style="hair">
        <color rgb="FF7F7F7F"/>
      </top>
      <bottom style="thin">
        <color rgb="FF000000"/>
      </bottom>
      <diagonal/>
    </border>
    <border>
      <left/>
      <right/>
      <top style="thin">
        <color rgb="FF1C4587"/>
      </top>
      <bottom style="hair">
        <color rgb="FF7F7F7F"/>
      </bottom>
      <diagonal/>
    </border>
    <border>
      <left/>
      <right style="thin">
        <color rgb="FF12448A"/>
      </right>
      <top style="thin">
        <color rgb="FF1C4587"/>
      </top>
      <bottom style="hair">
        <color rgb="FF7F7F7F"/>
      </bottom>
      <diagonal/>
    </border>
    <border>
      <left/>
      <right style="hair">
        <color rgb="FF666666"/>
      </right>
      <top style="thin">
        <color rgb="FF12448A"/>
      </top>
      <bottom style="hair">
        <color rgb="FF666666"/>
      </bottom>
      <diagonal/>
    </border>
    <border>
      <left style="hair">
        <color rgb="FF666666"/>
      </left>
      <right/>
      <top style="thin">
        <color rgb="FF12448A"/>
      </top>
      <bottom style="hair">
        <color rgb="FF666666"/>
      </bottom>
      <diagonal/>
    </border>
    <border>
      <left style="hair">
        <color rgb="FF7F7F7F"/>
      </left>
      <right style="hair">
        <color rgb="FF666666"/>
      </right>
      <top style="thin">
        <color rgb="FF12448A"/>
      </top>
      <bottom style="hair">
        <color rgb="FF666666"/>
      </bottom>
      <diagonal/>
    </border>
    <border>
      <left style="hair">
        <color rgb="FF7F7F7F"/>
      </left>
      <right style="hair">
        <color rgb="FF666666"/>
      </right>
      <top style="hair">
        <color rgb="FF666666"/>
      </top>
      <bottom style="hair">
        <color rgb="FF666666"/>
      </bottom>
      <diagonal/>
    </border>
    <border>
      <left/>
      <right style="hair">
        <color rgb="FF666666"/>
      </right>
      <top style="hair">
        <color rgb="FF666666"/>
      </top>
      <bottom/>
      <diagonal/>
    </border>
    <border>
      <left style="hair">
        <color rgb="FF666666"/>
      </left>
      <right/>
      <top style="hair">
        <color rgb="FF666666"/>
      </top>
      <bottom/>
      <diagonal/>
    </border>
    <border>
      <left style="hair">
        <color rgb="FF7F7F7F"/>
      </left>
      <right style="hair">
        <color rgb="FF666666"/>
      </right>
      <top style="hair">
        <color rgb="FF666666"/>
      </top>
      <bottom style="thin">
        <color rgb="FF000000"/>
      </bottom>
      <diagonal/>
    </border>
    <border>
      <left style="hair">
        <color rgb="FF666666"/>
      </left>
      <right/>
      <top style="hair">
        <color rgb="FF666666"/>
      </top>
      <bottom style="thin">
        <color rgb="FF000000"/>
      </bottom>
      <diagonal/>
    </border>
    <border>
      <left style="thin">
        <color rgb="FF12448A"/>
      </left>
      <right style="hair">
        <color rgb="FF7F7F7F"/>
      </right>
      <top style="thin">
        <color rgb="FF12448A"/>
      </top>
      <bottom style="hair">
        <color rgb="FF12448A"/>
      </bottom>
      <diagonal/>
    </border>
    <border>
      <left style="hair">
        <color rgb="FF7F7F7F"/>
      </left>
      <right/>
      <top style="thin">
        <color rgb="FF12448A"/>
      </top>
      <bottom style="hair">
        <color rgb="FF12448A"/>
      </bottom>
      <diagonal/>
    </border>
    <border>
      <left style="thin">
        <color rgb="FF12448A"/>
      </left>
      <right style="hair">
        <color rgb="FF666666"/>
      </right>
      <top/>
      <bottom/>
      <diagonal/>
    </border>
    <border>
      <left style="thin">
        <color rgb="FF12448A"/>
      </left>
      <right style="hair">
        <color rgb="FF666666"/>
      </right>
      <top style="hair">
        <color rgb="FF12448A"/>
      </top>
      <bottom/>
      <diagonal/>
    </border>
    <border>
      <left style="hair">
        <color rgb="FF666666"/>
      </left>
      <right/>
      <top style="hair">
        <color rgb="FF12448A"/>
      </top>
      <bottom/>
      <diagonal/>
    </border>
    <border>
      <left/>
      <right/>
      <top style="thin">
        <color rgb="FF000000"/>
      </top>
      <bottom/>
      <diagonal/>
    </border>
    <border>
      <left/>
      <right/>
      <top style="double">
        <color rgb="FF12448A"/>
      </top>
      <bottom style="thin">
        <color rgb="FF000000"/>
      </bottom>
      <diagonal/>
    </border>
    <border>
      <left style="thin">
        <color rgb="FF12448A"/>
      </left>
      <right style="thin">
        <color rgb="FF12448A"/>
      </right>
      <top style="hair">
        <color rgb="FF7F7F7F"/>
      </top>
      <bottom style="hair">
        <color rgb="FF000000"/>
      </bottom>
      <diagonal/>
    </border>
    <border>
      <left style="thin">
        <color rgb="FF12448A"/>
      </left>
      <right style="hair">
        <color rgb="FF7F7F7F"/>
      </right>
      <top/>
      <bottom style="double">
        <color rgb="FF1C4587"/>
      </bottom>
      <diagonal/>
    </border>
    <border>
      <left style="hair">
        <color rgb="FF7F7F7F"/>
      </left>
      <right style="hair">
        <color rgb="FF7F7F7F"/>
      </right>
      <top/>
      <bottom style="double">
        <color rgb="FF1C4587"/>
      </bottom>
      <diagonal/>
    </border>
    <border>
      <left style="hair">
        <color rgb="FF7F7F7F"/>
      </left>
      <right/>
      <top/>
      <bottom style="double">
        <color rgb="FF1C4587"/>
      </bottom>
      <diagonal/>
    </border>
    <border>
      <left/>
      <right/>
      <top style="hair">
        <color rgb="FF1C4587"/>
      </top>
      <bottom style="hair">
        <color rgb="FF1C4587"/>
      </bottom>
      <diagonal/>
    </border>
    <border>
      <left/>
      <right style="thin">
        <color rgb="FF1C4587"/>
      </right>
      <top style="hair">
        <color rgb="FF1C4587"/>
      </top>
      <bottom style="hair">
        <color rgb="FF1C4587"/>
      </bottom>
      <diagonal/>
    </border>
    <border>
      <left/>
      <right/>
      <top/>
      <bottom style="hair">
        <color rgb="FF1C4587"/>
      </bottom>
      <diagonal/>
    </border>
    <border>
      <left style="hair">
        <color rgb="FF1C4587"/>
      </left>
      <right style="hair">
        <color rgb="FF1C4587"/>
      </right>
      <top/>
      <bottom style="hair">
        <color rgb="FF1C4587"/>
      </bottom>
      <diagonal/>
    </border>
    <border>
      <left style="thin">
        <color rgb="FF1C4587"/>
      </left>
      <right/>
      <top/>
      <bottom style="hair">
        <color rgb="FF1C4587"/>
      </bottom>
      <diagonal/>
    </border>
    <border>
      <left/>
      <right style="thin">
        <color rgb="FF1C4587"/>
      </right>
      <top/>
      <bottom style="hair">
        <color rgb="FF1C4587"/>
      </bottom>
      <diagonal/>
    </border>
    <border>
      <left style="hair">
        <color rgb="FF1C4587"/>
      </left>
      <right style="hair">
        <color rgb="FF1C4587"/>
      </right>
      <top style="hair">
        <color rgb="FF1C4587"/>
      </top>
      <bottom style="hair">
        <color rgb="FF1C4587"/>
      </bottom>
      <diagonal/>
    </border>
    <border>
      <left style="thin">
        <color rgb="FF1C4587"/>
      </left>
      <right/>
      <top style="hair">
        <color rgb="FF1C4587"/>
      </top>
      <bottom style="hair">
        <color rgb="FF1C4587"/>
      </bottom>
      <diagonal/>
    </border>
    <border>
      <left/>
      <right/>
      <top style="hair">
        <color rgb="FF1C4587"/>
      </top>
      <bottom/>
      <diagonal/>
    </border>
    <border>
      <left/>
      <right style="thin">
        <color rgb="FF1C4587"/>
      </right>
      <top style="hair">
        <color rgb="FF1C4587"/>
      </top>
      <bottom/>
      <diagonal/>
    </border>
    <border>
      <left style="hair">
        <color rgb="FF1C4587"/>
      </left>
      <right style="hair">
        <color rgb="FF1C4587"/>
      </right>
      <top style="hair">
        <color rgb="FF1C4587"/>
      </top>
      <bottom/>
      <diagonal/>
    </border>
    <border>
      <left style="thin">
        <color rgb="FF1C4587"/>
      </left>
      <right/>
      <top style="hair">
        <color rgb="FF1C4587"/>
      </top>
      <bottom/>
      <diagonal/>
    </border>
    <border>
      <left/>
      <right/>
      <top style="hair">
        <color rgb="FF1C4587"/>
      </top>
      <bottom style="thin">
        <color rgb="FF12448A"/>
      </bottom>
      <diagonal/>
    </border>
    <border>
      <left style="thin">
        <color rgb="FF12448A"/>
      </left>
      <right/>
      <top style="hair">
        <color rgb="FF7F7F7F"/>
      </top>
      <bottom style="thin">
        <color rgb="FF000000"/>
      </bottom>
      <diagonal/>
    </border>
    <border>
      <left style="hair">
        <color rgb="FF7F7F7F"/>
      </left>
      <right style="thin">
        <color rgb="FFFFFFFF"/>
      </right>
      <top/>
      <bottom style="double">
        <color rgb="FF12448A"/>
      </bottom>
      <diagonal/>
    </border>
    <border>
      <left/>
      <right style="hair">
        <color rgb="FF7F7F7F"/>
      </right>
      <top style="double">
        <color rgb="FF12448A"/>
      </top>
      <bottom style="thin">
        <color rgb="FF12448A"/>
      </bottom>
      <diagonal/>
    </border>
    <border>
      <left style="hair">
        <color rgb="FF7F7F7F"/>
      </left>
      <right style="thin">
        <color rgb="FFFFFFFF"/>
      </right>
      <top style="double">
        <color rgb="FF12448A"/>
      </top>
      <bottom style="thin">
        <color rgb="FF12448A"/>
      </bottom>
      <diagonal/>
    </border>
    <border>
      <left/>
      <right style="thin">
        <color rgb="FF000099"/>
      </right>
      <top style="hair">
        <color rgb="FF7F7F7F"/>
      </top>
      <bottom style="thin">
        <color rgb="FF1C4587"/>
      </bottom>
      <diagonal/>
    </border>
    <border>
      <left style="thin">
        <color rgb="FF12448A"/>
      </left>
      <right/>
      <top style="hair">
        <color rgb="FF7F7F7F"/>
      </top>
      <bottom style="thin">
        <color rgb="FF1C4587"/>
      </bottom>
      <diagonal/>
    </border>
    <border>
      <left style="thin">
        <color theme="0"/>
      </left>
      <right/>
      <top/>
      <bottom/>
      <diagonal/>
    </border>
    <border>
      <left style="thin">
        <color rgb="FF002060"/>
      </left>
      <right/>
      <top style="hair">
        <color rgb="FF7F7F7F"/>
      </top>
      <bottom/>
      <diagonal/>
    </border>
    <border>
      <left style="thin">
        <color rgb="FF002060"/>
      </left>
      <right/>
      <top/>
      <bottom style="hair">
        <color rgb="FF7F7F7F"/>
      </bottom>
      <diagonal/>
    </border>
    <border>
      <left style="thin">
        <color rgb="FF12448A"/>
      </left>
      <right/>
      <top/>
      <bottom style="thin">
        <color rgb="FFF2F2F2"/>
      </bottom>
      <diagonal/>
    </border>
    <border>
      <left/>
      <right style="thin">
        <color rgb="FF12448A"/>
      </right>
      <top/>
      <bottom style="thin">
        <color rgb="FFF2F2F2"/>
      </bottom>
      <diagonal/>
    </border>
    <border>
      <left/>
      <right/>
      <top/>
      <bottom style="thin">
        <color rgb="FFF2F2F2"/>
      </bottom>
      <diagonal/>
    </border>
    <border>
      <left style="hair">
        <color rgb="FF7F7F7F"/>
      </left>
      <right style="thin">
        <color rgb="FF12448A"/>
      </right>
      <top/>
      <bottom/>
      <diagonal/>
    </border>
    <border>
      <left style="thin">
        <color rgb="FF12448A"/>
      </left>
      <right style="hair">
        <color rgb="FF666666"/>
      </right>
      <top style="thin">
        <color rgb="FF12448A"/>
      </top>
      <bottom style="hair">
        <color rgb="FF666666"/>
      </bottom>
      <diagonal/>
    </border>
    <border>
      <left style="hair">
        <color rgb="FF666666"/>
      </left>
      <right style="hair">
        <color rgb="FF666666"/>
      </right>
      <top style="thin">
        <color rgb="FF12448A"/>
      </top>
      <bottom style="hair">
        <color rgb="FF666666"/>
      </bottom>
      <diagonal/>
    </border>
    <border>
      <left/>
      <right/>
      <top/>
      <bottom style="double">
        <color rgb="FF12448A"/>
      </bottom>
      <diagonal/>
    </border>
    <border>
      <left style="thin">
        <color rgb="FF002060"/>
      </left>
      <right/>
      <top/>
      <bottom style="thin">
        <color rgb="FF12448A"/>
      </bottom>
      <diagonal/>
    </border>
    <border>
      <left style="thin">
        <color rgb="FF12448A"/>
      </left>
      <right style="double">
        <color rgb="FFFFFFFF"/>
      </right>
      <top/>
      <bottom style="thin">
        <color rgb="FF12448A"/>
      </bottom>
      <diagonal/>
    </border>
    <border>
      <left style="thin">
        <color rgb="FF12448A"/>
      </left>
      <right style="hair">
        <color rgb="FF808080"/>
      </right>
      <top style="thin">
        <color rgb="FF12448A"/>
      </top>
      <bottom style="hair">
        <color rgb="FF808080"/>
      </bottom>
      <diagonal/>
    </border>
    <border>
      <left style="thin">
        <color rgb="FF12448A"/>
      </left>
      <right style="hair">
        <color rgb="FF808080"/>
      </right>
      <top/>
      <bottom style="thin">
        <color rgb="FF12448A"/>
      </bottom>
      <diagonal/>
    </border>
    <border>
      <left style="thin">
        <color rgb="FF12448A"/>
      </left>
      <right style="hair">
        <color rgb="FF808080"/>
      </right>
      <top/>
      <bottom style="hair">
        <color rgb="FF808080"/>
      </bottom>
      <diagonal/>
    </border>
    <border>
      <left/>
      <right/>
      <top style="thin">
        <color rgb="FF1C4587"/>
      </top>
      <bottom style="thin">
        <color rgb="FF12448A"/>
      </bottom>
      <diagonal/>
    </border>
    <border>
      <left style="hair">
        <color rgb="FF7F7F7F"/>
      </left>
      <right style="thin">
        <color rgb="FF12448A"/>
      </right>
      <top style="thin">
        <color rgb="FF12448A"/>
      </top>
      <bottom style="hair">
        <color rgb="FF7F7F7F"/>
      </bottom>
      <diagonal/>
    </border>
    <border>
      <left style="thin">
        <color rgb="FF12448A"/>
      </left>
      <right style="hair">
        <color rgb="FF7F7F7F"/>
      </right>
      <top style="hair">
        <color rgb="FF7F7F7F"/>
      </top>
      <bottom style="thin">
        <color rgb="FF1C4587"/>
      </bottom>
      <diagonal/>
    </border>
    <border>
      <left style="hair">
        <color rgb="FF7F7F7F"/>
      </left>
      <right style="thin">
        <color rgb="FF12448A"/>
      </right>
      <top style="hair">
        <color rgb="FF7F7F7F"/>
      </top>
      <bottom style="thin">
        <color rgb="FF1C4587"/>
      </bottom>
      <diagonal/>
    </border>
    <border>
      <left style="hair">
        <color rgb="FF7F7F7F"/>
      </left>
      <right/>
      <top style="hair">
        <color rgb="FF7F7F7F"/>
      </top>
      <bottom style="thin">
        <color rgb="FF1C4587"/>
      </bottom>
      <diagonal/>
    </border>
    <border>
      <left style="hair">
        <color rgb="FF7F7F7F"/>
      </left>
      <right style="thin">
        <color rgb="FF12448A"/>
      </right>
      <top/>
      <bottom style="hair">
        <color rgb="FF7F7F7F"/>
      </bottom>
      <diagonal/>
    </border>
    <border>
      <left style="thin">
        <color rgb="FF12448A"/>
      </left>
      <right style="hair">
        <color rgb="FF7F7F7F"/>
      </right>
      <top style="hair">
        <color rgb="FF7F7F7F"/>
      </top>
      <bottom style="hair">
        <color rgb="FF000000"/>
      </bottom>
      <diagonal/>
    </border>
    <border>
      <left style="hair">
        <color rgb="FF7F7F7F"/>
      </left>
      <right style="thin">
        <color rgb="FF12448A"/>
      </right>
      <top style="hair">
        <color rgb="FF7F7F7F"/>
      </top>
      <bottom style="hair">
        <color rgb="FF000000"/>
      </bottom>
      <diagonal/>
    </border>
    <border>
      <left style="hair">
        <color rgb="FF7F7F7F"/>
      </left>
      <right/>
      <top style="hair">
        <color rgb="FF7F7F7F"/>
      </top>
      <bottom style="hair">
        <color rgb="FF000000"/>
      </bottom>
      <diagonal/>
    </border>
    <border>
      <left style="hair">
        <color rgb="FF7F7F7F"/>
      </left>
      <right style="thin">
        <color rgb="FF12448A"/>
      </right>
      <top/>
      <bottom style="thin">
        <color rgb="FF000000"/>
      </bottom>
      <diagonal/>
    </border>
    <border>
      <left style="hair">
        <color rgb="FF7F7F7F"/>
      </left>
      <right/>
      <top/>
      <bottom style="thin">
        <color rgb="FF000000"/>
      </bottom>
      <diagonal/>
    </border>
    <border>
      <left style="thin">
        <color rgb="FF12448A"/>
      </left>
      <right style="thin">
        <color rgb="FF12448A"/>
      </right>
      <top style="thin">
        <color rgb="FF12448A"/>
      </top>
      <bottom style="hair">
        <color rgb="FF7F7F7F"/>
      </bottom>
      <diagonal/>
    </border>
    <border>
      <left style="thin">
        <color rgb="FF12448A"/>
      </left>
      <right/>
      <top style="thin">
        <color rgb="FF12448A"/>
      </top>
      <bottom style="hair">
        <color rgb="FF666666"/>
      </bottom>
      <diagonal/>
    </border>
    <border>
      <left style="thin">
        <color rgb="FF12448A"/>
      </left>
      <right/>
      <top style="hair">
        <color rgb="FF666666"/>
      </top>
      <bottom style="hair">
        <color rgb="FF666666"/>
      </bottom>
      <diagonal/>
    </border>
    <border>
      <left style="thin">
        <color rgb="FF12448A"/>
      </left>
      <right/>
      <top style="hair">
        <color rgb="FF666666"/>
      </top>
      <bottom style="hair">
        <color rgb="FF000000"/>
      </bottom>
      <diagonal/>
    </border>
    <border>
      <left style="thin">
        <color rgb="FF12448A"/>
      </left>
      <right style="hair">
        <color rgb="FF7F7F7F"/>
      </right>
      <top/>
      <bottom style="thin">
        <color rgb="FF12448A"/>
      </bottom>
      <diagonal/>
    </border>
    <border>
      <left style="hair">
        <color rgb="FF7F7F7F"/>
      </left>
      <right style="hair">
        <color rgb="FF7F7F7F"/>
      </right>
      <top/>
      <bottom style="thin">
        <color rgb="FF12448A"/>
      </bottom>
      <diagonal/>
    </border>
    <border>
      <left style="hair">
        <color rgb="FF7F7F7F"/>
      </left>
      <right/>
      <top/>
      <bottom style="thin">
        <color rgb="FF12448A"/>
      </bottom>
      <diagonal/>
    </border>
    <border>
      <left/>
      <right/>
      <top/>
      <bottom style="double">
        <color rgb="FF1C4587"/>
      </bottom>
      <diagonal/>
    </border>
    <border>
      <left style="thin">
        <color rgb="FF12448A"/>
      </left>
      <right style="thin">
        <color rgb="FF12448A"/>
      </right>
      <top/>
      <bottom style="hair">
        <color rgb="FF7F7F7F"/>
      </bottom>
      <diagonal/>
    </border>
    <border>
      <left style="thin">
        <color rgb="FF000000"/>
      </left>
      <right/>
      <top style="hair">
        <color rgb="FF7F7F7F"/>
      </top>
      <bottom style="hair">
        <color rgb="FF7F7F7F"/>
      </bottom>
      <diagonal/>
    </border>
    <border>
      <left style="thin">
        <color rgb="FF000000"/>
      </left>
      <right/>
      <top style="hair">
        <color rgb="FF808080"/>
      </top>
      <bottom style="hair">
        <color rgb="FF808080"/>
      </bottom>
      <diagonal/>
    </border>
    <border>
      <left style="thin">
        <color rgb="FF12448A"/>
      </left>
      <right/>
      <top style="hair">
        <color rgb="FF808080"/>
      </top>
      <bottom style="hair">
        <color rgb="FF808080"/>
      </bottom>
      <diagonal/>
    </border>
    <border>
      <left style="thin">
        <color rgb="FF000000"/>
      </left>
      <right/>
      <top style="hair">
        <color rgb="FF808080"/>
      </top>
      <bottom/>
      <diagonal/>
    </border>
    <border>
      <left style="thin">
        <color rgb="FF12448A"/>
      </left>
      <right/>
      <top style="hair">
        <color rgb="FF808080"/>
      </top>
      <bottom/>
      <diagonal/>
    </border>
    <border>
      <left style="thin">
        <color rgb="FF12448A"/>
      </left>
      <right style="thin">
        <color rgb="FF12448A"/>
      </right>
      <top style="double">
        <color rgb="FF12448A"/>
      </top>
      <bottom style="thin">
        <color rgb="FF12448A"/>
      </bottom>
      <diagonal/>
    </border>
    <border>
      <left/>
      <right/>
      <top style="double">
        <color rgb="FFE7E6E6"/>
      </top>
      <bottom style="hair">
        <color rgb="FF000000"/>
      </bottom>
      <diagonal/>
    </border>
    <border>
      <left/>
      <right/>
      <top/>
      <bottom style="thin">
        <color rgb="FF000000"/>
      </bottom>
      <diagonal/>
    </border>
    <border>
      <left style="thin">
        <color rgb="FF002060"/>
      </left>
      <right style="thin">
        <color rgb="FF002060"/>
      </right>
      <top/>
      <bottom style="hair">
        <color rgb="FF7F7F7F"/>
      </bottom>
      <diagonal/>
    </border>
    <border>
      <left style="thin">
        <color rgb="FF002060"/>
      </left>
      <right style="hair">
        <color rgb="FF000000"/>
      </right>
      <top/>
      <bottom style="hair">
        <color rgb="FF7F7F7F"/>
      </bottom>
      <diagonal/>
    </border>
    <border>
      <left/>
      <right style="thin">
        <color rgb="FF12448A"/>
      </right>
      <top style="hair">
        <color rgb="FF7F7F7F"/>
      </top>
      <bottom style="thin">
        <color rgb="FF002060"/>
      </bottom>
      <diagonal/>
    </border>
    <border>
      <left style="thin">
        <color rgb="FF002060"/>
      </left>
      <right style="thin">
        <color rgb="FF002060"/>
      </right>
      <top style="hair">
        <color rgb="FF7F7F7F"/>
      </top>
      <bottom style="thin">
        <color rgb="FF002060"/>
      </bottom>
      <diagonal/>
    </border>
    <border>
      <left style="thin">
        <color rgb="FF002060"/>
      </left>
      <right style="hair">
        <color rgb="FF000000"/>
      </right>
      <top style="hair">
        <color rgb="FF7F7F7F"/>
      </top>
      <bottom style="thin">
        <color rgb="FF002060"/>
      </bottom>
      <diagonal/>
    </border>
    <border>
      <left style="thin">
        <color rgb="FFE7E6E6"/>
      </left>
      <right/>
      <top/>
      <bottom/>
      <diagonal/>
    </border>
    <border>
      <left style="thin">
        <color rgb="FF12448A"/>
      </left>
      <right style="thin">
        <color rgb="FF12448A"/>
      </right>
      <top/>
      <bottom style="thin">
        <color rgb="FF002060"/>
      </bottom>
      <diagonal/>
    </border>
    <border>
      <left style="thin">
        <color rgb="FFE7E6E6"/>
      </left>
      <right/>
      <top/>
      <bottom style="thin">
        <color rgb="FF002060"/>
      </bottom>
      <diagonal/>
    </border>
    <border>
      <left style="thin">
        <color rgb="FF12448A"/>
      </left>
      <right/>
      <top/>
      <bottom style="double">
        <color rgb="FF002060"/>
      </bottom>
      <diagonal/>
    </border>
    <border>
      <left style="thin">
        <color rgb="FF12448A"/>
      </left>
      <right style="hair">
        <color rgb="FF000000"/>
      </right>
      <top style="double">
        <color rgb="FF12448A"/>
      </top>
      <bottom style="hair">
        <color rgb="FF7F7F7F"/>
      </bottom>
      <diagonal/>
    </border>
    <border>
      <left style="thin">
        <color rgb="FF12448A"/>
      </left>
      <right style="hair">
        <color rgb="FF000000"/>
      </right>
      <top style="hair">
        <color rgb="FF7F7F7F"/>
      </top>
      <bottom style="hair">
        <color rgb="FF7F7F7F"/>
      </bottom>
      <diagonal/>
    </border>
    <border>
      <left style="thin">
        <color rgb="FF12448A"/>
      </left>
      <right style="thin">
        <color rgb="FF12448A"/>
      </right>
      <top style="hair">
        <color rgb="FF7F7F7F"/>
      </top>
      <bottom style="thin">
        <color rgb="FF002060"/>
      </bottom>
      <diagonal/>
    </border>
    <border>
      <left style="thin">
        <color rgb="FF12448A"/>
      </left>
      <right style="hair">
        <color rgb="FF000000"/>
      </right>
      <top style="hair">
        <color rgb="FF7F7F7F"/>
      </top>
      <bottom style="thin">
        <color rgb="FF002060"/>
      </bottom>
      <diagonal/>
    </border>
    <border>
      <left/>
      <right/>
      <top/>
      <bottom style="double">
        <color rgb="FF000000"/>
      </bottom>
      <diagonal/>
    </border>
    <border>
      <left style="thin">
        <color rgb="FF12448A"/>
      </left>
      <right/>
      <top/>
      <bottom style="double">
        <color rgb="FF000000"/>
      </bottom>
      <diagonal/>
    </border>
    <border>
      <left/>
      <right/>
      <top style="hair">
        <color rgb="FF7F7F7F"/>
      </top>
      <bottom style="thin">
        <color rgb="FF000000"/>
      </bottom>
      <diagonal/>
    </border>
    <border>
      <left style="thin">
        <color rgb="FF12448A"/>
      </left>
      <right/>
      <top/>
      <bottom style="thin">
        <color rgb="FF000000"/>
      </bottom>
      <diagonal/>
    </border>
    <border>
      <left style="thin">
        <color rgb="FF12448A"/>
      </left>
      <right style="thin">
        <color rgb="FF12448A"/>
      </right>
      <top/>
      <bottom style="double">
        <color rgb="FF000000"/>
      </bottom>
      <diagonal/>
    </border>
    <border>
      <left style="thin">
        <color rgb="FF12448A"/>
      </left>
      <right style="thin">
        <color rgb="FF12448A"/>
      </right>
      <top style="hair">
        <color rgb="FF666666"/>
      </top>
      <bottom style="hair">
        <color rgb="FF666666"/>
      </bottom>
      <diagonal/>
    </border>
    <border>
      <left style="thin">
        <color rgb="FF12448A"/>
      </left>
      <right style="thin">
        <color rgb="FF12448A"/>
      </right>
      <top style="hair">
        <color rgb="FF666666"/>
      </top>
      <bottom style="thin">
        <color rgb="FF12448A"/>
      </bottom>
      <diagonal/>
    </border>
    <border>
      <left style="thin">
        <color rgb="FF12448A"/>
      </left>
      <right style="thin">
        <color rgb="FF12448A"/>
      </right>
      <top/>
      <bottom style="thin">
        <color rgb="FF073763"/>
      </bottom>
      <diagonal/>
    </border>
    <border>
      <left style="thin">
        <color rgb="FF12448A"/>
      </left>
      <right style="hair">
        <color rgb="FF000000"/>
      </right>
      <top/>
      <bottom style="thin">
        <color rgb="FF073763"/>
      </bottom>
      <diagonal/>
    </border>
    <border>
      <left style="thin">
        <color rgb="FF12448A"/>
      </left>
      <right style="hair">
        <color rgb="FF000000"/>
      </right>
      <top/>
      <bottom style="hair">
        <color rgb="FF7F7F7F"/>
      </bottom>
      <diagonal/>
    </border>
    <border>
      <left style="thin">
        <color rgb="FF12448A"/>
      </left>
      <right style="hair">
        <color rgb="FF000000"/>
      </right>
      <top style="hair">
        <color rgb="FF7F7F7F"/>
      </top>
      <bottom style="thin">
        <color rgb="FF12448A"/>
      </bottom>
      <diagonal/>
    </border>
    <border>
      <left style="hair">
        <color rgb="FF666666"/>
      </left>
      <right/>
      <top/>
      <bottom/>
      <diagonal/>
    </border>
    <border>
      <left/>
      <right style="thin">
        <color rgb="FFFFFFFF"/>
      </right>
      <top/>
      <bottom/>
      <diagonal/>
    </border>
    <border>
      <left/>
      <right style="hair">
        <color rgb="FF666666"/>
      </right>
      <top/>
      <bottom style="double">
        <color rgb="FF12448A"/>
      </bottom>
      <diagonal/>
    </border>
    <border>
      <left style="hair">
        <color rgb="FF666666"/>
      </left>
      <right/>
      <top/>
      <bottom style="double">
        <color rgb="FF12448A"/>
      </bottom>
      <diagonal/>
    </border>
    <border>
      <left/>
      <right style="thin">
        <color rgb="FFFFFFFF"/>
      </right>
      <top/>
      <bottom style="double">
        <color rgb="FF12448A"/>
      </bottom>
      <diagonal/>
    </border>
    <border>
      <left style="hair">
        <color rgb="FF000000"/>
      </left>
      <right/>
      <top/>
      <bottom/>
      <diagonal/>
    </border>
    <border>
      <left/>
      <right style="hair">
        <color rgb="FF000000"/>
      </right>
      <top/>
      <bottom/>
      <diagonal/>
    </border>
    <border>
      <left style="hair">
        <color rgb="FF000000"/>
      </left>
      <right/>
      <top style="hair">
        <color rgb="FF000000"/>
      </top>
      <bottom/>
      <diagonal/>
    </border>
    <border>
      <left/>
      <right style="hair">
        <color rgb="FF000000"/>
      </right>
      <top style="hair">
        <color rgb="FF000000"/>
      </top>
      <bottom/>
      <diagonal/>
    </border>
    <border>
      <left/>
      <right/>
      <top style="hair">
        <color rgb="FF000000"/>
      </top>
      <bottom/>
      <diagonal/>
    </border>
    <border>
      <left style="hair">
        <color rgb="FF7F7F7F"/>
      </left>
      <right/>
      <top/>
      <bottom style="hair">
        <color rgb="FF666666"/>
      </bottom>
      <diagonal/>
    </border>
    <border>
      <left/>
      <right style="hair">
        <color rgb="FF7F7F7F"/>
      </right>
      <top/>
      <bottom style="hair">
        <color rgb="FF666666"/>
      </bottom>
      <diagonal/>
    </border>
    <border>
      <left style="thin">
        <color rgb="FF073763"/>
      </left>
      <right/>
      <top/>
      <bottom style="double">
        <color rgb="FF12448A"/>
      </bottom>
      <diagonal/>
    </border>
    <border>
      <left/>
      <right style="thin">
        <color theme="0"/>
      </right>
      <top/>
      <bottom/>
      <diagonal/>
    </border>
    <border>
      <left style="thin">
        <color rgb="FF002060"/>
      </left>
      <right style="thin">
        <color rgb="FF12448A"/>
      </right>
      <top style="double">
        <color rgb="FF12448A"/>
      </top>
      <bottom style="thin">
        <color rgb="FF12448A"/>
      </bottom>
      <diagonal/>
    </border>
    <border>
      <left style="thin">
        <color rgb="FF000000"/>
      </left>
      <right/>
      <top/>
      <bottom style="thin">
        <color rgb="FFE7E6E6"/>
      </bottom>
      <diagonal/>
    </border>
    <border>
      <left style="thin">
        <color rgb="FF12448A"/>
      </left>
      <right/>
      <top/>
      <bottom style="double">
        <color rgb="FF12448A"/>
      </bottom>
      <diagonal/>
    </border>
    <border>
      <left style="thin">
        <color rgb="FF12448A"/>
      </left>
      <right/>
      <top/>
      <bottom style="thin">
        <color rgb="FF12448A"/>
      </bottom>
      <diagonal/>
    </border>
    <border>
      <left style="thin">
        <color rgb="FF000000"/>
      </left>
      <right/>
      <top/>
      <bottom/>
      <diagonal/>
    </border>
    <border>
      <left style="thin">
        <color rgb="FF12448A"/>
      </left>
      <right/>
      <top style="thin">
        <color rgb="FF12448A"/>
      </top>
      <bottom style="double">
        <color rgb="FF12448A"/>
      </bottom>
      <diagonal/>
    </border>
    <border>
      <left/>
      <right/>
      <top style="thin">
        <color rgb="FF12448A"/>
      </top>
      <bottom style="double">
        <color rgb="FF12448A"/>
      </bottom>
      <diagonal/>
    </border>
    <border>
      <left/>
      <right/>
      <top style="thin">
        <color rgb="FF000000"/>
      </top>
      <bottom style="thin">
        <color rgb="FF12448A"/>
      </bottom>
      <diagonal/>
    </border>
    <border>
      <left/>
      <right style="thin">
        <color rgb="FF12448A"/>
      </right>
      <top style="thin">
        <color rgb="FF12448A"/>
      </top>
      <bottom style="thin">
        <color rgb="FF12448A"/>
      </bottom>
      <diagonal/>
    </border>
    <border>
      <left style="thin">
        <color rgb="FF12448A"/>
      </left>
      <right style="thin">
        <color rgb="FF12448A"/>
      </right>
      <top style="thin">
        <color rgb="FF12448A"/>
      </top>
      <bottom style="thin">
        <color rgb="FF12448A"/>
      </bottom>
      <diagonal/>
    </border>
    <border>
      <left style="thin">
        <color rgb="FF12448A"/>
      </left>
      <right/>
      <top style="thin">
        <color rgb="FF12448A"/>
      </top>
      <bottom style="thin">
        <color rgb="FF12448A"/>
      </bottom>
      <diagonal/>
    </border>
    <border>
      <left style="thin">
        <color rgb="FF12448A"/>
      </left>
      <right/>
      <top/>
      <bottom/>
      <diagonal/>
    </border>
    <border>
      <left/>
      <right/>
      <top style="thin">
        <color rgb="FF12448A"/>
      </top>
      <bottom style="thin">
        <color rgb="FF000000"/>
      </bottom>
      <diagonal/>
    </border>
    <border>
      <left style="thin">
        <color rgb="FF12448A"/>
      </left>
      <right/>
      <top/>
      <bottom style="thin">
        <color rgb="FFEFEFEF"/>
      </bottom>
      <diagonal/>
    </border>
    <border>
      <left/>
      <right style="thin">
        <color rgb="FF12448A"/>
      </right>
      <top/>
      <bottom style="thin">
        <color rgb="FFEFEFEF"/>
      </bottom>
      <diagonal/>
    </border>
    <border>
      <left/>
      <right style="thin">
        <color rgb="FFFFFFFF"/>
      </right>
      <top/>
      <bottom style="thin">
        <color rgb="FFEFEFEF"/>
      </bottom>
      <diagonal/>
    </border>
    <border>
      <left style="hair">
        <color rgb="FF7F7F7F"/>
      </left>
      <right/>
      <top style="hair">
        <color rgb="FF7F7F7F"/>
      </top>
      <bottom style="hair">
        <color rgb="FF12448A"/>
      </bottom>
      <diagonal/>
    </border>
    <border>
      <left style="hair">
        <color rgb="FF7F7F7F"/>
      </left>
      <right/>
      <top style="hair">
        <color rgb="FF12448A"/>
      </top>
      <bottom/>
      <diagonal/>
    </border>
    <border>
      <left style="thin">
        <color rgb="FF12448A"/>
      </left>
      <right style="hair">
        <color rgb="FF7F7F7F"/>
      </right>
      <top/>
      <bottom style="thin">
        <color rgb="FF000000"/>
      </bottom>
      <diagonal/>
    </border>
    <border>
      <left style="thin">
        <color rgb="FF12448A"/>
      </left>
      <right style="hair">
        <color rgb="FF7F7F7F"/>
      </right>
      <top style="hair">
        <color rgb="FF12448A"/>
      </top>
      <bottom style="thin">
        <color rgb="FF000000"/>
      </bottom>
      <diagonal/>
    </border>
    <border>
      <left style="hair">
        <color rgb="FF7F7F7F"/>
      </left>
      <right/>
      <top style="hair">
        <color rgb="FF12448A"/>
      </top>
      <bottom style="thin">
        <color rgb="FF000000"/>
      </bottom>
      <diagonal/>
    </border>
    <border>
      <left style="thin">
        <color rgb="FF12448A"/>
      </left>
      <right/>
      <top/>
      <bottom style="thin">
        <color rgb="FFF3F3F3"/>
      </bottom>
      <diagonal/>
    </border>
    <border>
      <left/>
      <right style="thin">
        <color rgb="FF12448A"/>
      </right>
      <top/>
      <bottom style="thin">
        <color rgb="FFF3F3F3"/>
      </bottom>
      <diagonal/>
    </border>
    <border>
      <left/>
      <right style="thin">
        <color rgb="FF002060"/>
      </right>
      <top style="double">
        <color rgb="FF12448A"/>
      </top>
      <bottom style="hair">
        <color rgb="FF7F7F7F"/>
      </bottom>
      <diagonal/>
    </border>
    <border>
      <left style="hair">
        <color rgb="FF666666"/>
      </left>
      <right/>
      <top style="double">
        <color rgb="FF12448A"/>
      </top>
      <bottom/>
      <diagonal/>
    </border>
    <border>
      <left/>
      <right style="hair">
        <color rgb="FF666666"/>
      </right>
      <top style="double">
        <color rgb="FF12448A"/>
      </top>
      <bottom/>
      <diagonal/>
    </border>
    <border>
      <left/>
      <right style="hair">
        <color rgb="FF666666"/>
      </right>
      <top/>
      <bottom/>
      <diagonal/>
    </border>
    <border>
      <left style="hair">
        <color rgb="FF666666"/>
      </left>
      <right/>
      <top/>
      <bottom style="thin">
        <color rgb="FF12448A"/>
      </bottom>
      <diagonal/>
    </border>
    <border>
      <left/>
      <right style="hair">
        <color rgb="FF666666"/>
      </right>
      <top/>
      <bottom style="thin">
        <color rgb="FF12448A"/>
      </bottom>
      <diagonal/>
    </border>
    <border>
      <left/>
      <right/>
      <top style="double">
        <color rgb="FF12448A"/>
      </top>
      <bottom/>
      <diagonal/>
    </border>
    <border>
      <left style="hair">
        <color rgb="FF7F7F7F"/>
      </left>
      <right style="dotted">
        <color rgb="FFFFFFFF"/>
      </right>
      <top/>
      <bottom style="double">
        <color rgb="FF12448A"/>
      </bottom>
      <diagonal/>
    </border>
    <border>
      <left/>
      <right style="hair">
        <color rgb="FF7F7F7F"/>
      </right>
      <top style="double">
        <color rgb="FF12448A"/>
      </top>
      <bottom style="thin">
        <color rgb="FF000000"/>
      </bottom>
      <diagonal/>
    </border>
    <border>
      <left style="hair">
        <color rgb="FF7F7F7F"/>
      </left>
      <right style="thin">
        <color rgb="FF000000"/>
      </right>
      <top style="double">
        <color rgb="FF12448A"/>
      </top>
      <bottom style="thin">
        <color rgb="FF000000"/>
      </bottom>
      <diagonal/>
    </border>
    <border>
      <left style="thin">
        <color rgb="FF12448A"/>
      </left>
      <right style="hair">
        <color rgb="FF7F7F7F"/>
      </right>
      <top style="double">
        <color rgb="FF12448A"/>
      </top>
      <bottom style="thin">
        <color rgb="FF000000"/>
      </bottom>
      <diagonal/>
    </border>
    <border>
      <left style="hair">
        <color rgb="FF7F7F7F"/>
      </left>
      <right/>
      <top style="double">
        <color rgb="FF12448A"/>
      </top>
      <bottom style="thin">
        <color rgb="FF000000"/>
      </bottom>
      <diagonal/>
    </border>
    <border>
      <left style="thin">
        <color rgb="FF12448A"/>
      </left>
      <right style="thin">
        <color rgb="FF12448A"/>
      </right>
      <top style="double">
        <color rgb="FF12448A"/>
      </top>
      <bottom/>
      <diagonal/>
    </border>
    <border>
      <left style="hair">
        <color rgb="FF7F7F7F"/>
      </left>
      <right style="thin">
        <color rgb="FF12448A"/>
      </right>
      <top/>
      <bottom style="thin">
        <color rgb="FF12448A"/>
      </bottom>
      <diagonal/>
    </border>
    <border>
      <left/>
      <right style="hair">
        <color rgb="FF7F7F7F"/>
      </right>
      <top/>
      <bottom style="thin">
        <color rgb="FF12448A"/>
      </bottom>
      <diagonal/>
    </border>
    <border>
      <left style="thin">
        <color rgb="FF12448A"/>
      </left>
      <right style="thin">
        <color rgb="FF12448A"/>
      </right>
      <top/>
      <bottom/>
      <diagonal/>
    </border>
    <border>
      <left style="thin">
        <color rgb="FF12448A"/>
      </left>
      <right/>
      <top style="thin">
        <color rgb="FF12448A"/>
      </top>
      <bottom/>
      <diagonal/>
    </border>
    <border>
      <left/>
      <right style="thin">
        <color rgb="FF12448A"/>
      </right>
      <top/>
      <bottom style="thin">
        <color rgb="FF000000"/>
      </bottom>
      <diagonal/>
    </border>
    <border>
      <left/>
      <right style="thin">
        <color rgb="FF12448A"/>
      </right>
      <top style="thin">
        <color rgb="FF000000"/>
      </top>
      <bottom/>
      <diagonal/>
    </border>
    <border>
      <left style="thin">
        <color rgb="FF12448A"/>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12448A"/>
      </bottom>
      <diagonal/>
    </border>
    <border>
      <left style="thin">
        <color rgb="FF000000"/>
      </left>
      <right/>
      <top/>
      <bottom style="thin">
        <color rgb="FF12448A"/>
      </bottom>
      <diagonal/>
    </border>
    <border>
      <left/>
      <right style="thin">
        <color rgb="FF000000"/>
      </right>
      <top style="thin">
        <color rgb="FF12448A"/>
      </top>
      <bottom/>
      <diagonal/>
    </border>
    <border>
      <left style="thin">
        <color rgb="FF000000"/>
      </left>
      <right/>
      <top style="thin">
        <color rgb="FF12448A"/>
      </top>
      <bottom/>
      <diagonal/>
    </border>
    <border>
      <left/>
      <right style="hair">
        <color rgb="FF7F7F7F"/>
      </right>
      <top/>
      <bottom style="double">
        <color rgb="FF12448A"/>
      </bottom>
      <diagonal/>
    </border>
    <border>
      <left style="hair">
        <color rgb="FF7F7F7F"/>
      </left>
      <right/>
      <top/>
      <bottom style="double">
        <color rgb="FF12448A"/>
      </bottom>
      <diagonal/>
    </border>
    <border>
      <left/>
      <right style="thin">
        <color rgb="FF002060"/>
      </right>
      <top/>
      <bottom style="double">
        <color rgb="FF12448A"/>
      </bottom>
      <diagonal/>
    </border>
    <border>
      <left/>
      <right style="thin">
        <color rgb="FF002060"/>
      </right>
      <top/>
      <bottom style="thin">
        <color rgb="FF12448A"/>
      </bottom>
      <diagonal/>
    </border>
    <border>
      <left/>
      <right/>
      <top style="double">
        <color rgb="FF12448A"/>
      </top>
      <bottom style="hair">
        <color rgb="FF808080"/>
      </bottom>
      <diagonal/>
    </border>
    <border>
      <left/>
      <right style="thin">
        <color rgb="FF12448A"/>
      </right>
      <top style="double">
        <color rgb="FF12448A"/>
      </top>
      <bottom style="hair">
        <color rgb="FF808080"/>
      </bottom>
      <diagonal/>
    </border>
    <border>
      <left/>
      <right style="thin">
        <color rgb="FF12448A"/>
      </right>
      <top style="hair">
        <color rgb="FF808080"/>
      </top>
      <bottom/>
      <diagonal/>
    </border>
    <border>
      <left style="thin">
        <color rgb="FF12448A"/>
      </left>
      <right style="thin">
        <color rgb="FF12448A"/>
      </right>
      <top style="hair">
        <color rgb="FF808080"/>
      </top>
      <bottom/>
      <diagonal/>
    </border>
    <border>
      <left/>
      <right style="thin">
        <color rgb="FF12448A"/>
      </right>
      <top/>
      <bottom style="thin">
        <color rgb="FF12448A"/>
      </bottom>
      <diagonal/>
    </border>
    <border>
      <left/>
      <right style="thin">
        <color rgb="FF12448A"/>
      </right>
      <top style="thin">
        <color rgb="FF12448A"/>
      </top>
      <bottom style="hair">
        <color rgb="FF808080"/>
      </bottom>
      <diagonal/>
    </border>
    <border>
      <left/>
      <right style="hair">
        <color rgb="FF808080"/>
      </right>
      <top/>
      <bottom style="thin">
        <color rgb="FF12448A"/>
      </bottom>
      <diagonal/>
    </border>
    <border>
      <left/>
      <right style="hair">
        <color rgb="FF808080"/>
      </right>
      <top style="hair">
        <color rgb="FF808080"/>
      </top>
      <bottom style="thin">
        <color rgb="FF12448A"/>
      </bottom>
      <diagonal/>
    </border>
    <border>
      <left/>
      <right style="hair">
        <color rgb="FF808080"/>
      </right>
      <top style="thin">
        <color rgb="FF12448A"/>
      </top>
      <bottom style="hair">
        <color rgb="FF808080"/>
      </bottom>
      <diagonal/>
    </border>
    <border>
      <left/>
      <right style="hair">
        <color rgb="FF808080"/>
      </right>
      <top style="double">
        <color rgb="FF12448A"/>
      </top>
      <bottom style="hair">
        <color rgb="FF808080"/>
      </bottom>
      <diagonal/>
    </border>
    <border>
      <left style="thin">
        <color rgb="FF12448A"/>
      </left>
      <right style="hair">
        <color rgb="FF808080"/>
      </right>
      <top/>
      <bottom/>
      <diagonal/>
    </border>
    <border>
      <left style="hair">
        <color rgb="FF808080"/>
      </left>
      <right style="thin">
        <color rgb="FF12448A"/>
      </right>
      <top/>
      <bottom/>
      <diagonal/>
    </border>
    <border>
      <left style="hair">
        <color rgb="FF808080"/>
      </left>
      <right style="hair">
        <color rgb="FF808080"/>
      </right>
      <top/>
      <bottom/>
      <diagonal/>
    </border>
    <border>
      <left style="hair">
        <color rgb="FF808080"/>
      </left>
      <right/>
      <top/>
      <bottom/>
      <diagonal/>
    </border>
    <border>
      <left style="hair">
        <color rgb="FF808080"/>
      </left>
      <right style="hair">
        <color rgb="FF808080"/>
      </right>
      <top/>
      <bottom style="hair">
        <color rgb="FF808080"/>
      </bottom>
      <diagonal/>
    </border>
    <border>
      <left style="hair">
        <color rgb="FF808080"/>
      </left>
      <right style="thin">
        <color rgb="FF12448A"/>
      </right>
      <top/>
      <bottom style="hair">
        <color rgb="FF808080"/>
      </bottom>
      <diagonal/>
    </border>
    <border>
      <left style="hair">
        <color rgb="FF808080"/>
      </left>
      <right/>
      <top/>
      <bottom style="hair">
        <color rgb="FF808080"/>
      </bottom>
      <diagonal/>
    </border>
    <border>
      <left/>
      <right style="thin">
        <color rgb="FF12448A"/>
      </right>
      <top/>
      <bottom/>
      <diagonal/>
    </border>
    <border>
      <left/>
      <right style="hair">
        <color rgb="FF808080"/>
      </right>
      <top/>
      <bottom style="double">
        <color rgb="FF12448A"/>
      </bottom>
      <diagonal/>
    </border>
    <border>
      <left style="thin">
        <color rgb="FF12448A"/>
      </left>
      <right/>
      <top style="double">
        <color rgb="FF12448A"/>
      </top>
      <bottom style="hair">
        <color rgb="FF808080"/>
      </bottom>
      <diagonal/>
    </border>
    <border>
      <left/>
      <right style="hair">
        <color rgb="FF808080"/>
      </right>
      <top style="hair">
        <color rgb="FF808080"/>
      </top>
      <bottom style="hair">
        <color rgb="FF808080"/>
      </bottom>
      <diagonal/>
    </border>
    <border>
      <left style="thin">
        <color rgb="FF12448A"/>
      </left>
      <right/>
      <top style="hair">
        <color rgb="FF808080"/>
      </top>
      <bottom style="thin">
        <color rgb="FF12448A"/>
      </bottom>
      <diagonal/>
    </border>
    <border>
      <left/>
      <right style="thin">
        <color rgb="FF000000"/>
      </right>
      <top/>
      <bottom/>
      <diagonal/>
    </border>
    <border>
      <left style="thin">
        <color rgb="FF000000"/>
      </left>
      <right/>
      <top/>
      <bottom style="double">
        <color rgb="FF12448A"/>
      </bottom>
      <diagonal/>
    </border>
    <border>
      <left/>
      <right style="thin">
        <color rgb="FF000000"/>
      </right>
      <top/>
      <bottom style="double">
        <color rgb="FF12448A"/>
      </bottom>
      <diagonal/>
    </border>
    <border>
      <left style="thin">
        <color rgb="FF000000"/>
      </left>
      <right/>
      <top style="double">
        <color rgb="FF12448A"/>
      </top>
      <bottom style="hair">
        <color rgb="FF808080"/>
      </bottom>
      <diagonal/>
    </border>
    <border>
      <left/>
      <right style="thin">
        <color rgb="FF000000"/>
      </right>
      <top style="double">
        <color rgb="FF12448A"/>
      </top>
      <bottom style="hair">
        <color rgb="FF808080"/>
      </bottom>
      <diagonal/>
    </border>
    <border>
      <left/>
      <right style="thin">
        <color rgb="FF000000"/>
      </right>
      <top style="hair">
        <color rgb="FF808080"/>
      </top>
      <bottom style="hair">
        <color rgb="FF808080"/>
      </bottom>
      <diagonal/>
    </border>
    <border>
      <left/>
      <right style="thin">
        <color rgb="FF000000"/>
      </right>
      <top style="hair">
        <color rgb="FF808080"/>
      </top>
      <bottom/>
      <diagonal/>
    </border>
    <border>
      <left/>
      <right style="thin">
        <color rgb="FF002060"/>
      </right>
      <top style="double">
        <color rgb="FF12448A"/>
      </top>
      <bottom style="hair">
        <color rgb="FF666666"/>
      </bottom>
      <diagonal/>
    </border>
    <border>
      <left style="thin">
        <color rgb="FF002060"/>
      </left>
      <right style="thin">
        <color rgb="FF002060"/>
      </right>
      <top style="hair">
        <color rgb="FF666666"/>
      </top>
      <bottom/>
      <diagonal/>
    </border>
    <border>
      <left/>
      <right style="thin">
        <color rgb="FF002060"/>
      </right>
      <top style="hair">
        <color rgb="FF666666"/>
      </top>
      <bottom/>
      <diagonal/>
    </border>
    <border>
      <left/>
      <right/>
      <top style="hair">
        <color rgb="FF666666"/>
      </top>
      <bottom/>
      <diagonal/>
    </border>
    <border>
      <left style="thin">
        <color rgb="FF002060"/>
      </left>
      <right style="thin">
        <color rgb="FF002060"/>
      </right>
      <top/>
      <bottom style="hair">
        <color rgb="FF666666"/>
      </bottom>
      <diagonal/>
    </border>
    <border>
      <left/>
      <right style="thin">
        <color rgb="FF002060"/>
      </right>
      <top/>
      <bottom style="hair">
        <color rgb="FF666666"/>
      </bottom>
      <diagonal/>
    </border>
    <border>
      <left/>
      <right/>
      <top/>
      <bottom style="hair">
        <color rgb="FF666666"/>
      </bottom>
      <diagonal/>
    </border>
    <border>
      <left style="thin">
        <color rgb="FF002060"/>
      </left>
      <right style="thin">
        <color rgb="FF002060"/>
      </right>
      <top style="hair">
        <color rgb="FF666666"/>
      </top>
      <bottom style="hair">
        <color rgb="FF7F7F7F"/>
      </bottom>
      <diagonal/>
    </border>
    <border>
      <left/>
      <right style="thin">
        <color rgb="FF002060"/>
      </right>
      <top style="hair">
        <color rgb="FF666666"/>
      </top>
      <bottom style="thin">
        <color rgb="FF12448A"/>
      </bottom>
      <diagonal/>
    </border>
    <border>
      <left/>
      <right style="thin">
        <color rgb="FFF3F3F3"/>
      </right>
      <top/>
      <bottom/>
      <diagonal/>
    </border>
    <border>
      <left/>
      <right/>
      <top/>
      <bottom style="thin">
        <color rgb="FFF3F3F3"/>
      </bottom>
      <diagonal/>
    </border>
    <border>
      <left/>
      <right style="thin">
        <color rgb="FFF3F3F3"/>
      </right>
      <top/>
      <bottom style="thin">
        <color rgb="FFF3F3F3"/>
      </bottom>
      <diagonal/>
    </border>
    <border>
      <left style="hair">
        <color rgb="FF002060"/>
      </left>
      <right/>
      <top style="thin">
        <color rgb="FFF3F3F3"/>
      </top>
      <bottom/>
      <diagonal/>
    </border>
    <border>
      <left style="hair">
        <color rgb="FF002060"/>
      </left>
      <right style="thin">
        <color rgb="FF12448A"/>
      </right>
      <top style="thin">
        <color rgb="FFF3F3F3"/>
      </top>
      <bottom/>
      <diagonal/>
    </border>
    <border>
      <left style="hair">
        <color rgb="FF666666"/>
      </left>
      <right style="hair">
        <color rgb="FF666666"/>
      </right>
      <top/>
      <bottom/>
      <diagonal/>
    </border>
    <border>
      <left style="hair">
        <color rgb="FF002060"/>
      </left>
      <right/>
      <top/>
      <bottom style="double">
        <color rgb="FF12448A"/>
      </bottom>
      <diagonal/>
    </border>
    <border>
      <left style="hair">
        <color rgb="FF002060"/>
      </left>
      <right style="thin">
        <color rgb="FF12448A"/>
      </right>
      <top/>
      <bottom style="double">
        <color rgb="FF073763"/>
      </bottom>
      <diagonal/>
    </border>
    <border>
      <left style="hair">
        <color rgb="FF666666"/>
      </left>
      <right style="hair">
        <color rgb="FF666666"/>
      </right>
      <top/>
      <bottom style="double">
        <color rgb="FF12448A"/>
      </bottom>
      <diagonal/>
    </border>
    <border>
      <left style="thin">
        <color rgb="FF12448A"/>
      </left>
      <right/>
      <top/>
      <bottom style="double">
        <color rgb="FF073763"/>
      </bottom>
      <diagonal/>
    </border>
    <border>
      <left/>
      <right style="hair">
        <color rgb="FFFFFFFF"/>
      </right>
      <top/>
      <bottom style="double">
        <color rgb="FF12448A"/>
      </bottom>
      <diagonal/>
    </border>
    <border>
      <left style="thin">
        <color rgb="FF12448A"/>
      </left>
      <right style="hair">
        <color rgb="FF073763"/>
      </right>
      <top/>
      <bottom style="hair">
        <color rgb="FF7F7F7F"/>
      </bottom>
      <diagonal/>
    </border>
    <border>
      <left/>
      <right style="hair">
        <color rgb="FF073763"/>
      </right>
      <top/>
      <bottom/>
      <diagonal/>
    </border>
    <border>
      <left style="thin">
        <color rgb="FF12448A"/>
      </left>
      <right style="hair">
        <color rgb="FF073763"/>
      </right>
      <top style="hair">
        <color rgb="FF7F7F7F"/>
      </top>
      <bottom style="hair">
        <color rgb="FF7F7F7F"/>
      </bottom>
      <diagonal/>
    </border>
    <border>
      <left style="thin">
        <color rgb="FF12448A"/>
      </left>
      <right style="hair">
        <color rgb="FF7F7F7F"/>
      </right>
      <top/>
      <bottom/>
      <diagonal/>
    </border>
    <border>
      <left/>
      <right/>
      <top/>
      <bottom style="double">
        <color rgb="FF073763"/>
      </bottom>
      <diagonal/>
    </border>
    <border>
      <left style="hair">
        <color rgb="FF12448A"/>
      </left>
      <right/>
      <top style="thin">
        <color rgb="FF12448A"/>
      </top>
      <bottom style="hair">
        <color rgb="FF7F7F7F"/>
      </bottom>
      <diagonal/>
    </border>
    <border>
      <left style="hair">
        <color rgb="FF12448A"/>
      </left>
      <right style="hair">
        <color rgb="FF7F7F7F"/>
      </right>
      <top style="hair">
        <color rgb="FF7F7F7F"/>
      </top>
      <bottom style="thin">
        <color rgb="FF12448A"/>
      </bottom>
      <diagonal/>
    </border>
    <border>
      <left style="hair">
        <color rgb="FF12448A"/>
      </left>
      <right/>
      <top style="hair">
        <color rgb="FF7F7F7F"/>
      </top>
      <bottom style="hair">
        <color rgb="FF7F7F7F"/>
      </bottom>
      <diagonal/>
    </border>
    <border>
      <left style="thin">
        <color rgb="FF002060"/>
      </left>
      <right/>
      <top/>
      <bottom/>
      <diagonal/>
    </border>
    <border>
      <left style="thin">
        <color rgb="FF002060"/>
      </left>
      <right/>
      <top/>
      <bottom style="double">
        <color rgb="FF12448A"/>
      </bottom>
      <diagonal/>
    </border>
    <border>
      <left style="thin">
        <color rgb="FF12448A"/>
      </left>
      <right style="thin">
        <color rgb="FF002060"/>
      </right>
      <top style="thin">
        <color rgb="FF12448A"/>
      </top>
      <bottom style="hair">
        <color rgb="FF7F7F7F"/>
      </bottom>
      <diagonal/>
    </border>
    <border>
      <left style="thin">
        <color rgb="FF002060"/>
      </left>
      <right/>
      <top style="thin">
        <color rgb="FF12448A"/>
      </top>
      <bottom style="hair">
        <color rgb="FF000000"/>
      </bottom>
      <diagonal/>
    </border>
    <border>
      <left style="thin">
        <color rgb="FF12448A"/>
      </left>
      <right style="thin">
        <color rgb="FF002060"/>
      </right>
      <top style="hair">
        <color rgb="FF7F7F7F"/>
      </top>
      <bottom style="hair">
        <color rgb="FF7F7F7F"/>
      </bottom>
      <diagonal/>
    </border>
    <border>
      <left style="thin">
        <color rgb="FF002060"/>
      </left>
      <right/>
      <top style="hair">
        <color rgb="FF000000"/>
      </top>
      <bottom style="hair">
        <color rgb="FF000000"/>
      </bottom>
      <diagonal/>
    </border>
    <border>
      <left/>
      <right style="thin">
        <color rgb="FF002060"/>
      </right>
      <top style="hair">
        <color rgb="FF7F7F7F"/>
      </top>
      <bottom/>
      <diagonal/>
    </border>
    <border>
      <left/>
      <right style="thin">
        <color rgb="FF002060"/>
      </right>
      <top style="hair">
        <color rgb="FF000000"/>
      </top>
      <bottom style="hair">
        <color rgb="FF000000"/>
      </bottom>
      <diagonal/>
    </border>
    <border>
      <left/>
      <right style="thin">
        <color rgb="FF002060"/>
      </right>
      <top style="hair">
        <color rgb="FF7F7F7F"/>
      </top>
      <bottom style="thin">
        <color rgb="FF12448A"/>
      </bottom>
      <diagonal/>
    </border>
    <border>
      <left/>
      <right style="thin">
        <color rgb="FF002060"/>
      </right>
      <top style="hair">
        <color rgb="FF000000"/>
      </top>
      <bottom style="thin">
        <color rgb="FF12448A"/>
      </bottom>
      <diagonal/>
    </border>
    <border>
      <left style="thin">
        <color rgb="FF002060"/>
      </left>
      <right/>
      <top style="hair">
        <color rgb="FF000000"/>
      </top>
      <bottom style="thin">
        <color rgb="FF12448A"/>
      </bottom>
      <diagonal/>
    </border>
    <border>
      <left style="thin">
        <color rgb="FF20124D"/>
      </left>
      <right style="hair">
        <color rgb="FF7F7F7F"/>
      </right>
      <top/>
      <bottom style="double">
        <color rgb="FF12448A"/>
      </bottom>
      <diagonal/>
    </border>
    <border>
      <left style="hair">
        <color rgb="FF12448A"/>
      </left>
      <right style="thin">
        <color rgb="FF12448A"/>
      </right>
      <top/>
      <bottom style="double">
        <color rgb="FF12448A"/>
      </bottom>
      <diagonal/>
    </border>
    <border>
      <left style="hair">
        <color rgb="FF12448A"/>
      </left>
      <right style="thin">
        <color rgb="FFFFFFFF"/>
      </right>
      <top/>
      <bottom style="double">
        <color rgb="FF12448A"/>
      </bottom>
      <diagonal/>
    </border>
    <border>
      <left style="thin">
        <color rgb="FF073763"/>
      </left>
      <right style="thin">
        <color rgb="FF12448A"/>
      </right>
      <top/>
      <bottom style="hair">
        <color rgb="FF7F7F7F"/>
      </bottom>
      <diagonal/>
    </border>
    <border>
      <left style="thin">
        <color rgb="FF073763"/>
      </left>
      <right style="thin">
        <color rgb="FF12448A"/>
      </right>
      <top style="hair">
        <color rgb="FF7F7F7F"/>
      </top>
      <bottom style="hair">
        <color rgb="FF7F7F7F"/>
      </bottom>
      <diagonal/>
    </border>
    <border>
      <left style="thin">
        <color rgb="FF073763"/>
      </left>
      <right style="thin">
        <color rgb="FF12448A"/>
      </right>
      <top style="hair">
        <color rgb="FF7F7F7F"/>
      </top>
      <bottom/>
      <diagonal/>
    </border>
    <border>
      <left style="hair">
        <color rgb="FF7F7F7F"/>
      </left>
      <right style="thin">
        <color rgb="FF12448A"/>
      </right>
      <top style="hair">
        <color rgb="FF7F7F7F"/>
      </top>
      <bottom/>
      <diagonal/>
    </border>
    <border>
      <left style="thin">
        <color rgb="FF12448A"/>
      </left>
      <right style="thin">
        <color rgb="FF002060"/>
      </right>
      <top/>
      <bottom/>
      <diagonal/>
    </border>
    <border>
      <left style="thin">
        <color rgb="FF12448A"/>
      </left>
      <right style="thin">
        <color rgb="FF002060"/>
      </right>
      <top/>
      <bottom style="double">
        <color rgb="FF12448A"/>
      </bottom>
      <diagonal/>
    </border>
    <border>
      <left style="thin">
        <color rgb="FF12448A"/>
      </left>
      <right/>
      <top/>
      <bottom style="hair">
        <color rgb="FF12448A"/>
      </bottom>
      <diagonal/>
    </border>
    <border>
      <left style="thin">
        <color rgb="FF12448A"/>
      </left>
      <right/>
      <top style="hair">
        <color rgb="FF12448A"/>
      </top>
      <bottom/>
      <diagonal/>
    </border>
    <border>
      <left style="hair">
        <color rgb="FF7F7F7F"/>
      </left>
      <right style="hair">
        <color rgb="FF7F7F7F"/>
      </right>
      <top/>
      <bottom style="double">
        <color rgb="FF002060"/>
      </bottom>
      <diagonal/>
    </border>
    <border>
      <left style="hair">
        <color rgb="FF7F7F7F"/>
      </left>
      <right style="thin">
        <color rgb="FF12448A"/>
      </right>
      <top/>
      <bottom style="double">
        <color rgb="FF002060"/>
      </bottom>
      <diagonal/>
    </border>
    <border>
      <left style="thin">
        <color rgb="FF12448A"/>
      </left>
      <right style="hair">
        <color rgb="FF7F7F7F"/>
      </right>
      <top style="hair">
        <color rgb="FF999999"/>
      </top>
      <bottom style="hair">
        <color rgb="FF7F7F7F"/>
      </bottom>
      <diagonal/>
    </border>
    <border>
      <left style="hair">
        <color rgb="FF7F7F7F"/>
      </left>
      <right style="hair">
        <color rgb="FF7F7F7F"/>
      </right>
      <top style="hair">
        <color rgb="FF999999"/>
      </top>
      <bottom style="hair">
        <color rgb="FF7F7F7F"/>
      </bottom>
      <diagonal/>
    </border>
    <border>
      <left style="hair">
        <color rgb="FF7F7F7F"/>
      </left>
      <right/>
      <top style="hair">
        <color rgb="FF999999"/>
      </top>
      <bottom style="hair">
        <color rgb="FF7F7F7F"/>
      </bottom>
      <diagonal/>
    </border>
    <border>
      <left style="thin">
        <color rgb="FF12448A"/>
      </left>
      <right style="thin">
        <color rgb="FF12448A"/>
      </right>
      <top/>
      <bottom style="double">
        <color rgb="FF002060"/>
      </bottom>
      <diagonal/>
    </border>
    <border>
      <left style="thin">
        <color rgb="FF12448A"/>
      </left>
      <right style="thin">
        <color rgb="FF12448A"/>
      </right>
      <top style="hair">
        <color rgb="FF7F7F7F"/>
      </top>
      <bottom/>
      <diagonal/>
    </border>
    <border>
      <left style="thin">
        <color rgb="FF12448A"/>
      </left>
      <right style="thin">
        <color rgb="FF12448A"/>
      </right>
      <top style="hair">
        <color rgb="FF002060"/>
      </top>
      <bottom style="hair">
        <color rgb="FF7F7F7F"/>
      </bottom>
      <diagonal/>
    </border>
    <border>
      <left style="hair">
        <color rgb="FF7F7F7F"/>
      </left>
      <right style="thin">
        <color rgb="FFFFFFFF"/>
      </right>
      <top/>
      <bottom/>
      <diagonal/>
    </border>
    <border>
      <left style="hair">
        <color rgb="FF7F7F7F"/>
      </left>
      <right style="thin">
        <color rgb="FFFFFFFF"/>
      </right>
      <top/>
      <bottom style="thin">
        <color rgb="FF12448A"/>
      </bottom>
      <diagonal/>
    </border>
    <border>
      <left style="hair">
        <color rgb="FF7F7F7F"/>
      </left>
      <right style="hair">
        <color rgb="FF7F7F7F"/>
      </right>
      <top style="double">
        <color rgb="FF12448A"/>
      </top>
      <bottom/>
      <diagonal/>
    </border>
    <border>
      <left style="hair">
        <color rgb="FF999999"/>
      </left>
      <right/>
      <top style="hair">
        <color rgb="FF7F7F7F"/>
      </top>
      <bottom style="hair">
        <color rgb="FF7F7F7F"/>
      </bottom>
      <diagonal/>
    </border>
    <border>
      <left style="thin">
        <color rgb="FF002060"/>
      </left>
      <right style="hair">
        <color rgb="FF073763"/>
      </right>
      <top/>
      <bottom style="double">
        <color rgb="FF12448A"/>
      </bottom>
      <diagonal/>
    </border>
    <border>
      <left style="hair">
        <color rgb="FF073763"/>
      </left>
      <right/>
      <top/>
      <bottom style="double">
        <color rgb="FF12448A"/>
      </bottom>
      <diagonal/>
    </border>
    <border>
      <left style="hair">
        <color rgb="FF073763"/>
      </left>
      <right style="hair">
        <color rgb="FFFFFFFF"/>
      </right>
      <top style="double">
        <color rgb="FF12448A"/>
      </top>
      <bottom style="hair">
        <color rgb="FF073763"/>
      </bottom>
      <diagonal/>
    </border>
    <border>
      <left/>
      <right style="thin">
        <color rgb="FF002060"/>
      </right>
      <top style="hair">
        <color rgb="FF7F7F7F"/>
      </top>
      <bottom style="hair">
        <color rgb="FF7F7F7F"/>
      </bottom>
      <diagonal/>
    </border>
    <border>
      <left style="hair">
        <color rgb="FF073763"/>
      </left>
      <right style="hair">
        <color rgb="FFFFFFFF"/>
      </right>
      <top style="hair">
        <color rgb="FF073763"/>
      </top>
      <bottom style="hair">
        <color rgb="FF073763"/>
      </bottom>
      <diagonal/>
    </border>
    <border>
      <left style="hair">
        <color rgb="FF073763"/>
      </left>
      <right style="hair">
        <color rgb="FFFFFFFF"/>
      </right>
      <top style="hair">
        <color rgb="FF073763"/>
      </top>
      <bottom style="thin">
        <color rgb="FF12448A"/>
      </bottom>
      <diagonal/>
    </border>
    <border>
      <left style="thin">
        <color rgb="FF002060"/>
      </left>
      <right style="hair">
        <color rgb="FF002060"/>
      </right>
      <top/>
      <bottom style="double">
        <color rgb="FF12448A"/>
      </bottom>
      <diagonal/>
    </border>
    <border>
      <left style="hair">
        <color rgb="FF002060"/>
      </left>
      <right style="hair">
        <color rgb="FF002060"/>
      </right>
      <top/>
      <bottom style="double">
        <color rgb="FF12448A"/>
      </bottom>
      <diagonal/>
    </border>
    <border>
      <left style="hair">
        <color rgb="FFB7B7B7"/>
      </left>
      <right/>
      <top/>
      <bottom style="double">
        <color rgb="FF12448A"/>
      </bottom>
      <diagonal/>
    </border>
    <border>
      <left style="hair">
        <color rgb="FF000000"/>
      </left>
      <right style="thin">
        <color rgb="FF12448A"/>
      </right>
      <top style="double">
        <color rgb="FF12448A"/>
      </top>
      <bottom/>
      <diagonal/>
    </border>
    <border>
      <left style="hair">
        <color rgb="FF7F7F7F"/>
      </left>
      <right style="thin">
        <color rgb="FFFFFFFF"/>
      </right>
      <top style="double">
        <color rgb="FF12448A"/>
      </top>
      <bottom style="hair">
        <color rgb="FF7F7F7F"/>
      </bottom>
      <diagonal/>
    </border>
    <border>
      <left style="hair">
        <color rgb="FF000000"/>
      </left>
      <right style="thin">
        <color rgb="FF12448A"/>
      </right>
      <top/>
      <bottom style="hair">
        <color rgb="FF000000"/>
      </bottom>
      <diagonal/>
    </border>
    <border>
      <left style="hair">
        <color rgb="FF7F7F7F"/>
      </left>
      <right style="thin">
        <color rgb="FFFFFFFF"/>
      </right>
      <top style="hair">
        <color rgb="FF7F7F7F"/>
      </top>
      <bottom style="hair">
        <color rgb="FF7F7F7F"/>
      </bottom>
      <diagonal/>
    </border>
    <border>
      <left style="hair">
        <color rgb="FF000000"/>
      </left>
      <right style="thin">
        <color rgb="FF12448A"/>
      </right>
      <top/>
      <bottom style="hair">
        <color rgb="FF7F7F7F"/>
      </bottom>
      <diagonal/>
    </border>
    <border>
      <left style="hair">
        <color rgb="FF000000"/>
      </left>
      <right style="thin">
        <color rgb="FF12448A"/>
      </right>
      <top style="hair">
        <color rgb="FF7F7F7F"/>
      </top>
      <bottom style="hair">
        <color rgb="FF7F7F7F"/>
      </bottom>
      <diagonal/>
    </border>
    <border>
      <left/>
      <right style="thin">
        <color rgb="FF002060"/>
      </right>
      <top style="hair">
        <color rgb="FF7F7F7F"/>
      </top>
      <bottom style="thin">
        <color rgb="FF002060"/>
      </bottom>
      <diagonal/>
    </border>
    <border>
      <left style="hair">
        <color rgb="FF000000"/>
      </left>
      <right style="thin">
        <color rgb="FF12448A"/>
      </right>
      <top style="hair">
        <color rgb="FF7F7F7F"/>
      </top>
      <bottom style="thin">
        <color rgb="FF12448A"/>
      </bottom>
      <diagonal/>
    </border>
    <border>
      <left style="hair">
        <color rgb="FF7F7F7F"/>
      </left>
      <right style="thin">
        <color rgb="FFFFFFFF"/>
      </right>
      <top style="hair">
        <color rgb="FF7F7F7F"/>
      </top>
      <bottom style="thin">
        <color rgb="FF12448A"/>
      </bottom>
      <diagonal/>
    </border>
    <border>
      <left/>
      <right style="double">
        <color rgb="FFFFFFFF"/>
      </right>
      <top/>
      <bottom/>
      <diagonal/>
    </border>
    <border>
      <left/>
      <right style="hair">
        <color rgb="FFFFFFFF"/>
      </right>
      <top/>
      <bottom/>
      <diagonal/>
    </border>
    <border>
      <left style="hair">
        <color rgb="FF7F7F7F"/>
      </left>
      <right style="hair">
        <color rgb="FFFFFFFF"/>
      </right>
      <top/>
      <bottom style="double">
        <color rgb="FF12448A"/>
      </bottom>
      <diagonal/>
    </border>
    <border>
      <left/>
      <right style="double">
        <color rgb="FFEFEFEF"/>
      </right>
      <top/>
      <bottom/>
      <diagonal/>
    </border>
    <border>
      <left style="hair">
        <color rgb="FF7F7F7F"/>
      </left>
      <right style="double">
        <color rgb="FFEFEFEF"/>
      </right>
      <top/>
      <bottom style="double">
        <color rgb="FF12448A"/>
      </bottom>
      <diagonal/>
    </border>
    <border>
      <left style="hair">
        <color rgb="FF666666"/>
      </left>
      <right style="hair">
        <color rgb="FF666666"/>
      </right>
      <top/>
      <bottom style="hair">
        <color rgb="FF7F7F7F"/>
      </bottom>
      <diagonal/>
    </border>
    <border>
      <left/>
      <right style="thin">
        <color rgb="FF12448A"/>
      </right>
      <top/>
      <bottom style="hair">
        <color rgb="FF000000"/>
      </bottom>
      <diagonal/>
    </border>
    <border>
      <left style="hair">
        <color rgb="FF000000"/>
      </left>
      <right style="thin">
        <color rgb="FF002060"/>
      </right>
      <top style="double">
        <color rgb="FF12448A"/>
      </top>
      <bottom style="hair">
        <color rgb="FF000000"/>
      </bottom>
      <diagonal/>
    </border>
    <border>
      <left style="hair">
        <color rgb="FF666666"/>
      </left>
      <right/>
      <top/>
      <bottom style="hair">
        <color rgb="FF7F7F7F"/>
      </bottom>
      <diagonal/>
    </border>
    <border>
      <left style="hair">
        <color rgb="FF666666"/>
      </left>
      <right style="hair">
        <color rgb="FF666666"/>
      </right>
      <top style="hair">
        <color rgb="FF7F7F7F"/>
      </top>
      <bottom style="hair">
        <color rgb="FF7F7F7F"/>
      </bottom>
      <diagonal/>
    </border>
    <border>
      <left/>
      <right style="thin">
        <color rgb="FF12448A"/>
      </right>
      <top style="hair">
        <color rgb="FF000000"/>
      </top>
      <bottom style="hair">
        <color rgb="FF000000"/>
      </bottom>
      <diagonal/>
    </border>
    <border>
      <left style="hair">
        <color rgb="FF666666"/>
      </left>
      <right/>
      <top style="hair">
        <color rgb="FF7F7F7F"/>
      </top>
      <bottom style="hair">
        <color rgb="FF7F7F7F"/>
      </bottom>
      <diagonal/>
    </border>
    <border>
      <left style="hair">
        <color rgb="FF000000"/>
      </left>
      <right style="thin">
        <color rgb="FF002060"/>
      </right>
      <top style="hair">
        <color rgb="FF000000"/>
      </top>
      <bottom style="hair">
        <color rgb="FF000000"/>
      </bottom>
      <diagonal/>
    </border>
    <border>
      <left style="hair">
        <color rgb="FF666666"/>
      </left>
      <right/>
      <top style="hair">
        <color rgb="FF7F7F7F"/>
      </top>
      <bottom style="hair">
        <color rgb="FF12448A"/>
      </bottom>
      <diagonal/>
    </border>
    <border>
      <left style="hair">
        <color rgb="FF666666"/>
      </left>
      <right style="hair">
        <color rgb="FF666666"/>
      </right>
      <top/>
      <bottom style="thin">
        <color rgb="FF12448A"/>
      </bottom>
      <diagonal/>
    </border>
    <border>
      <left/>
      <right style="thin">
        <color rgb="FF12448A"/>
      </right>
      <top style="hair">
        <color rgb="FF000000"/>
      </top>
      <bottom style="thin">
        <color rgb="FF12448A"/>
      </bottom>
      <diagonal/>
    </border>
    <border>
      <left style="hair">
        <color rgb="FF000000"/>
      </left>
      <right style="thin">
        <color rgb="FF002060"/>
      </right>
      <top style="hair">
        <color rgb="FF000000"/>
      </top>
      <bottom style="thin">
        <color rgb="FF12448A"/>
      </bottom>
      <diagonal/>
    </border>
    <border>
      <left style="hair">
        <color rgb="FF666666"/>
      </left>
      <right/>
      <top style="hair">
        <color rgb="FF12448A"/>
      </top>
      <bottom style="thin">
        <color rgb="FF12448A"/>
      </bottom>
      <diagonal/>
    </border>
    <border>
      <left/>
      <right/>
      <top style="double">
        <color rgb="FF12448A"/>
      </top>
      <bottom style="thin">
        <color rgb="FF12448A"/>
      </bottom>
      <diagonal/>
    </border>
    <border>
      <left style="thin">
        <color rgb="FF12448A"/>
      </left>
      <right/>
      <top style="double">
        <color rgb="FF12448A"/>
      </top>
      <bottom style="thin">
        <color rgb="FF000000"/>
      </bottom>
      <diagonal/>
    </border>
    <border>
      <left style="thin">
        <color rgb="FF12448A"/>
      </left>
      <right/>
      <top style="double">
        <color rgb="FF12448A"/>
      </top>
      <bottom/>
      <diagonal/>
    </border>
    <border>
      <left/>
      <right style="hair">
        <color rgb="FF7F7F7F"/>
      </right>
      <top style="double">
        <color rgb="FF12448A"/>
      </top>
      <bottom style="hair">
        <color rgb="FF7F7F7F"/>
      </bottom>
      <diagonal/>
    </border>
    <border>
      <left/>
      <right style="hair">
        <color rgb="FF7F7F7F"/>
      </right>
      <top style="hair">
        <color rgb="FF7F7F7F"/>
      </top>
      <bottom style="thin">
        <color rgb="FF12448A"/>
      </bottom>
      <diagonal/>
    </border>
    <border>
      <left/>
      <right style="thin">
        <color rgb="FF002060"/>
      </right>
      <top/>
      <bottom/>
      <diagonal/>
    </border>
    <border>
      <left/>
      <right style="thin">
        <color rgb="FF002060"/>
      </right>
      <top/>
      <bottom style="double">
        <color rgb="FF002060"/>
      </bottom>
      <diagonal/>
    </border>
    <border>
      <left style="thin">
        <color rgb="FF002060"/>
      </left>
      <right style="hair">
        <color rgb="FF002060"/>
      </right>
      <top/>
      <bottom style="double">
        <color rgb="FF002060"/>
      </bottom>
      <diagonal/>
    </border>
    <border>
      <left/>
      <right style="thin">
        <color rgb="FF002060"/>
      </right>
      <top/>
      <bottom style="hair">
        <color rgb="FF002060"/>
      </bottom>
      <diagonal/>
    </border>
    <border>
      <left style="thin">
        <color rgb="FF002060"/>
      </left>
      <right style="hair">
        <color rgb="FF12448A"/>
      </right>
      <top/>
      <bottom style="hair">
        <color rgb="FF12448A"/>
      </bottom>
      <diagonal/>
    </border>
    <border>
      <left/>
      <right/>
      <top style="hair">
        <color rgb="FF002060"/>
      </top>
      <bottom style="hair">
        <color rgb="FF002060"/>
      </bottom>
      <diagonal/>
    </border>
    <border>
      <left/>
      <right style="thin">
        <color rgb="FF002060"/>
      </right>
      <top style="hair">
        <color rgb="FF002060"/>
      </top>
      <bottom style="hair">
        <color rgb="FF002060"/>
      </bottom>
      <diagonal/>
    </border>
    <border>
      <left style="thin">
        <color rgb="FF002060"/>
      </left>
      <right style="hair">
        <color rgb="FF12448A"/>
      </right>
      <top style="hair">
        <color rgb="FF12448A"/>
      </top>
      <bottom style="hair">
        <color rgb="FF12448A"/>
      </bottom>
      <diagonal/>
    </border>
    <border>
      <left/>
      <right style="hair">
        <color rgb="FF12448A"/>
      </right>
      <top style="hair">
        <color rgb="FF12448A"/>
      </top>
      <bottom style="hair">
        <color rgb="FF12448A"/>
      </bottom>
      <diagonal/>
    </border>
    <border>
      <left/>
      <right style="thin">
        <color rgb="FF002060"/>
      </right>
      <top/>
      <bottom style="thin">
        <color rgb="FF000000"/>
      </bottom>
      <diagonal/>
    </border>
    <border>
      <left style="thin">
        <color rgb="FF002060"/>
      </left>
      <right style="hair">
        <color rgb="FF12448A"/>
      </right>
      <top style="hair">
        <color rgb="FF12448A"/>
      </top>
      <bottom style="thin">
        <color rgb="FF000000"/>
      </bottom>
      <diagonal/>
    </border>
    <border>
      <left style="hair">
        <color rgb="FF12448A"/>
      </left>
      <right/>
      <top style="hair">
        <color rgb="FF12448A"/>
      </top>
      <bottom style="thin">
        <color rgb="FF000000"/>
      </bottom>
      <diagonal/>
    </border>
    <border>
      <left/>
      <right style="thin">
        <color rgb="FF002060"/>
      </right>
      <top/>
      <bottom style="thin">
        <color rgb="FF002060"/>
      </bottom>
      <diagonal/>
    </border>
    <border>
      <left style="thin">
        <color rgb="FF002060"/>
      </left>
      <right style="hair">
        <color rgb="FF12448A"/>
      </right>
      <top style="hair">
        <color rgb="FF12448A"/>
      </top>
      <bottom style="thin">
        <color rgb="FF002060"/>
      </bottom>
      <diagonal/>
    </border>
    <border>
      <left style="hair">
        <color rgb="FF12448A"/>
      </left>
      <right/>
      <top style="hair">
        <color rgb="FF12448A"/>
      </top>
      <bottom style="thin">
        <color rgb="FF002060"/>
      </bottom>
      <diagonal/>
    </border>
    <border>
      <left style="thin">
        <color rgb="FF002060"/>
      </left>
      <right style="hair">
        <color rgb="FF7F7F7F"/>
      </right>
      <top/>
      <bottom style="double">
        <color rgb="FF12448A"/>
      </bottom>
      <diagonal/>
    </border>
    <border>
      <left style="hair">
        <color rgb="FF7F7F7F"/>
      </left>
      <right style="thin">
        <color rgb="FF002060"/>
      </right>
      <top style="double">
        <color rgb="FF12448A"/>
      </top>
      <bottom style="hair">
        <color rgb="FF7F7F7F"/>
      </bottom>
      <diagonal/>
    </border>
    <border>
      <left style="hair">
        <color rgb="FF7F7F7F"/>
      </left>
      <right style="thin">
        <color rgb="FF002060"/>
      </right>
      <top style="hair">
        <color rgb="FF7F7F7F"/>
      </top>
      <bottom style="hair">
        <color rgb="FF7F7F7F"/>
      </bottom>
      <diagonal/>
    </border>
    <border>
      <left style="hair">
        <color rgb="FF7F7F7F"/>
      </left>
      <right style="thin">
        <color rgb="FF002060"/>
      </right>
      <top style="hair">
        <color rgb="FF7F7F7F"/>
      </top>
      <bottom style="thin">
        <color rgb="FF12448A"/>
      </bottom>
      <diagonal/>
    </border>
    <border>
      <left/>
      <right/>
      <top style="thin">
        <color rgb="FF12448A"/>
      </top>
      <bottom style="hair">
        <color rgb="FFFFFFFF"/>
      </bottom>
      <diagonal/>
    </border>
    <border>
      <left style="thin">
        <color rgb="FF666666"/>
      </left>
      <right style="hair">
        <color rgb="FF7F7F7F"/>
      </right>
      <top style="double">
        <color rgb="FF12448A"/>
      </top>
      <bottom style="hair">
        <color rgb="FF7F7F7F"/>
      </bottom>
      <diagonal/>
    </border>
    <border>
      <left style="hair">
        <color rgb="FF7F7F7F"/>
      </left>
      <right style="hair">
        <color rgb="FF666666"/>
      </right>
      <top style="double">
        <color rgb="FF12448A"/>
      </top>
      <bottom style="hair">
        <color rgb="FF666666"/>
      </bottom>
      <diagonal/>
    </border>
    <border>
      <left style="hair">
        <color rgb="FF666666"/>
      </left>
      <right style="thin">
        <color rgb="FF12448A"/>
      </right>
      <top style="double">
        <color rgb="FF12448A"/>
      </top>
      <bottom style="hair">
        <color rgb="FF666666"/>
      </bottom>
      <diagonal/>
    </border>
    <border>
      <left style="thin">
        <color rgb="FF666666"/>
      </left>
      <right style="hair">
        <color rgb="FF7F7F7F"/>
      </right>
      <top/>
      <bottom style="hair">
        <color rgb="FF7F7F7F"/>
      </bottom>
      <diagonal/>
    </border>
    <border>
      <left style="hair">
        <color rgb="FF666666"/>
      </left>
      <right style="thin">
        <color rgb="FF12448A"/>
      </right>
      <top style="hair">
        <color rgb="FF666666"/>
      </top>
      <bottom style="hair">
        <color rgb="FF666666"/>
      </bottom>
      <diagonal/>
    </border>
    <border>
      <left style="thin">
        <color rgb="FF666666"/>
      </left>
      <right style="hair">
        <color rgb="FF7F7F7F"/>
      </right>
      <top style="hair">
        <color rgb="FF7F7F7F"/>
      </top>
      <bottom style="hair">
        <color rgb="FF7F7F7F"/>
      </bottom>
      <diagonal/>
    </border>
    <border>
      <left style="thin">
        <color rgb="FF666666"/>
      </left>
      <right style="hair">
        <color rgb="FF7F7F7F"/>
      </right>
      <top style="hair">
        <color rgb="FF7F7F7F"/>
      </top>
      <bottom style="thin">
        <color rgb="FF12448A"/>
      </bottom>
      <diagonal/>
    </border>
    <border>
      <left style="hair">
        <color rgb="FF7F7F7F"/>
      </left>
      <right style="hair">
        <color rgb="FF666666"/>
      </right>
      <top style="hair">
        <color rgb="FF666666"/>
      </top>
      <bottom style="thin">
        <color rgb="FF12448A"/>
      </bottom>
      <diagonal/>
    </border>
    <border>
      <left style="hair">
        <color rgb="FF666666"/>
      </left>
      <right style="thin">
        <color rgb="FF12448A"/>
      </right>
      <top style="hair">
        <color rgb="FF666666"/>
      </top>
      <bottom style="thin">
        <color rgb="FF12448A"/>
      </bottom>
      <diagonal/>
    </border>
    <border>
      <left style="thin">
        <color rgb="FF666666"/>
      </left>
      <right style="hair">
        <color rgb="FF7F7F7F"/>
      </right>
      <top style="thin">
        <color rgb="FF12448A"/>
      </top>
      <bottom style="hair">
        <color rgb="FF7F7F7F"/>
      </bottom>
      <diagonal/>
    </border>
    <border>
      <left/>
      <right style="thin">
        <color rgb="FF666666"/>
      </right>
      <top style="hair">
        <color rgb="FF7F7F7F"/>
      </top>
      <bottom style="thin">
        <color rgb="FF002060"/>
      </bottom>
      <diagonal/>
    </border>
    <border>
      <left style="hair">
        <color rgb="FF666666"/>
      </left>
      <right style="thin">
        <color rgb="FF002060"/>
      </right>
      <top style="thin">
        <color rgb="FF12448A"/>
      </top>
      <bottom style="hair">
        <color rgb="FF666666"/>
      </bottom>
      <diagonal/>
    </border>
    <border>
      <left style="hair">
        <color rgb="FF666666"/>
      </left>
      <right style="thin">
        <color rgb="FF002060"/>
      </right>
      <top style="hair">
        <color rgb="FF666666"/>
      </top>
      <bottom style="hair">
        <color rgb="FF666666"/>
      </bottom>
      <diagonal/>
    </border>
    <border>
      <left style="hair">
        <color rgb="FF666666"/>
      </left>
      <right style="thin">
        <color rgb="FF002060"/>
      </right>
      <top style="hair">
        <color rgb="FF666666"/>
      </top>
      <bottom style="thin">
        <color rgb="FF12448A"/>
      </bottom>
      <diagonal/>
    </border>
    <border>
      <left style="hair">
        <color rgb="FF7F7F7F"/>
      </left>
      <right/>
      <top style="thin">
        <color rgb="FF12448A"/>
      </top>
      <bottom style="hair">
        <color rgb="FF666666"/>
      </bottom>
      <diagonal/>
    </border>
    <border>
      <left style="hair">
        <color rgb="FF666666"/>
      </left>
      <right style="thin">
        <color rgb="FF12448A"/>
      </right>
      <top style="thin">
        <color rgb="FF12448A"/>
      </top>
      <bottom style="hair">
        <color rgb="FF666666"/>
      </bottom>
      <diagonal/>
    </border>
    <border>
      <left style="hair">
        <color rgb="FF7F7F7F"/>
      </left>
      <right style="hair">
        <color rgb="FF666666"/>
      </right>
      <top style="hair">
        <color rgb="FF666666"/>
      </top>
      <bottom/>
      <diagonal/>
    </border>
    <border>
      <left style="hair">
        <color rgb="FF666666"/>
      </left>
      <right/>
      <top style="hair">
        <color rgb="FF666666"/>
      </top>
      <bottom style="hair">
        <color rgb="FF7F7F7F"/>
      </bottom>
      <diagonal/>
    </border>
    <border>
      <left style="thin">
        <color rgb="FF002060"/>
      </left>
      <right/>
      <top style="double">
        <color rgb="FF12448A"/>
      </top>
      <bottom style="hair">
        <color rgb="FF7F7F7F"/>
      </bottom>
      <diagonal/>
    </border>
    <border>
      <left style="hair">
        <color rgb="FF7F7F7F"/>
      </left>
      <right/>
      <top style="double">
        <color rgb="FF12448A"/>
      </top>
      <bottom style="hair">
        <color rgb="FF666666"/>
      </bottom>
      <diagonal/>
    </border>
    <border>
      <left style="thin">
        <color rgb="FF002060"/>
      </left>
      <right/>
      <top style="hair">
        <color rgb="FF7F7F7F"/>
      </top>
      <bottom style="hair">
        <color rgb="FF7F7F7F"/>
      </bottom>
      <diagonal/>
    </border>
    <border>
      <left style="hair">
        <color rgb="FF7F7F7F"/>
      </left>
      <right/>
      <top style="hair">
        <color rgb="FF666666"/>
      </top>
      <bottom style="hair">
        <color rgb="FF666666"/>
      </bottom>
      <diagonal/>
    </border>
    <border>
      <left style="thin">
        <color rgb="FF002060"/>
      </left>
      <right/>
      <top style="hair">
        <color rgb="FF7F7F7F"/>
      </top>
      <bottom style="thin">
        <color rgb="FF12448A"/>
      </bottom>
      <diagonal/>
    </border>
    <border>
      <left style="hair">
        <color rgb="FF7F7F7F"/>
      </left>
      <right/>
      <top style="hair">
        <color rgb="FF666666"/>
      </top>
      <bottom style="thin">
        <color rgb="FF12448A"/>
      </bottom>
      <diagonal/>
    </border>
    <border>
      <left style="hair">
        <color rgb="FF666666"/>
      </left>
      <right style="thin">
        <color rgb="FF002060"/>
      </right>
      <top/>
      <bottom style="double">
        <color rgb="FF002060"/>
      </bottom>
      <diagonal/>
    </border>
    <border>
      <left style="thin">
        <color rgb="FF12448A"/>
      </left>
      <right style="hair">
        <color rgb="FF7F7F7F"/>
      </right>
      <top/>
      <bottom style="double">
        <color rgb="FF002060"/>
      </bottom>
      <diagonal/>
    </border>
    <border>
      <left style="hair">
        <color rgb="FF7F7F7F"/>
      </left>
      <right style="thin">
        <color rgb="FFFFFFFF"/>
      </right>
      <top/>
      <bottom style="double">
        <color rgb="FF002060"/>
      </bottom>
      <diagonal/>
    </border>
    <border>
      <left style="hair">
        <color rgb="FF666666"/>
      </left>
      <right style="thin">
        <color rgb="FFFFFFFF"/>
      </right>
      <top/>
      <bottom style="hair">
        <color rgb="FF7F7F7F"/>
      </bottom>
      <diagonal/>
    </border>
    <border>
      <left style="hair">
        <color rgb="FF666666"/>
      </left>
      <right style="thin">
        <color rgb="FFFFFFFF"/>
      </right>
      <top style="hair">
        <color rgb="FF7F7F7F"/>
      </top>
      <bottom style="hair">
        <color rgb="FF7F7F7F"/>
      </bottom>
      <diagonal/>
    </border>
    <border>
      <left style="thin">
        <color rgb="FF12448A"/>
      </left>
      <right/>
      <top style="hair">
        <color rgb="FF7F7F7F"/>
      </top>
      <bottom style="thin">
        <color rgb="FF002060"/>
      </bottom>
      <diagonal/>
    </border>
    <border>
      <left style="hair">
        <color rgb="FF666666"/>
      </left>
      <right style="thin">
        <color rgb="FFFFFFFF"/>
      </right>
      <top style="hair">
        <color rgb="FF7F7F7F"/>
      </top>
      <bottom style="thin">
        <color rgb="FF002060"/>
      </bottom>
      <diagonal/>
    </border>
    <border>
      <left style="thin">
        <color rgb="FF002060"/>
      </left>
      <right style="hair">
        <color rgb="FF7F7F7F"/>
      </right>
      <top style="double">
        <color rgb="FF12448A"/>
      </top>
      <bottom style="hair">
        <color rgb="FF7F7F7F"/>
      </bottom>
      <diagonal/>
    </border>
    <border>
      <left style="thin">
        <color rgb="FF002060"/>
      </left>
      <right style="hair">
        <color rgb="FF7F7F7F"/>
      </right>
      <top style="hair">
        <color rgb="FF7F7F7F"/>
      </top>
      <bottom style="hair">
        <color rgb="FF7F7F7F"/>
      </bottom>
      <diagonal/>
    </border>
    <border>
      <left style="hair">
        <color rgb="FF7F7F7F"/>
      </left>
      <right style="dotted">
        <color rgb="FF666666"/>
      </right>
      <top/>
      <bottom style="dotted">
        <color rgb="FF666666"/>
      </bottom>
      <diagonal/>
    </border>
    <border>
      <left style="dotted">
        <color rgb="FF666666"/>
      </left>
      <right style="thin">
        <color rgb="FF002060"/>
      </right>
      <top style="thin">
        <color rgb="FF12448A"/>
      </top>
      <bottom style="dotted">
        <color rgb="FF666666"/>
      </bottom>
      <diagonal/>
    </border>
    <border>
      <left style="hair">
        <color rgb="FF7F7F7F"/>
      </left>
      <right style="dotted">
        <color rgb="FF666666"/>
      </right>
      <top style="dotted">
        <color rgb="FF666666"/>
      </top>
      <bottom style="dotted">
        <color rgb="FF666666"/>
      </bottom>
      <diagonal/>
    </border>
    <border>
      <left style="dotted">
        <color rgb="FF666666"/>
      </left>
      <right style="thin">
        <color rgb="FF002060"/>
      </right>
      <top style="dotted">
        <color rgb="FF666666"/>
      </top>
      <bottom style="dotted">
        <color rgb="FF666666"/>
      </bottom>
      <diagonal/>
    </border>
    <border>
      <left/>
      <right style="hair">
        <color rgb="FF666666"/>
      </right>
      <top/>
      <bottom style="thin">
        <color rgb="FF000000"/>
      </bottom>
      <diagonal/>
    </border>
    <border>
      <left/>
      <right style="dotted">
        <color rgb="FF666666"/>
      </right>
      <top style="dotted">
        <color rgb="FF666666"/>
      </top>
      <bottom style="thin">
        <color rgb="FF000000"/>
      </bottom>
      <diagonal/>
    </border>
    <border>
      <left style="dotted">
        <color rgb="FF666666"/>
      </left>
      <right style="thin">
        <color rgb="FF002060"/>
      </right>
      <top style="dotted">
        <color rgb="FF666666"/>
      </top>
      <bottom style="thin">
        <color rgb="FF000000"/>
      </bottom>
      <diagonal/>
    </border>
    <border>
      <left/>
      <right/>
      <top style="thin">
        <color rgb="FF002060"/>
      </top>
      <bottom style="thin">
        <color rgb="FF12448A"/>
      </bottom>
      <diagonal/>
    </border>
    <border>
      <left style="dotted">
        <color rgb="FF666666"/>
      </left>
      <right/>
      <top/>
      <bottom style="dotted">
        <color rgb="FF666666"/>
      </bottom>
      <diagonal/>
    </border>
    <border>
      <left style="hair">
        <color rgb="FF000000"/>
      </left>
      <right/>
      <top style="thin">
        <color rgb="FF12448A"/>
      </top>
      <bottom style="hair">
        <color rgb="FF000000"/>
      </bottom>
      <diagonal/>
    </border>
    <border>
      <left style="hair">
        <color rgb="FF7F7F7F"/>
      </left>
      <right style="dotted">
        <color rgb="FF666666"/>
      </right>
      <top style="dotted">
        <color rgb="FF666666"/>
      </top>
      <bottom style="thin">
        <color rgb="FF12448A"/>
      </bottom>
      <diagonal/>
    </border>
    <border>
      <left style="dotted">
        <color rgb="FF666666"/>
      </left>
      <right style="thin">
        <color rgb="FF12448A"/>
      </right>
      <top style="dotted">
        <color rgb="FF666666"/>
      </top>
      <bottom style="thin">
        <color rgb="FF12448A"/>
      </bottom>
      <diagonal/>
    </border>
    <border>
      <left style="hair">
        <color rgb="FF000000"/>
      </left>
      <right/>
      <top style="hair">
        <color rgb="FF000000"/>
      </top>
      <bottom style="thin">
        <color rgb="FF002060"/>
      </bottom>
      <diagonal/>
    </border>
    <border>
      <left/>
      <right/>
      <top style="double">
        <color rgb="FF12448A"/>
      </top>
      <bottom style="thin">
        <color rgb="FF002060"/>
      </bottom>
      <diagonal/>
    </border>
    <border>
      <left/>
      <right style="hair">
        <color rgb="FFFFFFFF"/>
      </right>
      <top style="double">
        <color rgb="FF12448A"/>
      </top>
      <bottom style="thin">
        <color rgb="FF002060"/>
      </bottom>
      <diagonal/>
    </border>
    <border>
      <left style="hair">
        <color rgb="FF7F7F7F"/>
      </left>
      <right style="thin">
        <color rgb="FF002060"/>
      </right>
      <top/>
      <bottom style="hair">
        <color rgb="FF7F7F7F"/>
      </bottom>
      <diagonal/>
    </border>
    <border>
      <left style="dotted">
        <color rgb="FF002060"/>
      </left>
      <right style="hair">
        <color rgb="FF666666"/>
      </right>
      <top style="hair">
        <color rgb="FF7F7F7F"/>
      </top>
      <bottom style="thin">
        <color rgb="FF002060"/>
      </bottom>
      <diagonal/>
    </border>
    <border>
      <left style="dotted">
        <color rgb="FF002060"/>
      </left>
      <right style="thin">
        <color rgb="FF002060"/>
      </right>
      <top style="hair">
        <color rgb="FF7F7F7F"/>
      </top>
      <bottom style="thin">
        <color rgb="FF002060"/>
      </bottom>
      <diagonal/>
    </border>
    <border>
      <left/>
      <right style="hair">
        <color rgb="FF666666"/>
      </right>
      <top style="hair">
        <color rgb="FF7F7F7F"/>
      </top>
      <bottom style="thin">
        <color rgb="FF002060"/>
      </bottom>
      <diagonal/>
    </border>
    <border>
      <left style="hair">
        <color rgb="FF7F7F7F"/>
      </left>
      <right style="hair">
        <color rgb="FF002060"/>
      </right>
      <top style="thin">
        <color rgb="FF12448A"/>
      </top>
      <bottom style="hair">
        <color rgb="FF7F7F7F"/>
      </bottom>
      <diagonal/>
    </border>
    <border>
      <left style="hair">
        <color rgb="FF7F7F7F"/>
      </left>
      <right style="hair">
        <color rgb="FF002060"/>
      </right>
      <top style="hair">
        <color rgb="FF7F7F7F"/>
      </top>
      <bottom/>
      <diagonal/>
    </border>
    <border>
      <left style="hair">
        <color rgb="FF7F7F7F"/>
      </left>
      <right style="hair">
        <color rgb="FF002060"/>
      </right>
      <top style="hair">
        <color rgb="FF7F7F7F"/>
      </top>
      <bottom style="thin">
        <color rgb="FF12448A"/>
      </bottom>
      <diagonal/>
    </border>
    <border>
      <left style="hair">
        <color rgb="FF7F7F7F"/>
      </left>
      <right style="hair">
        <color rgb="FF002060"/>
      </right>
      <top style="double">
        <color rgb="FF12448A"/>
      </top>
      <bottom style="hair">
        <color rgb="FF7F7F7F"/>
      </bottom>
      <diagonal/>
    </border>
    <border>
      <left/>
      <right style="thin">
        <color rgb="FF12448A"/>
      </right>
      <top style="double">
        <color rgb="FF12448A"/>
      </top>
      <bottom style="hair">
        <color rgb="FF7F7F7F"/>
      </bottom>
      <diagonal/>
    </border>
    <border>
      <left/>
      <right/>
      <top/>
      <bottom style="double">
        <color rgb="FF002060"/>
      </bottom>
      <diagonal/>
    </border>
    <border>
      <left style="hair">
        <color rgb="FF002060"/>
      </left>
      <right/>
      <top/>
      <bottom/>
      <diagonal/>
    </border>
    <border>
      <left/>
      <right style="hair">
        <color rgb="FF002060"/>
      </right>
      <top/>
      <bottom/>
      <diagonal/>
    </border>
    <border>
      <left style="hair">
        <color rgb="FF002060"/>
      </left>
      <right/>
      <top style="hair">
        <color rgb="FF002060"/>
      </top>
      <bottom style="hair">
        <color rgb="FF002060"/>
      </bottom>
      <diagonal/>
    </border>
    <border>
      <left/>
      <right style="hair">
        <color rgb="FF002060"/>
      </right>
      <top style="hair">
        <color rgb="FF002060"/>
      </top>
      <bottom style="hair">
        <color rgb="FF002060"/>
      </bottom>
      <diagonal/>
    </border>
    <border>
      <left style="hair">
        <color rgb="FF002060"/>
      </left>
      <right/>
      <top style="hair">
        <color rgb="FF002060"/>
      </top>
      <bottom/>
      <diagonal/>
    </border>
    <border>
      <left/>
      <right/>
      <top style="hair">
        <color rgb="FF002060"/>
      </top>
      <bottom/>
      <diagonal/>
    </border>
    <border>
      <left/>
      <right style="hair">
        <color rgb="FF002060"/>
      </right>
      <top style="hair">
        <color rgb="FF002060"/>
      </top>
      <bottom/>
      <diagonal/>
    </border>
    <border>
      <left style="hair">
        <color rgb="FF002060"/>
      </left>
      <right style="hair">
        <color rgb="FF002060"/>
      </right>
      <top style="hair">
        <color rgb="FF002060"/>
      </top>
      <bottom style="hair">
        <color rgb="FF002060"/>
      </bottom>
      <diagonal/>
    </border>
    <border>
      <left style="hair">
        <color rgb="FF002060"/>
      </left>
      <right/>
      <top/>
      <bottom style="double">
        <color rgb="FF002060"/>
      </bottom>
      <diagonal/>
    </border>
    <border>
      <left style="hair">
        <color rgb="FF002060"/>
      </left>
      <right/>
      <top style="thin">
        <color rgb="FF002060"/>
      </top>
      <bottom/>
      <diagonal/>
    </border>
    <border>
      <left/>
      <right style="hair">
        <color rgb="FF002060"/>
      </right>
      <top style="thin">
        <color rgb="FF002060"/>
      </top>
      <bottom/>
      <diagonal/>
    </border>
    <border>
      <left style="hair">
        <color rgb="FF002060"/>
      </left>
      <right/>
      <top style="thin">
        <color rgb="FF002060"/>
      </top>
      <bottom style="thin">
        <color rgb="FF002060"/>
      </bottom>
      <diagonal/>
    </border>
    <border>
      <left/>
      <right/>
      <top style="thin">
        <color rgb="FF002060"/>
      </top>
      <bottom style="thin">
        <color rgb="FF002060"/>
      </bottom>
      <diagonal/>
    </border>
    <border>
      <left/>
      <right style="hair">
        <color rgb="FF002060"/>
      </right>
      <top style="thin">
        <color rgb="FF002060"/>
      </top>
      <bottom style="thin">
        <color rgb="FF002060"/>
      </bottom>
      <diagonal/>
    </border>
    <border>
      <left/>
      <right style="hair">
        <color rgb="FF002060"/>
      </right>
      <top/>
      <bottom style="double">
        <color rgb="FF002060"/>
      </bottom>
      <diagonal/>
    </border>
    <border>
      <left style="hair">
        <color rgb="FF002060"/>
      </left>
      <right/>
      <top/>
      <bottom style="hair">
        <color rgb="FF002060"/>
      </bottom>
      <diagonal/>
    </border>
    <border>
      <left/>
      <right/>
      <top/>
      <bottom style="hair">
        <color rgb="FF002060"/>
      </bottom>
      <diagonal/>
    </border>
    <border>
      <left style="hair">
        <color rgb="FF002060"/>
      </left>
      <right style="hair">
        <color rgb="FF002060"/>
      </right>
      <top/>
      <bottom style="double">
        <color rgb="FF002060"/>
      </bottom>
      <diagonal/>
    </border>
    <border>
      <left style="hair">
        <color rgb="FF002060"/>
      </left>
      <right style="hair">
        <color rgb="FF000000"/>
      </right>
      <top/>
      <bottom style="double">
        <color rgb="FF002060"/>
      </bottom>
      <diagonal/>
    </border>
    <border>
      <left style="hair">
        <color rgb="FF000000"/>
      </left>
      <right style="hair">
        <color rgb="FF000000"/>
      </right>
      <top/>
      <bottom style="double">
        <color rgb="FF002060"/>
      </bottom>
      <diagonal/>
    </border>
    <border>
      <left style="hair">
        <color rgb="FF000000"/>
      </left>
      <right/>
      <top/>
      <bottom style="double">
        <color rgb="FF002060"/>
      </bottom>
      <diagonal/>
    </border>
    <border>
      <left style="hair">
        <color rgb="FF002060"/>
      </left>
      <right style="hair">
        <color rgb="FF002060"/>
      </right>
      <top/>
      <bottom style="hair">
        <color rgb="FF002060"/>
      </bottom>
      <diagonal/>
    </border>
    <border>
      <left style="hair">
        <color rgb="FF002060"/>
      </left>
      <right/>
      <top style="double">
        <color rgb="FF002060"/>
      </top>
      <bottom style="thin">
        <color rgb="FF002060"/>
      </bottom>
      <diagonal/>
    </border>
    <border>
      <left/>
      <right/>
      <top style="double">
        <color rgb="FF002060"/>
      </top>
      <bottom style="thin">
        <color rgb="FF002060"/>
      </bottom>
      <diagonal/>
    </border>
    <border>
      <left/>
      <right style="hair">
        <color rgb="FF002060"/>
      </right>
      <top style="double">
        <color rgb="FF002060"/>
      </top>
      <bottom style="thin">
        <color rgb="FF002060"/>
      </bottom>
      <diagonal/>
    </border>
    <border>
      <left style="hair">
        <color rgb="FF002060"/>
      </left>
      <right/>
      <top/>
      <bottom style="thin">
        <color rgb="FF002060"/>
      </bottom>
      <diagonal/>
    </border>
    <border>
      <left/>
      <right style="hair">
        <color rgb="FF002060"/>
      </right>
      <top/>
      <bottom style="thin">
        <color rgb="FF002060"/>
      </bottom>
      <diagonal/>
    </border>
    <border>
      <left style="hair">
        <color rgb="FF002060"/>
      </left>
      <right/>
      <top style="hair">
        <color rgb="FF002060"/>
      </top>
      <bottom style="thin">
        <color rgb="FF002060"/>
      </bottom>
      <diagonal/>
    </border>
    <border>
      <left/>
      <right/>
      <top style="hair">
        <color rgb="FF002060"/>
      </top>
      <bottom style="thin">
        <color rgb="FF002060"/>
      </bottom>
      <diagonal/>
    </border>
    <border>
      <left/>
      <right style="hair">
        <color rgb="FF002060"/>
      </right>
      <top style="hair">
        <color rgb="FF002060"/>
      </top>
      <bottom style="thin">
        <color rgb="FF002060"/>
      </bottom>
      <diagonal/>
    </border>
    <border>
      <left style="hair">
        <color rgb="FF002060"/>
      </left>
      <right style="hair">
        <color rgb="FF002060"/>
      </right>
      <top style="hair">
        <color rgb="FF002060"/>
      </top>
      <bottom style="thin">
        <color rgb="FF002060"/>
      </bottom>
      <diagonal/>
    </border>
    <border>
      <left/>
      <right style="hair">
        <color rgb="FF002060"/>
      </right>
      <top/>
      <bottom style="hair">
        <color rgb="FF002060"/>
      </bottom>
      <diagonal/>
    </border>
    <border>
      <left/>
      <right/>
      <top style="thin">
        <color rgb="FF002060"/>
      </top>
      <bottom/>
      <diagonal/>
    </border>
    <border>
      <left/>
      <right/>
      <top/>
      <bottom style="thin">
        <color rgb="FF002060"/>
      </bottom>
      <diagonal/>
    </border>
    <border>
      <left/>
      <right style="dotted">
        <color rgb="FF000000"/>
      </right>
      <top/>
      <bottom style="hair">
        <color rgb="FF002060"/>
      </bottom>
      <diagonal/>
    </border>
    <border>
      <left style="hair">
        <color rgb="FF002060"/>
      </left>
      <right/>
      <top style="double">
        <color rgb="FF002060"/>
      </top>
      <bottom/>
      <diagonal/>
    </border>
    <border>
      <left/>
      <right style="hair">
        <color rgb="FF002060"/>
      </right>
      <top style="double">
        <color rgb="FF002060"/>
      </top>
      <bottom/>
      <diagonal/>
    </border>
    <border>
      <left/>
      <right style="dotted">
        <color rgb="FF002060"/>
      </right>
      <top style="double">
        <color rgb="FF002060"/>
      </top>
      <bottom/>
      <diagonal/>
    </border>
    <border>
      <left/>
      <right style="dotted">
        <color rgb="FF002060"/>
      </right>
      <top style="dotted">
        <color rgb="FF002060"/>
      </top>
      <bottom/>
      <diagonal/>
    </border>
    <border>
      <left style="dotted">
        <color rgb="FF002060"/>
      </left>
      <right/>
      <top style="dotted">
        <color rgb="FF002060"/>
      </top>
      <bottom style="dotted">
        <color rgb="FF002060"/>
      </bottom>
      <diagonal/>
    </border>
    <border>
      <left/>
      <right style="dotted">
        <color rgb="FF002060"/>
      </right>
      <top style="dotted">
        <color rgb="FF002060"/>
      </top>
      <bottom style="dotted">
        <color rgb="FF002060"/>
      </bottom>
      <diagonal/>
    </border>
    <border>
      <left style="dotted">
        <color rgb="FF002060"/>
      </left>
      <right/>
      <top style="dotted">
        <color rgb="FF002060"/>
      </top>
      <bottom style="dotted">
        <color rgb="FF000000"/>
      </bottom>
      <diagonal/>
    </border>
    <border>
      <left/>
      <right style="dotted">
        <color rgb="FF002060"/>
      </right>
      <top style="dotted">
        <color rgb="FF002060"/>
      </top>
      <bottom style="dotted">
        <color rgb="FF000000"/>
      </bottom>
      <diagonal/>
    </border>
    <border>
      <left style="dotted">
        <color rgb="FF000000"/>
      </left>
      <right/>
      <top style="dotted">
        <color rgb="FF000000"/>
      </top>
      <bottom style="dotted">
        <color rgb="FF000000"/>
      </bottom>
      <diagonal/>
    </border>
    <border>
      <left/>
      <right style="dotted">
        <color rgb="FF595959"/>
      </right>
      <top style="dotted">
        <color rgb="FF000000"/>
      </top>
      <bottom style="dotted">
        <color rgb="FF000000"/>
      </bottom>
      <diagonal/>
    </border>
    <border>
      <left style="dotted">
        <color rgb="FF002060"/>
      </left>
      <right/>
      <top style="dotted">
        <color rgb="FF000000"/>
      </top>
      <bottom style="dotted">
        <color rgb="FF002060"/>
      </bottom>
      <diagonal/>
    </border>
    <border>
      <left/>
      <right style="dotted">
        <color rgb="FF002060"/>
      </right>
      <top style="dotted">
        <color rgb="FF000000"/>
      </top>
      <bottom style="dotted">
        <color rgb="FF002060"/>
      </bottom>
      <diagonal/>
    </border>
    <border>
      <left/>
      <right style="dotted">
        <color rgb="FF000000"/>
      </right>
      <top style="hair">
        <color rgb="FF002060"/>
      </top>
      <bottom/>
      <diagonal/>
    </border>
    <border>
      <left style="hair">
        <color rgb="FF7F7F7F"/>
      </left>
      <right style="thin">
        <color rgb="FF000000"/>
      </right>
      <top/>
      <bottom style="double">
        <color rgb="FF12448A"/>
      </bottom>
      <diagonal/>
    </border>
    <border>
      <left/>
      <right/>
      <top style="dotted">
        <color rgb="FF002060"/>
      </top>
      <bottom/>
      <diagonal/>
    </border>
    <border>
      <left/>
      <right/>
      <top style="dotted">
        <color rgb="FF002060"/>
      </top>
      <bottom style="dotted">
        <color rgb="FF002060"/>
      </bottom>
      <diagonal/>
    </border>
    <border>
      <left style="dotted">
        <color rgb="FF002060"/>
      </left>
      <right style="dotted">
        <color rgb="FF002060"/>
      </right>
      <top style="dotted">
        <color rgb="FF002060"/>
      </top>
      <bottom style="dotted">
        <color rgb="FF002060"/>
      </bottom>
      <diagonal/>
    </border>
    <border>
      <left/>
      <right/>
      <top style="double">
        <color rgb="FF002060"/>
      </top>
      <bottom/>
      <diagonal/>
    </border>
    <border>
      <left/>
      <right style="thin">
        <color rgb="FF000000"/>
      </right>
      <top style="hair">
        <color rgb="FF000000"/>
      </top>
      <bottom style="hair">
        <color rgb="FF000000"/>
      </bottom>
      <diagonal/>
    </border>
    <border>
      <left/>
      <right style="thin">
        <color theme="0"/>
      </right>
      <top/>
      <bottom style="double">
        <color rgb="FF12448A"/>
      </bottom>
      <diagonal/>
    </border>
    <border>
      <left/>
      <right style="thin">
        <color theme="0"/>
      </right>
      <top/>
      <bottom style="hair">
        <color rgb="FF7F7F7F"/>
      </bottom>
      <diagonal/>
    </border>
    <border>
      <left/>
      <right style="thin">
        <color theme="0"/>
      </right>
      <top style="hair">
        <color rgb="FF7F7F7F"/>
      </top>
      <bottom style="hair">
        <color rgb="FF7F7F7F"/>
      </bottom>
      <diagonal/>
    </border>
    <border>
      <left/>
      <right style="thin">
        <color theme="0"/>
      </right>
      <top style="hair">
        <color rgb="FF7F7F7F"/>
      </top>
      <bottom/>
      <diagonal/>
    </border>
    <border>
      <left/>
      <right style="thin">
        <color theme="0"/>
      </right>
      <top/>
      <bottom style="thin">
        <color rgb="FF12448A"/>
      </bottom>
      <diagonal/>
    </border>
  </borders>
  <cellStyleXfs count="3">
    <xf numFmtId="0" fontId="0" fillId="0" borderId="0"/>
    <xf numFmtId="0" fontId="197" fillId="0" borderId="0" applyNumberFormat="0" applyFill="0" applyBorder="0" applyAlignment="0" applyProtection="0"/>
    <xf numFmtId="0" fontId="197" fillId="0" borderId="0" applyNumberFormat="0" applyFill="0" applyBorder="0" applyAlignment="0" applyProtection="0"/>
  </cellStyleXfs>
  <cellXfs count="4165">
    <xf numFmtId="0" fontId="0" fillId="0" borderId="0" xfId="0"/>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1" fillId="3" borderId="0" xfId="0" applyFont="1" applyFill="1" applyAlignment="1">
      <alignment vertical="center"/>
    </xf>
    <xf numFmtId="0" fontId="13" fillId="3" borderId="0" xfId="0" applyFont="1" applyFill="1"/>
    <xf numFmtId="0" fontId="14" fillId="0" borderId="0" xfId="0" applyFont="1" applyAlignment="1">
      <alignment horizontal="left" vertical="center" wrapText="1"/>
    </xf>
    <xf numFmtId="0" fontId="10" fillId="3" borderId="0" xfId="0" applyFont="1" applyFill="1" applyAlignment="1">
      <alignment vertical="center"/>
    </xf>
    <xf numFmtId="0" fontId="1" fillId="0" borderId="0" xfId="0" applyFont="1" applyAlignment="1">
      <alignment vertical="center"/>
    </xf>
    <xf numFmtId="0" fontId="15" fillId="0" borderId="0" xfId="0" applyFont="1" applyAlignment="1">
      <alignment vertical="center"/>
    </xf>
    <xf numFmtId="0" fontId="16" fillId="0" borderId="0" xfId="0" applyFont="1" applyAlignment="1">
      <alignment vertical="center"/>
    </xf>
    <xf numFmtId="0" fontId="14" fillId="0" borderId="0" xfId="0" applyFont="1" applyAlignment="1">
      <alignment horizontal="left" vertical="center"/>
    </xf>
    <xf numFmtId="0" fontId="14" fillId="0" borderId="0" xfId="0" applyFont="1" applyAlignment="1">
      <alignment vertical="center"/>
    </xf>
    <xf numFmtId="0" fontId="20" fillId="0" borderId="0" xfId="0" applyFont="1" applyAlignment="1">
      <alignment vertical="center"/>
    </xf>
    <xf numFmtId="0" fontId="23" fillId="0" borderId="0" xfId="0" applyFont="1" applyAlignment="1">
      <alignment horizontal="left" vertical="center" wrapText="1"/>
    </xf>
    <xf numFmtId="3" fontId="14" fillId="0" borderId="1" xfId="0" applyNumberFormat="1" applyFont="1" applyBorder="1" applyAlignment="1">
      <alignment vertical="center" wrapText="1"/>
    </xf>
    <xf numFmtId="3" fontId="14" fillId="0" borderId="2" xfId="0" applyNumberFormat="1" applyFont="1" applyBorder="1" applyAlignment="1">
      <alignment vertical="center" wrapText="1"/>
    </xf>
    <xf numFmtId="3" fontId="14" fillId="0" borderId="3" xfId="0" applyNumberFormat="1" applyFont="1" applyBorder="1" applyAlignment="1">
      <alignment vertical="center" wrapText="1"/>
    </xf>
    <xf numFmtId="3" fontId="14" fillId="0" borderId="4" xfId="0" applyNumberFormat="1" applyFont="1" applyBorder="1" applyAlignment="1">
      <alignment horizontal="right" vertical="center" wrapText="1"/>
    </xf>
    <xf numFmtId="3" fontId="14" fillId="0" borderId="5" xfId="0" applyNumberFormat="1" applyFont="1" applyBorder="1" applyAlignment="1">
      <alignment horizontal="right" vertical="center" wrapText="1"/>
    </xf>
    <xf numFmtId="9" fontId="14" fillId="0" borderId="6" xfId="0" applyNumberFormat="1" applyFont="1" applyBorder="1" applyAlignment="1">
      <alignment horizontal="right" vertical="center" wrapText="1"/>
    </xf>
    <xf numFmtId="164" fontId="14" fillId="0" borderId="6" xfId="0" applyNumberFormat="1" applyFont="1" applyBorder="1" applyAlignment="1">
      <alignment horizontal="right" vertical="center" wrapText="1"/>
    </xf>
    <xf numFmtId="3" fontId="24" fillId="0" borderId="7" xfId="0" applyNumberFormat="1" applyFont="1" applyBorder="1" applyAlignment="1">
      <alignment horizontal="right" vertical="center" wrapText="1"/>
    </xf>
    <xf numFmtId="0" fontId="25" fillId="0" borderId="0" xfId="0" applyFont="1" applyAlignment="1">
      <alignment horizontal="left" vertical="center" wrapText="1"/>
    </xf>
    <xf numFmtId="3" fontId="14" fillId="0" borderId="8" xfId="0" applyNumberFormat="1" applyFont="1" applyBorder="1" applyAlignment="1">
      <alignment horizontal="right" vertical="center" wrapText="1"/>
    </xf>
    <xf numFmtId="0" fontId="26" fillId="0" borderId="0" xfId="0" applyFont="1"/>
    <xf numFmtId="3" fontId="14" fillId="0" borderId="9" xfId="0" applyNumberFormat="1" applyFont="1" applyBorder="1" applyAlignment="1">
      <alignment vertical="center" wrapText="1"/>
    </xf>
    <xf numFmtId="3" fontId="14" fillId="0" borderId="10" xfId="0" applyNumberFormat="1" applyFont="1" applyBorder="1" applyAlignment="1">
      <alignment horizontal="right" vertical="center" wrapText="1"/>
    </xf>
    <xf numFmtId="0" fontId="19" fillId="2" borderId="11" xfId="0" applyFont="1" applyFill="1" applyBorder="1" applyAlignment="1">
      <alignment horizontal="center"/>
    </xf>
    <xf numFmtId="0" fontId="14" fillId="0" borderId="14" xfId="0" applyFont="1" applyBorder="1" applyAlignment="1">
      <alignment horizontal="left" vertical="center"/>
    </xf>
    <xf numFmtId="0" fontId="14" fillId="0" borderId="15" xfId="0" applyFont="1" applyBorder="1" applyAlignment="1">
      <alignment horizontal="left" vertical="center"/>
    </xf>
    <xf numFmtId="0" fontId="14" fillId="0" borderId="16" xfId="0" applyFont="1" applyBorder="1" applyAlignment="1">
      <alignment horizontal="left" vertical="center"/>
    </xf>
    <xf numFmtId="0" fontId="24" fillId="0" borderId="17" xfId="0" applyFont="1" applyBorder="1" applyAlignment="1">
      <alignment horizontal="left" vertical="center"/>
    </xf>
    <xf numFmtId="166" fontId="27" fillId="0" borderId="18" xfId="0" applyNumberFormat="1" applyFont="1" applyBorder="1" applyAlignment="1">
      <alignment horizontal="right"/>
    </xf>
    <xf numFmtId="0" fontId="27" fillId="0" borderId="18" xfId="0" applyFont="1" applyBorder="1" applyAlignment="1">
      <alignment horizontal="right"/>
    </xf>
    <xf numFmtId="0" fontId="14" fillId="0" borderId="19" xfId="0" applyFont="1" applyBorder="1" applyAlignment="1">
      <alignment horizontal="left" vertical="center"/>
    </xf>
    <xf numFmtId="166" fontId="27" fillId="0" borderId="20" xfId="0" applyNumberFormat="1" applyFont="1" applyBorder="1" applyAlignment="1">
      <alignment horizontal="right"/>
    </xf>
    <xf numFmtId="0" fontId="27" fillId="0" borderId="20" xfId="0" applyFont="1" applyBorder="1" applyAlignment="1">
      <alignment horizontal="right"/>
    </xf>
    <xf numFmtId="0" fontId="28" fillId="0" borderId="21" xfId="0" applyFont="1" applyBorder="1" applyAlignment="1">
      <alignment horizontal="right"/>
    </xf>
    <xf numFmtId="167" fontId="28" fillId="0" borderId="22" xfId="0" applyNumberFormat="1" applyFont="1" applyBorder="1" applyAlignment="1">
      <alignment horizontal="right"/>
    </xf>
    <xf numFmtId="0" fontId="28" fillId="0" borderId="22" xfId="0" applyFont="1" applyBorder="1" applyAlignment="1">
      <alignment horizontal="right"/>
    </xf>
    <xf numFmtId="167" fontId="27" fillId="5" borderId="18" xfId="0" applyNumberFormat="1" applyFont="1" applyFill="1" applyBorder="1" applyAlignment="1">
      <alignment horizontal="right"/>
    </xf>
    <xf numFmtId="0" fontId="27" fillId="0" borderId="0" xfId="0" applyFont="1"/>
    <xf numFmtId="167" fontId="27" fillId="5" borderId="20" xfId="0" applyNumberFormat="1" applyFont="1" applyFill="1" applyBorder="1" applyAlignment="1">
      <alignment horizontal="right"/>
    </xf>
    <xf numFmtId="167" fontId="28" fillId="5" borderId="22" xfId="0" applyNumberFormat="1" applyFont="1" applyFill="1" applyBorder="1" applyAlignment="1">
      <alignment horizontal="right"/>
    </xf>
    <xf numFmtId="0" fontId="28" fillId="0" borderId="0" xfId="0" applyFont="1"/>
    <xf numFmtId="0" fontId="14" fillId="0" borderId="0" xfId="0" applyFont="1" applyAlignment="1">
      <alignment vertical="center" wrapText="1"/>
    </xf>
    <xf numFmtId="167" fontId="27" fillId="0" borderId="18" xfId="0" applyNumberFormat="1" applyFont="1" applyBorder="1" applyAlignment="1">
      <alignment horizontal="right"/>
    </xf>
    <xf numFmtId="167" fontId="27" fillId="0" borderId="20" xfId="0" applyNumberFormat="1" applyFont="1" applyBorder="1" applyAlignment="1">
      <alignment horizontal="right"/>
    </xf>
    <xf numFmtId="167" fontId="28" fillId="0" borderId="21" xfId="0" applyNumberFormat="1" applyFont="1" applyBorder="1" applyAlignment="1">
      <alignment horizontal="right"/>
    </xf>
    <xf numFmtId="0" fontId="24" fillId="0" borderId="0" xfId="0" applyFont="1" applyAlignment="1">
      <alignment horizontal="left" vertical="center"/>
    </xf>
    <xf numFmtId="0" fontId="28" fillId="0" borderId="0" xfId="0" applyFont="1" applyAlignment="1">
      <alignment horizontal="right"/>
    </xf>
    <xf numFmtId="4" fontId="28" fillId="0" borderId="0" xfId="0" applyNumberFormat="1" applyFont="1" applyAlignment="1">
      <alignment horizontal="right"/>
    </xf>
    <xf numFmtId="0" fontId="19" fillId="2" borderId="27" xfId="0" applyFont="1" applyFill="1" applyBorder="1" applyAlignment="1">
      <alignment horizontal="center"/>
    </xf>
    <xf numFmtId="0" fontId="27" fillId="3" borderId="28" xfId="0" applyFont="1" applyFill="1" applyBorder="1" applyAlignment="1">
      <alignment horizontal="left"/>
    </xf>
    <xf numFmtId="0" fontId="27" fillId="3" borderId="29" xfId="0" applyFont="1" applyFill="1" applyBorder="1" applyAlignment="1">
      <alignment horizontal="left"/>
    </xf>
    <xf numFmtId="0" fontId="27" fillId="3" borderId="30" xfId="0" applyFont="1" applyFill="1" applyBorder="1" applyAlignment="1">
      <alignment horizontal="left"/>
    </xf>
    <xf numFmtId="9" fontId="14" fillId="0" borderId="18" xfId="0" applyNumberFormat="1" applyFont="1" applyBorder="1" applyAlignment="1">
      <alignment horizontal="right"/>
    </xf>
    <xf numFmtId="9" fontId="14" fillId="0" borderId="31" xfId="0" applyNumberFormat="1" applyFont="1" applyBorder="1" applyAlignment="1">
      <alignment horizontal="right"/>
    </xf>
    <xf numFmtId="164" fontId="14" fillId="3" borderId="31" xfId="0" applyNumberFormat="1" applyFont="1" applyFill="1" applyBorder="1" applyAlignment="1">
      <alignment horizontal="right"/>
    </xf>
    <xf numFmtId="0" fontId="27" fillId="3" borderId="32" xfId="0" applyFont="1" applyFill="1" applyBorder="1" applyAlignment="1">
      <alignment horizontal="left"/>
    </xf>
    <xf numFmtId="9" fontId="14" fillId="0" borderId="20" xfId="0" applyNumberFormat="1" applyFont="1" applyBorder="1" applyAlignment="1">
      <alignment horizontal="right"/>
    </xf>
    <xf numFmtId="9" fontId="14" fillId="0" borderId="33" xfId="0" applyNumberFormat="1" applyFont="1" applyBorder="1" applyAlignment="1">
      <alignment horizontal="right"/>
    </xf>
    <xf numFmtId="164" fontId="14" fillId="3" borderId="33" xfId="0" applyNumberFormat="1" applyFont="1" applyFill="1" applyBorder="1" applyAlignment="1">
      <alignment horizontal="right"/>
    </xf>
    <xf numFmtId="0" fontId="27" fillId="3" borderId="34" xfId="0" applyFont="1" applyFill="1" applyBorder="1" applyAlignment="1">
      <alignment horizontal="left"/>
    </xf>
    <xf numFmtId="0" fontId="27" fillId="3" borderId="35" xfId="0" applyFont="1" applyFill="1" applyBorder="1" applyAlignment="1">
      <alignment horizontal="left"/>
    </xf>
    <xf numFmtId="9" fontId="14" fillId="0" borderId="22" xfId="0" applyNumberFormat="1" applyFont="1" applyBorder="1" applyAlignment="1">
      <alignment horizontal="right"/>
    </xf>
    <xf numFmtId="9" fontId="14" fillId="0" borderId="36" xfId="0" applyNumberFormat="1" applyFont="1" applyBorder="1" applyAlignment="1">
      <alignment horizontal="right"/>
    </xf>
    <xf numFmtId="0" fontId="28" fillId="0" borderId="37" xfId="0" applyFont="1" applyBorder="1" applyAlignment="1">
      <alignment horizontal="right"/>
    </xf>
    <xf numFmtId="9" fontId="14" fillId="3" borderId="18" xfId="0" applyNumberFormat="1" applyFont="1" applyFill="1" applyBorder="1" applyAlignment="1">
      <alignment horizontal="right"/>
    </xf>
    <xf numFmtId="9" fontId="14" fillId="3" borderId="38" xfId="0" applyNumberFormat="1" applyFont="1" applyFill="1" applyBorder="1" applyAlignment="1">
      <alignment horizontal="right"/>
    </xf>
    <xf numFmtId="164" fontId="14" fillId="3" borderId="38" xfId="0" applyNumberFormat="1" applyFont="1" applyFill="1" applyBorder="1" applyAlignment="1">
      <alignment horizontal="right"/>
    </xf>
    <xf numFmtId="9" fontId="14" fillId="3" borderId="22" xfId="0" applyNumberFormat="1" applyFont="1" applyFill="1" applyBorder="1" applyAlignment="1">
      <alignment horizontal="right"/>
    </xf>
    <xf numFmtId="3" fontId="14" fillId="0" borderId="1" xfId="0" applyNumberFormat="1" applyFont="1" applyBorder="1" applyAlignment="1">
      <alignment vertical="center"/>
    </xf>
    <xf numFmtId="3" fontId="14" fillId="0" borderId="45" xfId="0" applyNumberFormat="1" applyFont="1" applyBorder="1" applyAlignment="1">
      <alignment vertical="center"/>
    </xf>
    <xf numFmtId="3" fontId="24" fillId="5" borderId="46" xfId="0" applyNumberFormat="1" applyFont="1" applyFill="1" applyBorder="1" applyAlignment="1">
      <alignment vertical="center"/>
    </xf>
    <xf numFmtId="3" fontId="14" fillId="0" borderId="2" xfId="0" applyNumberFormat="1" applyFont="1" applyBorder="1" applyAlignment="1">
      <alignment vertical="center"/>
    </xf>
    <xf numFmtId="3" fontId="14" fillId="0" borderId="47" xfId="0" applyNumberFormat="1" applyFont="1" applyBorder="1" applyAlignment="1">
      <alignment vertical="center"/>
    </xf>
    <xf numFmtId="3" fontId="1" fillId="5" borderId="47" xfId="0" applyNumberFormat="1" applyFont="1" applyFill="1" applyBorder="1" applyAlignment="1">
      <alignment vertical="center"/>
    </xf>
    <xf numFmtId="3" fontId="24" fillId="0" borderId="48" xfId="0" applyNumberFormat="1" applyFont="1" applyBorder="1" applyAlignment="1">
      <alignment vertical="center"/>
    </xf>
    <xf numFmtId="3" fontId="24" fillId="5" borderId="49" xfId="0" applyNumberFormat="1" applyFont="1" applyFill="1" applyBorder="1" applyAlignment="1">
      <alignment vertical="center"/>
    </xf>
    <xf numFmtId="3" fontId="1" fillId="5" borderId="2" xfId="0" applyNumberFormat="1" applyFont="1" applyFill="1" applyBorder="1" applyAlignment="1">
      <alignment vertical="center"/>
    </xf>
    <xf numFmtId="3" fontId="30" fillId="5" borderId="46" xfId="0" applyNumberFormat="1" applyFont="1" applyFill="1" applyBorder="1" applyAlignment="1">
      <alignment vertical="center"/>
    </xf>
    <xf numFmtId="3" fontId="14" fillId="5" borderId="2" xfId="0" applyNumberFormat="1" applyFont="1" applyFill="1" applyBorder="1" applyAlignment="1">
      <alignment vertical="center"/>
    </xf>
    <xf numFmtId="3" fontId="14" fillId="5" borderId="47" xfId="0" applyNumberFormat="1" applyFont="1" applyFill="1" applyBorder="1" applyAlignment="1">
      <alignment vertical="center"/>
    </xf>
    <xf numFmtId="3" fontId="24" fillId="0" borderId="2" xfId="0" applyNumberFormat="1" applyFont="1" applyBorder="1" applyAlignment="1">
      <alignment vertical="center"/>
    </xf>
    <xf numFmtId="3" fontId="24" fillId="0" borderId="47" xfId="0" applyNumberFormat="1" applyFont="1" applyBorder="1" applyAlignment="1">
      <alignment vertical="center"/>
    </xf>
    <xf numFmtId="3" fontId="24" fillId="5" borderId="2" xfId="0" applyNumberFormat="1" applyFont="1" applyFill="1" applyBorder="1" applyAlignment="1">
      <alignment vertical="center"/>
    </xf>
    <xf numFmtId="3" fontId="24" fillId="5" borderId="47" xfId="0" applyNumberFormat="1" applyFont="1" applyFill="1" applyBorder="1" applyAlignment="1">
      <alignment vertical="center"/>
    </xf>
    <xf numFmtId="3" fontId="24" fillId="5" borderId="50" xfId="0" applyNumberFormat="1" applyFont="1" applyFill="1" applyBorder="1" applyAlignment="1">
      <alignment vertical="center"/>
    </xf>
    <xf numFmtId="3" fontId="14" fillId="0" borderId="0" xfId="0" applyNumberFormat="1" applyFont="1" applyAlignment="1">
      <alignment vertical="center"/>
    </xf>
    <xf numFmtId="167" fontId="14" fillId="3" borderId="53" xfId="0" applyNumberFormat="1" applyFont="1" applyFill="1" applyBorder="1" applyAlignment="1">
      <alignment horizontal="right" vertical="center"/>
    </xf>
    <xf numFmtId="0" fontId="14" fillId="3" borderId="54" xfId="0" applyFont="1" applyFill="1" applyBorder="1" applyAlignment="1">
      <alignment vertical="center"/>
    </xf>
    <xf numFmtId="0" fontId="27" fillId="3" borderId="54" xfId="0" applyFont="1" applyFill="1" applyBorder="1" applyAlignment="1">
      <alignment vertical="center"/>
    </xf>
    <xf numFmtId="3" fontId="14" fillId="3" borderId="1" xfId="0" applyNumberFormat="1" applyFont="1" applyFill="1" applyBorder="1" applyAlignment="1">
      <alignment vertical="center"/>
    </xf>
    <xf numFmtId="3" fontId="14" fillId="3" borderId="56" xfId="0" applyNumberFormat="1" applyFont="1" applyFill="1" applyBorder="1" applyAlignment="1">
      <alignment vertical="center"/>
    </xf>
    <xf numFmtId="3" fontId="27" fillId="3" borderId="1" xfId="0" applyNumberFormat="1" applyFont="1" applyFill="1" applyBorder="1" applyAlignment="1">
      <alignment vertical="center"/>
    </xf>
    <xf numFmtId="3" fontId="27" fillId="3" borderId="56" xfId="0" applyNumberFormat="1" applyFont="1" applyFill="1" applyBorder="1" applyAlignment="1">
      <alignment vertical="center"/>
    </xf>
    <xf numFmtId="3" fontId="14" fillId="3" borderId="3" xfId="0" applyNumberFormat="1" applyFont="1" applyFill="1" applyBorder="1" applyAlignment="1">
      <alignment vertical="center"/>
    </xf>
    <xf numFmtId="3" fontId="14" fillId="3" borderId="57" xfId="0" applyNumberFormat="1" applyFont="1" applyFill="1" applyBorder="1" applyAlignment="1">
      <alignment vertical="center"/>
    </xf>
    <xf numFmtId="3" fontId="27" fillId="3" borderId="3" xfId="0" applyNumberFormat="1" applyFont="1" applyFill="1" applyBorder="1" applyAlignment="1">
      <alignment vertical="center"/>
    </xf>
    <xf numFmtId="3" fontId="27" fillId="3" borderId="57" xfId="0" applyNumberFormat="1" applyFont="1" applyFill="1" applyBorder="1" applyAlignment="1">
      <alignment vertical="center"/>
    </xf>
    <xf numFmtId="0" fontId="14" fillId="3" borderId="59" xfId="0" applyFont="1" applyFill="1" applyBorder="1" applyAlignment="1">
      <alignment horizontal="left" vertical="center"/>
    </xf>
    <xf numFmtId="0" fontId="14" fillId="3" borderId="60" xfId="0" applyFont="1" applyFill="1" applyBorder="1" applyAlignment="1">
      <alignment horizontal="left" vertical="center"/>
    </xf>
    <xf numFmtId="3" fontId="14" fillId="3" borderId="2" xfId="0" applyNumberFormat="1" applyFont="1" applyFill="1" applyBorder="1" applyAlignment="1">
      <alignment vertical="center"/>
    </xf>
    <xf numFmtId="3" fontId="14" fillId="3" borderId="46" xfId="0" applyNumberFormat="1" applyFont="1" applyFill="1" applyBorder="1" applyAlignment="1">
      <alignment vertical="center"/>
    </xf>
    <xf numFmtId="3" fontId="27" fillId="3" borderId="2" xfId="0" applyNumberFormat="1" applyFont="1" applyFill="1" applyBorder="1" applyAlignment="1">
      <alignment vertical="center"/>
    </xf>
    <xf numFmtId="3" fontId="27" fillId="3" borderId="46" xfId="0" applyNumberFormat="1" applyFont="1" applyFill="1" applyBorder="1" applyAlignment="1">
      <alignment vertical="center"/>
    </xf>
    <xf numFmtId="0" fontId="14" fillId="3" borderId="61" xfId="0" applyFont="1" applyFill="1" applyBorder="1" applyAlignment="1">
      <alignment horizontal="left" vertical="center"/>
    </xf>
    <xf numFmtId="3" fontId="14" fillId="3" borderId="62" xfId="0" applyNumberFormat="1" applyFont="1" applyFill="1" applyBorder="1" applyAlignment="1">
      <alignment vertical="center"/>
    </xf>
    <xf numFmtId="3" fontId="24" fillId="3" borderId="3" xfId="0" applyNumberFormat="1" applyFont="1" applyFill="1" applyBorder="1" applyAlignment="1">
      <alignment vertical="center"/>
    </xf>
    <xf numFmtId="3" fontId="24" fillId="3" borderId="57" xfId="0" applyNumberFormat="1" applyFont="1" applyFill="1" applyBorder="1" applyAlignment="1">
      <alignment vertical="center"/>
    </xf>
    <xf numFmtId="164" fontId="14" fillId="3" borderId="1" xfId="0" applyNumberFormat="1" applyFont="1" applyFill="1" applyBorder="1" applyAlignment="1">
      <alignment vertical="center"/>
    </xf>
    <xf numFmtId="164" fontId="14" fillId="3" borderId="56" xfId="0" applyNumberFormat="1" applyFont="1" applyFill="1" applyBorder="1" applyAlignment="1">
      <alignment vertical="center"/>
    </xf>
    <xf numFmtId="164" fontId="14" fillId="3" borderId="63" xfId="0" applyNumberFormat="1" applyFont="1" applyFill="1" applyBorder="1" applyAlignment="1">
      <alignment vertical="center"/>
    </xf>
    <xf numFmtId="164" fontId="27" fillId="3" borderId="63" xfId="0" applyNumberFormat="1" applyFont="1" applyFill="1" applyBorder="1" applyAlignment="1">
      <alignment vertical="center"/>
    </xf>
    <xf numFmtId="164" fontId="27" fillId="3" borderId="56" xfId="0" applyNumberFormat="1" applyFont="1" applyFill="1" applyBorder="1" applyAlignment="1">
      <alignment horizontal="right" vertical="center"/>
    </xf>
    <xf numFmtId="164" fontId="14" fillId="3" borderId="3" xfId="0" applyNumberFormat="1" applyFont="1" applyFill="1" applyBorder="1" applyAlignment="1">
      <alignment vertical="center"/>
    </xf>
    <xf numFmtId="164" fontId="14" fillId="3" borderId="57" xfId="0" applyNumberFormat="1" applyFont="1" applyFill="1" applyBorder="1" applyAlignment="1">
      <alignment vertical="center"/>
    </xf>
    <xf numFmtId="164" fontId="27" fillId="3" borderId="3" xfId="0" applyNumberFormat="1" applyFont="1" applyFill="1" applyBorder="1" applyAlignment="1">
      <alignment vertical="center"/>
    </xf>
    <xf numFmtId="164" fontId="27" fillId="3" borderId="57" xfId="0" applyNumberFormat="1" applyFont="1" applyFill="1" applyBorder="1" applyAlignment="1">
      <alignment vertical="center"/>
    </xf>
    <xf numFmtId="164" fontId="27" fillId="3" borderId="1" xfId="0" applyNumberFormat="1" applyFont="1" applyFill="1" applyBorder="1" applyAlignment="1">
      <alignment horizontal="right" vertical="center"/>
    </xf>
    <xf numFmtId="164" fontId="14" fillId="3" borderId="2" xfId="0" applyNumberFormat="1" applyFont="1" applyFill="1" applyBorder="1" applyAlignment="1">
      <alignment vertical="center"/>
    </xf>
    <xf numFmtId="164" fontId="14" fillId="3" borderId="46" xfId="0" applyNumberFormat="1" applyFont="1" applyFill="1" applyBorder="1" applyAlignment="1">
      <alignment vertical="center"/>
    </xf>
    <xf numFmtId="164" fontId="27" fillId="3" borderId="2" xfId="0" applyNumberFormat="1" applyFont="1" applyFill="1" applyBorder="1" applyAlignment="1">
      <alignment horizontal="right" vertical="center"/>
    </xf>
    <xf numFmtId="164" fontId="27" fillId="3" borderId="46" xfId="0" applyNumberFormat="1" applyFont="1" applyFill="1" applyBorder="1" applyAlignment="1">
      <alignment horizontal="right" vertical="center"/>
    </xf>
    <xf numFmtId="164" fontId="27" fillId="3" borderId="3" xfId="0" applyNumberFormat="1" applyFont="1" applyFill="1" applyBorder="1" applyAlignment="1">
      <alignment horizontal="right" vertical="center"/>
    </xf>
    <xf numFmtId="164" fontId="27" fillId="3" borderId="57" xfId="0" applyNumberFormat="1" applyFont="1" applyFill="1" applyBorder="1" applyAlignment="1">
      <alignment horizontal="right" vertical="center"/>
    </xf>
    <xf numFmtId="164" fontId="14" fillId="3" borderId="62" xfId="0" applyNumberFormat="1" applyFont="1" applyFill="1" applyBorder="1" applyAlignment="1">
      <alignment vertical="center"/>
    </xf>
    <xf numFmtId="164" fontId="24" fillId="3" borderId="3" xfId="0" applyNumberFormat="1" applyFont="1" applyFill="1" applyBorder="1" applyAlignment="1">
      <alignment vertical="center"/>
    </xf>
    <xf numFmtId="164" fontId="24" fillId="3" borderId="57" xfId="0" applyNumberFormat="1" applyFont="1" applyFill="1" applyBorder="1" applyAlignment="1">
      <alignment vertical="center"/>
    </xf>
    <xf numFmtId="0" fontId="19" fillId="2" borderId="67" xfId="0" applyFont="1" applyFill="1" applyBorder="1" applyAlignment="1">
      <alignment horizontal="center" vertical="center"/>
    </xf>
    <xf numFmtId="3" fontId="14" fillId="3" borderId="68" xfId="0" applyNumberFormat="1" applyFont="1" applyFill="1" applyBorder="1" applyAlignment="1">
      <alignment horizontal="right"/>
    </xf>
    <xf numFmtId="0" fontId="14" fillId="5" borderId="59" xfId="0" applyFont="1" applyFill="1" applyBorder="1" applyAlignment="1">
      <alignment horizontal="left" vertical="center"/>
    </xf>
    <xf numFmtId="167" fontId="14" fillId="5" borderId="71" xfId="0" applyNumberFormat="1" applyFont="1" applyFill="1" applyBorder="1" applyAlignment="1">
      <alignment vertical="center"/>
    </xf>
    <xf numFmtId="167" fontId="14" fillId="5" borderId="72" xfId="0" applyNumberFormat="1" applyFont="1" applyFill="1" applyBorder="1" applyAlignment="1">
      <alignment vertical="center"/>
    </xf>
    <xf numFmtId="0" fontId="14" fillId="5" borderId="61" xfId="0" applyFont="1" applyFill="1" applyBorder="1" applyAlignment="1">
      <alignment horizontal="left" vertical="center"/>
    </xf>
    <xf numFmtId="167" fontId="14" fillId="5" borderId="71" xfId="0" applyNumberFormat="1" applyFont="1" applyFill="1" applyBorder="1" applyAlignment="1">
      <alignment horizontal="right" vertical="center"/>
    </xf>
    <xf numFmtId="0" fontId="14" fillId="5" borderId="60" xfId="0" applyFont="1" applyFill="1" applyBorder="1" applyAlignment="1">
      <alignment horizontal="left" vertical="center"/>
    </xf>
    <xf numFmtId="167" fontId="14" fillId="5" borderId="73" xfId="0" applyNumberFormat="1" applyFont="1" applyFill="1" applyBorder="1" applyAlignment="1">
      <alignment vertical="center"/>
    </xf>
    <xf numFmtId="167" fontId="24" fillId="5" borderId="74" xfId="0" applyNumberFormat="1" applyFont="1" applyFill="1" applyBorder="1" applyAlignment="1">
      <alignment vertical="center"/>
    </xf>
    <xf numFmtId="9" fontId="10" fillId="0" borderId="0" xfId="0" applyNumberFormat="1" applyFont="1" applyAlignment="1">
      <alignment vertical="center"/>
    </xf>
    <xf numFmtId="164" fontId="14" fillId="0" borderId="75" xfId="0" applyNumberFormat="1" applyFont="1" applyBorder="1" applyAlignment="1">
      <alignment vertical="center"/>
    </xf>
    <xf numFmtId="164" fontId="14" fillId="0" borderId="75" xfId="0" applyNumberFormat="1" applyFont="1" applyBorder="1" applyAlignment="1">
      <alignment horizontal="right" vertical="center"/>
    </xf>
    <xf numFmtId="164" fontId="14" fillId="0" borderId="78" xfId="0" applyNumberFormat="1" applyFont="1" applyBorder="1" applyAlignment="1">
      <alignment vertical="center"/>
    </xf>
    <xf numFmtId="164" fontId="24" fillId="0" borderId="75" xfId="0" applyNumberFormat="1" applyFont="1" applyBorder="1" applyAlignment="1">
      <alignment vertical="center"/>
    </xf>
    <xf numFmtId="164" fontId="14" fillId="0" borderId="79" xfId="0" applyNumberFormat="1" applyFont="1" applyBorder="1" applyAlignment="1">
      <alignment horizontal="right" vertical="center"/>
    </xf>
    <xf numFmtId="0" fontId="2" fillId="2" borderId="80" xfId="0" applyFont="1" applyFill="1" applyBorder="1" applyAlignment="1">
      <alignment horizontal="center" vertical="center" wrapText="1"/>
    </xf>
    <xf numFmtId="0" fontId="14" fillId="0" borderId="81" xfId="0" applyFont="1" applyBorder="1" applyAlignment="1">
      <alignment horizontal="left" vertical="center"/>
    </xf>
    <xf numFmtId="164" fontId="14" fillId="0" borderId="82" xfId="0" applyNumberFormat="1" applyFont="1" applyBorder="1" applyAlignment="1">
      <alignment vertical="center"/>
    </xf>
    <xf numFmtId="164" fontId="14" fillId="0" borderId="83" xfId="0" applyNumberFormat="1" applyFont="1" applyBorder="1" applyAlignment="1">
      <alignment vertical="center"/>
    </xf>
    <xf numFmtId="0" fontId="14" fillId="0" borderId="84" xfId="0" applyFont="1" applyBorder="1" applyAlignment="1">
      <alignment horizontal="left" vertical="center"/>
    </xf>
    <xf numFmtId="164" fontId="14" fillId="0" borderId="85" xfId="0" applyNumberFormat="1" applyFont="1" applyBorder="1" applyAlignment="1">
      <alignment vertical="center"/>
    </xf>
    <xf numFmtId="164" fontId="14" fillId="0" borderId="50" xfId="0" applyNumberFormat="1" applyFont="1" applyBorder="1" applyAlignment="1">
      <alignment vertical="center"/>
    </xf>
    <xf numFmtId="164" fontId="24" fillId="0" borderId="87" xfId="0" applyNumberFormat="1" applyFont="1" applyBorder="1" applyAlignment="1">
      <alignment vertical="center"/>
    </xf>
    <xf numFmtId="164" fontId="24" fillId="0" borderId="88" xfId="0" applyNumberFormat="1" applyFont="1" applyBorder="1" applyAlignment="1">
      <alignment vertical="center"/>
    </xf>
    <xf numFmtId="164" fontId="24" fillId="0" borderId="89" xfId="0" applyNumberFormat="1" applyFont="1" applyBorder="1" applyAlignment="1">
      <alignment vertical="center"/>
    </xf>
    <xf numFmtId="164" fontId="14" fillId="0" borderId="93" xfId="0" applyNumberFormat="1" applyFont="1" applyBorder="1" applyAlignment="1">
      <alignment vertical="center"/>
    </xf>
    <xf numFmtId="164" fontId="14" fillId="0" borderId="94" xfId="0" applyNumberFormat="1" applyFont="1" applyBorder="1" applyAlignment="1">
      <alignment vertical="center"/>
    </xf>
    <xf numFmtId="164" fontId="14" fillId="0" borderId="2" xfId="0" applyNumberFormat="1" applyFont="1" applyBorder="1" applyAlignment="1">
      <alignment vertical="center"/>
    </xf>
    <xf numFmtId="164" fontId="14" fillId="0" borderId="47" xfId="0" applyNumberFormat="1" applyFont="1" applyBorder="1" applyAlignment="1">
      <alignment vertical="center"/>
    </xf>
    <xf numFmtId="164" fontId="14" fillId="5" borderId="47" xfId="0" applyNumberFormat="1" applyFont="1" applyFill="1" applyBorder="1" applyAlignment="1">
      <alignment vertical="center"/>
    </xf>
    <xf numFmtId="164" fontId="14" fillId="5" borderId="46" xfId="0" applyNumberFormat="1" applyFont="1" applyFill="1" applyBorder="1" applyAlignment="1">
      <alignment vertical="center"/>
    </xf>
    <xf numFmtId="164" fontId="24" fillId="0" borderId="48" xfId="0" applyNumberFormat="1" applyFont="1" applyBorder="1" applyAlignment="1">
      <alignment vertical="center"/>
    </xf>
    <xf numFmtId="164" fontId="14" fillId="0" borderId="95" xfId="0" applyNumberFormat="1" applyFont="1" applyBorder="1" applyAlignment="1">
      <alignment horizontal="right" vertical="center"/>
    </xf>
    <xf numFmtId="164" fontId="14" fillId="0" borderId="71" xfId="0" applyNumberFormat="1" applyFont="1" applyBorder="1" applyAlignment="1">
      <alignment horizontal="right" vertical="center"/>
    </xf>
    <xf numFmtId="164" fontId="14" fillId="0" borderId="78" xfId="0" applyNumberFormat="1" applyFont="1" applyBorder="1" applyAlignment="1">
      <alignment horizontal="right" vertical="center"/>
    </xf>
    <xf numFmtId="164" fontId="24" fillId="0" borderId="96" xfId="0" applyNumberFormat="1" applyFont="1" applyBorder="1" applyAlignment="1">
      <alignment horizontal="right" vertical="center"/>
    </xf>
    <xf numFmtId="164" fontId="24" fillId="0" borderId="75" xfId="0" applyNumberFormat="1" applyFont="1" applyBorder="1" applyAlignment="1">
      <alignment horizontal="right" vertical="center"/>
    </xf>
    <xf numFmtId="164" fontId="14" fillId="5" borderId="71" xfId="0" applyNumberFormat="1" applyFont="1" applyFill="1" applyBorder="1" applyAlignment="1">
      <alignment horizontal="right" vertical="center"/>
    </xf>
    <xf numFmtId="164" fontId="27" fillId="3" borderId="95" xfId="0" applyNumberFormat="1" applyFont="1" applyFill="1" applyBorder="1" applyAlignment="1">
      <alignment horizontal="right" vertical="center"/>
    </xf>
    <xf numFmtId="164" fontId="27" fillId="3" borderId="97" xfId="0" applyNumberFormat="1" applyFont="1" applyFill="1" applyBorder="1" applyAlignment="1">
      <alignment horizontal="right" vertical="center"/>
    </xf>
    <xf numFmtId="164" fontId="27" fillId="3" borderId="71" xfId="0" applyNumberFormat="1" applyFont="1" applyFill="1" applyBorder="1" applyAlignment="1">
      <alignment horizontal="right" vertical="center"/>
    </xf>
    <xf numFmtId="164" fontId="34" fillId="3" borderId="96" xfId="0" applyNumberFormat="1" applyFont="1" applyFill="1" applyBorder="1" applyAlignment="1">
      <alignment horizontal="right" vertical="center"/>
    </xf>
    <xf numFmtId="164" fontId="28" fillId="3" borderId="96" xfId="0" applyNumberFormat="1" applyFont="1" applyFill="1" applyBorder="1" applyAlignment="1">
      <alignment horizontal="right" vertical="center"/>
    </xf>
    <xf numFmtId="0" fontId="15" fillId="0" borderId="0" xfId="0" applyFont="1"/>
    <xf numFmtId="0" fontId="1" fillId="0" borderId="0" xfId="0" applyFont="1"/>
    <xf numFmtId="0" fontId="14" fillId="0" borderId="0" xfId="0" applyFont="1" applyAlignment="1">
      <alignment wrapText="1"/>
    </xf>
    <xf numFmtId="3" fontId="14" fillId="0" borderId="93" xfId="0" applyNumberFormat="1" applyFont="1" applyBorder="1" applyAlignment="1">
      <alignment horizontal="right" vertical="center"/>
    </xf>
    <xf numFmtId="3" fontId="14" fillId="0" borderId="94" xfId="0" applyNumberFormat="1" applyFont="1" applyBorder="1" applyAlignment="1">
      <alignment horizontal="right" vertical="center"/>
    </xf>
    <xf numFmtId="3" fontId="14" fillId="3" borderId="93" xfId="0" applyNumberFormat="1" applyFont="1" applyFill="1" applyBorder="1" applyAlignment="1">
      <alignment horizontal="right"/>
    </xf>
    <xf numFmtId="3" fontId="14" fillId="3" borderId="94" xfId="0" applyNumberFormat="1" applyFont="1" applyFill="1" applyBorder="1" applyAlignment="1">
      <alignment horizontal="right"/>
    </xf>
    <xf numFmtId="3" fontId="24" fillId="3" borderId="98" xfId="0" applyNumberFormat="1" applyFont="1" applyFill="1" applyBorder="1" applyAlignment="1">
      <alignment horizontal="right"/>
    </xf>
    <xf numFmtId="3" fontId="14" fillId="0" borderId="48" xfId="0" applyNumberFormat="1" applyFont="1" applyBorder="1" applyAlignment="1">
      <alignment horizontal="right" vertical="center"/>
    </xf>
    <xf numFmtId="3" fontId="14" fillId="0" borderId="2" xfId="0" applyNumberFormat="1" applyFont="1" applyBorder="1" applyAlignment="1">
      <alignment horizontal="right" vertical="center"/>
    </xf>
    <xf numFmtId="3" fontId="14" fillId="0" borderId="47" xfId="0" applyNumberFormat="1" applyFont="1" applyBorder="1" applyAlignment="1">
      <alignment horizontal="right" vertical="center"/>
    </xf>
    <xf numFmtId="3" fontId="27" fillId="0" borderId="2" xfId="0" applyNumberFormat="1" applyFont="1" applyBorder="1" applyAlignment="1">
      <alignment horizontal="right" vertical="center"/>
    </xf>
    <xf numFmtId="3" fontId="27" fillId="0" borderId="47" xfId="0" applyNumberFormat="1" applyFont="1" applyBorder="1" applyAlignment="1">
      <alignment horizontal="right" vertical="center"/>
    </xf>
    <xf numFmtId="3" fontId="14" fillId="3" borderId="2" xfId="0" applyNumberFormat="1" applyFont="1" applyFill="1" applyBorder="1" applyAlignment="1">
      <alignment horizontal="right"/>
    </xf>
    <xf numFmtId="3" fontId="14" fillId="3" borderId="47" xfId="0" applyNumberFormat="1" applyFont="1" applyFill="1" applyBorder="1" applyAlignment="1">
      <alignment horizontal="right"/>
    </xf>
    <xf numFmtId="3" fontId="24" fillId="3" borderId="46" xfId="0" applyNumberFormat="1" applyFont="1" applyFill="1" applyBorder="1" applyAlignment="1">
      <alignment horizontal="right"/>
    </xf>
    <xf numFmtId="4" fontId="14" fillId="0" borderId="48" xfId="0" applyNumberFormat="1" applyFont="1" applyBorder="1" applyAlignment="1">
      <alignment horizontal="right" vertical="center"/>
    </xf>
    <xf numFmtId="4" fontId="14" fillId="0" borderId="2" xfId="0" applyNumberFormat="1" applyFont="1" applyBorder="1" applyAlignment="1">
      <alignment horizontal="right" vertical="center"/>
    </xf>
    <xf numFmtId="4" fontId="14" fillId="0" borderId="47" xfId="0" applyNumberFormat="1" applyFont="1" applyBorder="1" applyAlignment="1">
      <alignment horizontal="right" vertical="center"/>
    </xf>
    <xf numFmtId="4" fontId="27" fillId="5" borderId="2" xfId="0" applyNumberFormat="1" applyFont="1" applyFill="1" applyBorder="1" applyAlignment="1">
      <alignment horizontal="right" vertical="center"/>
    </xf>
    <xf numFmtId="4" fontId="27" fillId="5" borderId="47" xfId="0" applyNumberFormat="1" applyFont="1" applyFill="1" applyBorder="1" applyAlignment="1">
      <alignment horizontal="right" vertical="center"/>
    </xf>
    <xf numFmtId="4" fontId="24" fillId="5" borderId="46" xfId="0" applyNumberFormat="1" applyFont="1" applyFill="1" applyBorder="1" applyAlignment="1">
      <alignment horizontal="right" vertical="center"/>
    </xf>
    <xf numFmtId="4" fontId="14" fillId="3" borderId="2" xfId="0" applyNumberFormat="1" applyFont="1" applyFill="1" applyBorder="1" applyAlignment="1">
      <alignment horizontal="right"/>
    </xf>
    <xf numFmtId="4" fontId="14" fillId="3" borderId="47" xfId="0" applyNumberFormat="1" applyFont="1" applyFill="1" applyBorder="1" applyAlignment="1">
      <alignment horizontal="right"/>
    </xf>
    <xf numFmtId="4" fontId="24" fillId="3" borderId="46" xfId="0" applyNumberFormat="1" applyFont="1" applyFill="1" applyBorder="1" applyAlignment="1">
      <alignment horizontal="right"/>
    </xf>
    <xf numFmtId="3" fontId="14" fillId="0" borderId="3" xfId="0" applyNumberFormat="1" applyFont="1" applyBorder="1" applyAlignment="1">
      <alignment horizontal="right" vertical="center"/>
    </xf>
    <xf numFmtId="3" fontId="14" fillId="0" borderId="87" xfId="0" applyNumberFormat="1" applyFont="1" applyBorder="1" applyAlignment="1">
      <alignment horizontal="right" vertical="center"/>
    </xf>
    <xf numFmtId="3" fontId="27" fillId="5" borderId="3" xfId="0" applyNumberFormat="1" applyFont="1" applyFill="1" applyBorder="1" applyAlignment="1">
      <alignment horizontal="right" vertical="center"/>
    </xf>
    <xf numFmtId="3" fontId="27" fillId="5" borderId="87" xfId="0" applyNumberFormat="1" applyFont="1" applyFill="1" applyBorder="1" applyAlignment="1">
      <alignment horizontal="right" vertical="center"/>
    </xf>
    <xf numFmtId="3" fontId="24" fillId="5" borderId="57" xfId="0" applyNumberFormat="1" applyFont="1" applyFill="1" applyBorder="1" applyAlignment="1">
      <alignment horizontal="right" vertical="center"/>
    </xf>
    <xf numFmtId="3" fontId="14" fillId="3" borderId="3" xfId="0" applyNumberFormat="1" applyFont="1" applyFill="1" applyBorder="1" applyAlignment="1">
      <alignment horizontal="right"/>
    </xf>
    <xf numFmtId="3" fontId="14" fillId="3" borderId="87" xfId="0" applyNumberFormat="1" applyFont="1" applyFill="1" applyBorder="1" applyAlignment="1">
      <alignment horizontal="right"/>
    </xf>
    <xf numFmtId="3" fontId="24" fillId="3" borderId="57" xfId="0" applyNumberFormat="1" applyFont="1" applyFill="1" applyBorder="1" applyAlignment="1">
      <alignment horizontal="right"/>
    </xf>
    <xf numFmtId="0" fontId="14" fillId="0" borderId="52" xfId="0" applyFont="1" applyBorder="1" applyAlignment="1">
      <alignment horizontal="left" vertical="center"/>
    </xf>
    <xf numFmtId="3" fontId="14" fillId="3" borderId="97" xfId="0" applyNumberFormat="1" applyFont="1" applyFill="1" applyBorder="1" applyAlignment="1">
      <alignment horizontal="right" vertical="center"/>
    </xf>
    <xf numFmtId="167" fontId="14" fillId="0" borderId="75" xfId="0" applyNumberFormat="1" applyFont="1" applyBorder="1" applyAlignment="1">
      <alignment vertical="center"/>
    </xf>
    <xf numFmtId="0" fontId="19" fillId="2" borderId="102" xfId="0" applyFont="1" applyFill="1" applyBorder="1" applyAlignment="1">
      <alignment horizontal="center" vertical="center"/>
    </xf>
    <xf numFmtId="0" fontId="19" fillId="2" borderId="103" xfId="0" applyFont="1" applyFill="1" applyBorder="1" applyAlignment="1">
      <alignment horizontal="center" vertical="center"/>
    </xf>
    <xf numFmtId="164" fontId="14" fillId="5" borderId="104" xfId="0" applyNumberFormat="1" applyFont="1" applyFill="1" applyBorder="1" applyAlignment="1">
      <alignment vertical="center"/>
    </xf>
    <xf numFmtId="164" fontId="14" fillId="5" borderId="105" xfId="0" applyNumberFormat="1" applyFont="1" applyFill="1" applyBorder="1" applyAlignment="1">
      <alignment vertical="center"/>
    </xf>
    <xf numFmtId="164" fontId="14" fillId="5" borderId="106" xfId="0" applyNumberFormat="1" applyFont="1" applyFill="1" applyBorder="1" applyAlignment="1">
      <alignment vertical="center"/>
    </xf>
    <xf numFmtId="164" fontId="14" fillId="5" borderId="107" xfId="0" applyNumberFormat="1" applyFont="1" applyFill="1" applyBorder="1" applyAlignment="1">
      <alignment vertical="center"/>
    </xf>
    <xf numFmtId="164" fontId="14" fillId="3" borderId="107" xfId="0" applyNumberFormat="1" applyFont="1" applyFill="1" applyBorder="1" applyAlignment="1">
      <alignment horizontal="right"/>
    </xf>
    <xf numFmtId="164" fontId="14" fillId="5" borderId="108" xfId="0" applyNumberFormat="1" applyFont="1" applyFill="1" applyBorder="1" applyAlignment="1">
      <alignment vertical="center"/>
    </xf>
    <xf numFmtId="164" fontId="14" fillId="5" borderId="109" xfId="0" applyNumberFormat="1" applyFont="1" applyFill="1" applyBorder="1" applyAlignment="1">
      <alignment vertical="center"/>
    </xf>
    <xf numFmtId="164" fontId="14" fillId="5" borderId="110" xfId="0" applyNumberFormat="1" applyFont="1" applyFill="1" applyBorder="1" applyAlignment="1">
      <alignment vertical="center"/>
    </xf>
    <xf numFmtId="164" fontId="14" fillId="3" borderId="109" xfId="0" applyNumberFormat="1" applyFont="1" applyFill="1" applyBorder="1" applyAlignment="1">
      <alignment horizontal="right"/>
    </xf>
    <xf numFmtId="164" fontId="24" fillId="0" borderId="111" xfId="0" applyNumberFormat="1" applyFont="1" applyBorder="1" applyAlignment="1">
      <alignment horizontal="right" vertical="center"/>
    </xf>
    <xf numFmtId="164" fontId="24" fillId="5" borderId="112" xfId="0" applyNumberFormat="1" applyFont="1" applyFill="1" applyBorder="1" applyAlignment="1">
      <alignment vertical="center"/>
    </xf>
    <xf numFmtId="3" fontId="27" fillId="3" borderId="97" xfId="0" applyNumberFormat="1" applyFont="1" applyFill="1" applyBorder="1" applyAlignment="1">
      <alignment vertical="center"/>
    </xf>
    <xf numFmtId="3" fontId="14" fillId="3" borderId="97" xfId="0" applyNumberFormat="1" applyFont="1" applyFill="1" applyBorder="1" applyAlignment="1">
      <alignment vertical="center"/>
    </xf>
    <xf numFmtId="0" fontId="19" fillId="2" borderId="113" xfId="0" applyFont="1" applyFill="1" applyBorder="1" applyAlignment="1">
      <alignment horizontal="center" vertical="center"/>
    </xf>
    <xf numFmtId="0" fontId="27" fillId="0" borderId="114" xfId="0" applyFont="1" applyBorder="1"/>
    <xf numFmtId="3" fontId="27" fillId="0" borderId="115" xfId="0" applyNumberFormat="1" applyFont="1" applyBorder="1"/>
    <xf numFmtId="0" fontId="27" fillId="0" borderId="116" xfId="0" applyFont="1" applyBorder="1"/>
    <xf numFmtId="3" fontId="27" fillId="0" borderId="115" xfId="0" applyNumberFormat="1" applyFont="1" applyBorder="1" applyAlignment="1">
      <alignment horizontal="right"/>
    </xf>
    <xf numFmtId="0" fontId="32" fillId="0" borderId="116" xfId="0" applyFont="1" applyBorder="1"/>
    <xf numFmtId="0" fontId="28" fillId="0" borderId="116" xfId="0" applyFont="1" applyBorder="1"/>
    <xf numFmtId="3" fontId="28" fillId="0" borderId="115" xfId="0" applyNumberFormat="1" applyFont="1" applyBorder="1"/>
    <xf numFmtId="0" fontId="28" fillId="0" borderId="115" xfId="0" applyFont="1" applyBorder="1"/>
    <xf numFmtId="3" fontId="28" fillId="0" borderId="115" xfId="0" applyNumberFormat="1" applyFont="1" applyBorder="1" applyAlignment="1">
      <alignment horizontal="right"/>
    </xf>
    <xf numFmtId="0" fontId="37" fillId="0" borderId="118" xfId="0" applyFont="1" applyBorder="1"/>
    <xf numFmtId="0" fontId="28" fillId="0" borderId="123" xfId="0" applyFont="1" applyBorder="1"/>
    <xf numFmtId="0" fontId="27" fillId="0" borderId="123" xfId="0" applyFont="1" applyBorder="1"/>
    <xf numFmtId="3" fontId="14" fillId="0" borderId="125" xfId="0" applyNumberFormat="1" applyFont="1" applyBorder="1" applyAlignment="1">
      <alignment vertical="center"/>
    </xf>
    <xf numFmtId="0" fontId="22" fillId="0" borderId="0" xfId="0" applyFont="1" applyAlignment="1">
      <alignment vertical="center"/>
    </xf>
    <xf numFmtId="3" fontId="27" fillId="0" borderId="130" xfId="0" applyNumberFormat="1" applyFont="1" applyBorder="1"/>
    <xf numFmtId="0" fontId="39" fillId="0" borderId="0" xfId="0" applyFont="1" applyAlignment="1">
      <alignment horizontal="left" vertical="center"/>
    </xf>
    <xf numFmtId="3" fontId="14" fillId="3" borderId="95" xfId="0" applyNumberFormat="1" applyFont="1" applyFill="1" applyBorder="1" applyAlignment="1">
      <alignment vertical="center"/>
    </xf>
    <xf numFmtId="3" fontId="27" fillId="3" borderId="131" xfId="0" applyNumberFormat="1" applyFont="1" applyFill="1" applyBorder="1"/>
    <xf numFmtId="3" fontId="27" fillId="3" borderId="132" xfId="0" applyNumberFormat="1" applyFont="1" applyFill="1" applyBorder="1"/>
    <xf numFmtId="3" fontId="14" fillId="3" borderId="133" xfId="0" applyNumberFormat="1" applyFont="1" applyFill="1" applyBorder="1" applyAlignment="1">
      <alignment vertical="center"/>
    </xf>
    <xf numFmtId="3" fontId="14" fillId="0" borderId="95" xfId="0" applyNumberFormat="1" applyFont="1" applyBorder="1" applyAlignment="1">
      <alignment vertical="center"/>
    </xf>
    <xf numFmtId="0" fontId="40" fillId="0" borderId="0" xfId="0" applyFont="1" applyAlignment="1">
      <alignment vertical="center"/>
    </xf>
    <xf numFmtId="4" fontId="14" fillId="0" borderId="135" xfId="0" applyNumberFormat="1" applyFont="1" applyBorder="1" applyAlignment="1">
      <alignment horizontal="right" vertical="center"/>
    </xf>
    <xf numFmtId="167" fontId="27" fillId="3" borderId="136" xfId="0" applyNumberFormat="1" applyFont="1" applyFill="1" applyBorder="1" applyAlignment="1">
      <alignment vertical="center"/>
    </xf>
    <xf numFmtId="164" fontId="10" fillId="0" borderId="0" xfId="0" applyNumberFormat="1" applyFont="1" applyAlignment="1">
      <alignment vertical="center"/>
    </xf>
    <xf numFmtId="167" fontId="27" fillId="0" borderId="137" xfId="0" applyNumberFormat="1" applyFont="1" applyBorder="1" applyAlignment="1">
      <alignment vertical="center"/>
    </xf>
    <xf numFmtId="167" fontId="27" fillId="0" borderId="138" xfId="0" applyNumberFormat="1" applyFont="1" applyBorder="1" applyAlignment="1">
      <alignment vertical="center"/>
    </xf>
    <xf numFmtId="167" fontId="27" fillId="0" borderId="78" xfId="0" applyNumberFormat="1" applyFont="1" applyBorder="1" applyAlignment="1">
      <alignment vertical="center"/>
    </xf>
    <xf numFmtId="167" fontId="27" fillId="3" borderId="139" xfId="0" applyNumberFormat="1" applyFont="1" applyFill="1" applyBorder="1" applyAlignment="1">
      <alignment vertical="center"/>
    </xf>
    <xf numFmtId="167" fontId="27" fillId="0" borderId="140" xfId="0" applyNumberFormat="1" applyFont="1" applyBorder="1" applyAlignment="1">
      <alignment vertical="center"/>
    </xf>
    <xf numFmtId="0" fontId="42" fillId="0" borderId="0" xfId="0" applyFont="1"/>
    <xf numFmtId="0" fontId="43" fillId="0" borderId="0" xfId="0" applyFont="1"/>
    <xf numFmtId="0" fontId="46" fillId="0" borderId="0" xfId="0" applyFont="1"/>
    <xf numFmtId="3" fontId="27" fillId="3" borderId="145" xfId="0" applyNumberFormat="1" applyFont="1" applyFill="1" applyBorder="1" applyAlignment="1">
      <alignment horizontal="right"/>
    </xf>
    <xf numFmtId="0" fontId="47" fillId="0" borderId="0" xfId="0" applyFont="1"/>
    <xf numFmtId="0" fontId="48" fillId="0" borderId="0" xfId="0" applyFont="1"/>
    <xf numFmtId="0" fontId="49" fillId="0" borderId="0" xfId="0" applyFont="1"/>
    <xf numFmtId="0" fontId="27" fillId="0" borderId="130" xfId="0" applyFont="1" applyBorder="1"/>
    <xf numFmtId="167" fontId="14" fillId="0" borderId="78" xfId="0" applyNumberFormat="1" applyFont="1" applyBorder="1" applyAlignment="1">
      <alignment vertical="center"/>
    </xf>
    <xf numFmtId="167" fontId="24" fillId="0" borderId="75" xfId="0" applyNumberFormat="1" applyFont="1" applyBorder="1" applyAlignment="1">
      <alignment vertical="center"/>
    </xf>
    <xf numFmtId="167" fontId="14" fillId="0" borderId="78" xfId="0" applyNumberFormat="1" applyFont="1" applyBorder="1" applyAlignment="1">
      <alignment horizontal="right" vertical="center"/>
    </xf>
    <xf numFmtId="167" fontId="14" fillId="0" borderId="0" xfId="0" applyNumberFormat="1" applyFont="1" applyAlignment="1">
      <alignment vertical="center"/>
    </xf>
    <xf numFmtId="167" fontId="14" fillId="3" borderId="72" xfId="0" applyNumberFormat="1" applyFont="1" applyFill="1" applyBorder="1" applyAlignment="1">
      <alignment vertical="center"/>
    </xf>
    <xf numFmtId="167" fontId="27" fillId="3" borderId="72" xfId="0" applyNumberFormat="1" applyFont="1" applyFill="1" applyBorder="1" applyAlignment="1">
      <alignment vertical="center"/>
    </xf>
    <xf numFmtId="167" fontId="27" fillId="3" borderId="73" xfId="0" applyNumberFormat="1" applyFont="1" applyFill="1" applyBorder="1" applyAlignment="1">
      <alignment vertical="center"/>
    </xf>
    <xf numFmtId="4" fontId="50" fillId="0" borderId="0" xfId="0" applyNumberFormat="1" applyFont="1"/>
    <xf numFmtId="4" fontId="10" fillId="0" borderId="0" xfId="0" applyNumberFormat="1" applyFont="1" applyAlignment="1">
      <alignment vertical="center"/>
    </xf>
    <xf numFmtId="0" fontId="19" fillId="2" borderId="80" xfId="0" applyFont="1" applyFill="1" applyBorder="1" applyAlignment="1">
      <alignment horizontal="center" vertical="center"/>
    </xf>
    <xf numFmtId="164" fontId="14" fillId="0" borderId="150" xfId="0" applyNumberFormat="1" applyFont="1" applyBorder="1" applyAlignment="1">
      <alignment vertical="center"/>
    </xf>
    <xf numFmtId="164" fontId="14" fillId="0" borderId="151" xfId="0" applyNumberFormat="1" applyFont="1" applyBorder="1" applyAlignment="1">
      <alignment vertical="center"/>
    </xf>
    <xf numFmtId="164" fontId="27" fillId="3" borderId="152" xfId="0" applyNumberFormat="1" applyFont="1" applyFill="1" applyBorder="1" applyAlignment="1">
      <alignment vertical="center"/>
    </xf>
    <xf numFmtId="164" fontId="27" fillId="3" borderId="153" xfId="0" applyNumberFormat="1" applyFont="1" applyFill="1" applyBorder="1" applyAlignment="1">
      <alignment vertical="center"/>
    </xf>
    <xf numFmtId="3" fontId="14" fillId="0" borderId="156" xfId="0" applyNumberFormat="1" applyFont="1" applyBorder="1"/>
    <xf numFmtId="3" fontId="14" fillId="0" borderId="78" xfId="0" applyNumberFormat="1" applyFont="1" applyBorder="1" applyAlignment="1">
      <alignment vertical="center"/>
    </xf>
    <xf numFmtId="3" fontId="24" fillId="0" borderId="78" xfId="0" applyNumberFormat="1" applyFont="1" applyBorder="1" applyAlignment="1">
      <alignment vertical="center"/>
    </xf>
    <xf numFmtId="0" fontId="14" fillId="5" borderId="158" xfId="0" applyFont="1" applyFill="1" applyBorder="1" applyAlignment="1">
      <alignment vertical="center"/>
    </xf>
    <xf numFmtId="0" fontId="14" fillId="0" borderId="159" xfId="0" applyFont="1" applyBorder="1" applyAlignment="1">
      <alignment vertical="center"/>
    </xf>
    <xf numFmtId="0" fontId="14" fillId="3" borderId="158" xfId="0" applyFont="1" applyFill="1" applyBorder="1" applyAlignment="1">
      <alignment vertical="center"/>
    </xf>
    <xf numFmtId="0" fontId="14" fillId="5" borderId="160" xfId="0" applyFont="1" applyFill="1" applyBorder="1" applyAlignment="1">
      <alignment vertical="center"/>
    </xf>
    <xf numFmtId="0" fontId="10" fillId="0" borderId="161" xfId="0" applyFont="1" applyBorder="1" applyAlignment="1">
      <alignment vertical="center"/>
    </xf>
    <xf numFmtId="0" fontId="14" fillId="3" borderId="160" xfId="0" applyFont="1" applyFill="1" applyBorder="1" applyAlignment="1">
      <alignment vertical="center"/>
    </xf>
    <xf numFmtId="0" fontId="14" fillId="0" borderId="161" xfId="0" applyFont="1" applyBorder="1" applyAlignment="1">
      <alignment vertical="center"/>
    </xf>
    <xf numFmtId="0" fontId="14" fillId="5" borderId="162" xfId="0" applyFont="1" applyFill="1" applyBorder="1" applyAlignment="1">
      <alignment vertical="center"/>
    </xf>
    <xf numFmtId="0" fontId="14" fillId="0" borderId="163" xfId="0" applyFont="1" applyBorder="1" applyAlignment="1">
      <alignment vertical="center"/>
    </xf>
    <xf numFmtId="0" fontId="14" fillId="3" borderId="162" xfId="0" applyFont="1" applyFill="1" applyBorder="1" applyAlignment="1">
      <alignment vertical="center"/>
    </xf>
    <xf numFmtId="167" fontId="14" fillId="3" borderId="68" xfId="0" applyNumberFormat="1" applyFont="1" applyFill="1" applyBorder="1" applyAlignment="1">
      <alignment vertical="center"/>
    </xf>
    <xf numFmtId="167" fontId="27" fillId="3" borderId="68" xfId="0" applyNumberFormat="1" applyFont="1" applyFill="1" applyBorder="1" applyAlignment="1">
      <alignment vertical="center"/>
    </xf>
    <xf numFmtId="167" fontId="24" fillId="3" borderId="164" xfId="0" applyNumberFormat="1" applyFont="1" applyFill="1" applyBorder="1" applyAlignment="1">
      <alignment vertical="center"/>
    </xf>
    <xf numFmtId="167" fontId="28" fillId="3" borderId="164" xfId="0" applyNumberFormat="1" applyFont="1" applyFill="1" applyBorder="1" applyAlignment="1">
      <alignment vertical="center"/>
    </xf>
    <xf numFmtId="167" fontId="27" fillId="0" borderId="165" xfId="0" applyNumberFormat="1" applyFont="1" applyBorder="1" applyAlignment="1">
      <alignment vertical="center"/>
    </xf>
    <xf numFmtId="167" fontId="27" fillId="0" borderId="68" xfId="0" applyNumberFormat="1" applyFont="1" applyBorder="1" applyAlignment="1">
      <alignment vertical="center"/>
    </xf>
    <xf numFmtId="167" fontId="14" fillId="3" borderId="68" xfId="0" applyNumberFormat="1" applyFont="1" applyFill="1" applyBorder="1" applyAlignment="1">
      <alignment horizontal="right" vertical="center"/>
    </xf>
    <xf numFmtId="167" fontId="27" fillId="0" borderId="68" xfId="0" applyNumberFormat="1" applyFont="1" applyBorder="1" applyAlignment="1">
      <alignment horizontal="right" vertical="center"/>
    </xf>
    <xf numFmtId="167" fontId="24" fillId="3" borderId="68" xfId="0" applyNumberFormat="1" applyFont="1" applyFill="1" applyBorder="1" applyAlignment="1">
      <alignment vertical="center"/>
    </xf>
    <xf numFmtId="167" fontId="28" fillId="3" borderId="68" xfId="0" applyNumberFormat="1" applyFont="1" applyFill="1" applyBorder="1" applyAlignment="1">
      <alignment vertical="center"/>
    </xf>
    <xf numFmtId="167" fontId="14" fillId="5" borderId="97" xfId="0" applyNumberFormat="1" applyFont="1" applyFill="1" applyBorder="1" applyAlignment="1">
      <alignment vertical="center"/>
    </xf>
    <xf numFmtId="0" fontId="52" fillId="0" borderId="0" xfId="0" applyFont="1" applyAlignment="1">
      <alignment vertical="center"/>
    </xf>
    <xf numFmtId="0" fontId="53" fillId="2" borderId="170" xfId="0" applyFont="1" applyFill="1" applyBorder="1" applyAlignment="1">
      <alignment horizontal="center" vertical="center"/>
    </xf>
    <xf numFmtId="3" fontId="14" fillId="0" borderId="171" xfId="0" applyNumberFormat="1" applyFont="1" applyBorder="1" applyAlignment="1">
      <alignment vertical="center"/>
    </xf>
    <xf numFmtId="3" fontId="14" fillId="3" borderId="172" xfId="0" applyNumberFormat="1" applyFont="1" applyFill="1" applyBorder="1" applyAlignment="1">
      <alignment vertical="center"/>
    </xf>
    <xf numFmtId="0" fontId="14" fillId="0" borderId="0" xfId="0" applyFont="1"/>
    <xf numFmtId="4" fontId="14" fillId="0" borderId="173" xfId="0" applyNumberFormat="1" applyFont="1" applyBorder="1" applyAlignment="1">
      <alignment vertical="center"/>
    </xf>
    <xf numFmtId="4" fontId="14" fillId="3" borderId="174" xfId="0" applyNumberFormat="1" applyFont="1" applyFill="1" applyBorder="1" applyAlignment="1">
      <alignment vertical="center"/>
    </xf>
    <xf numFmtId="4" fontId="14" fillId="3" borderId="46" xfId="0" applyNumberFormat="1" applyFont="1" applyFill="1" applyBorder="1" applyAlignment="1">
      <alignment vertical="center"/>
    </xf>
    <xf numFmtId="3" fontId="14" fillId="3" borderId="175" xfId="0" applyNumberFormat="1" applyFont="1" applyFill="1" applyBorder="1" applyAlignment="1">
      <alignment vertical="center"/>
    </xf>
    <xf numFmtId="3" fontId="14" fillId="3" borderId="176" xfId="0" applyNumberFormat="1" applyFont="1" applyFill="1" applyBorder="1" applyAlignment="1">
      <alignment vertical="center"/>
    </xf>
    <xf numFmtId="0" fontId="53" fillId="2" borderId="178" xfId="0" applyFont="1" applyFill="1" applyBorder="1" applyAlignment="1">
      <alignment horizontal="center" vertical="center" wrapText="1"/>
    </xf>
    <xf numFmtId="0" fontId="27" fillId="0" borderId="0" xfId="0" applyFont="1" applyAlignment="1">
      <alignment vertical="center"/>
    </xf>
    <xf numFmtId="0" fontId="32" fillId="0" borderId="0" xfId="0" applyFont="1" applyAlignment="1">
      <alignment vertical="center" wrapText="1"/>
    </xf>
    <xf numFmtId="3" fontId="27" fillId="3" borderId="181" xfId="0" applyNumberFormat="1" applyFont="1" applyFill="1" applyBorder="1" applyAlignment="1">
      <alignment vertical="center" wrapText="1"/>
    </xf>
    <xf numFmtId="3" fontId="27" fillId="3" borderId="182" xfId="0" applyNumberFormat="1" applyFont="1" applyFill="1" applyBorder="1" applyAlignment="1">
      <alignment vertical="center"/>
    </xf>
    <xf numFmtId="9" fontId="27" fillId="3" borderId="183" xfId="0" applyNumberFormat="1" applyFont="1" applyFill="1" applyBorder="1" applyAlignment="1">
      <alignment vertical="center"/>
    </xf>
    <xf numFmtId="0" fontId="27" fillId="0" borderId="184" xfId="0" applyFont="1" applyBorder="1" applyAlignment="1">
      <alignment vertical="center" wrapText="1"/>
    </xf>
    <xf numFmtId="0" fontId="27" fillId="0" borderId="185" xfId="0" applyFont="1" applyBorder="1" applyAlignment="1">
      <alignment vertical="center" wrapText="1"/>
    </xf>
    <xf numFmtId="0" fontId="27" fillId="0" borderId="186" xfId="0" applyFont="1" applyBorder="1" applyAlignment="1">
      <alignment vertical="center" wrapText="1"/>
    </xf>
    <xf numFmtId="9" fontId="27" fillId="0" borderId="187" xfId="0" applyNumberFormat="1" applyFont="1" applyBorder="1" applyAlignment="1">
      <alignment vertical="center" wrapText="1"/>
    </xf>
    <xf numFmtId="0" fontId="27" fillId="3" borderId="188" xfId="0" applyFont="1" applyFill="1" applyBorder="1" applyAlignment="1">
      <alignment vertical="center"/>
    </xf>
    <xf numFmtId="9" fontId="27" fillId="3" borderId="189" xfId="0" applyNumberFormat="1" applyFont="1" applyFill="1" applyBorder="1" applyAlignment="1">
      <alignment vertical="center"/>
    </xf>
    <xf numFmtId="0" fontId="27" fillId="0" borderId="116" xfId="0" applyFont="1" applyBorder="1" applyAlignment="1">
      <alignment vertical="center" wrapText="1"/>
    </xf>
    <xf numFmtId="0" fontId="27" fillId="0" borderId="190" xfId="0" applyFont="1" applyBorder="1" applyAlignment="1">
      <alignment vertical="center" wrapText="1"/>
    </xf>
    <xf numFmtId="0" fontId="27" fillId="0" borderId="191" xfId="0" applyFont="1" applyBorder="1" applyAlignment="1">
      <alignment vertical="center" wrapText="1"/>
    </xf>
    <xf numFmtId="0" fontId="27" fillId="3" borderId="192" xfId="0" applyFont="1" applyFill="1" applyBorder="1" applyAlignment="1">
      <alignment vertical="center"/>
    </xf>
    <xf numFmtId="9" fontId="27" fillId="3" borderId="193" xfId="0" applyNumberFormat="1" applyFont="1" applyFill="1" applyBorder="1" applyAlignment="1">
      <alignment vertical="center"/>
    </xf>
    <xf numFmtId="3" fontId="27" fillId="0" borderId="191" xfId="0" applyNumberFormat="1" applyFont="1" applyBorder="1" applyAlignment="1">
      <alignment vertical="center" wrapText="1"/>
    </xf>
    <xf numFmtId="3" fontId="27" fillId="3" borderId="192" xfId="0" applyNumberFormat="1" applyFont="1" applyFill="1" applyBorder="1" applyAlignment="1">
      <alignment vertical="center"/>
    </xf>
    <xf numFmtId="0" fontId="28" fillId="0" borderId="179" xfId="0" applyFont="1" applyBorder="1" applyAlignment="1">
      <alignment vertical="center" wrapText="1"/>
    </xf>
    <xf numFmtId="0" fontId="28" fillId="0" borderId="180" xfId="0" applyFont="1" applyBorder="1" applyAlignment="1">
      <alignment vertical="center" wrapText="1"/>
    </xf>
    <xf numFmtId="3" fontId="28" fillId="0" borderId="194" xfId="0" applyNumberFormat="1" applyFont="1" applyBorder="1" applyAlignment="1">
      <alignment vertical="center" wrapText="1"/>
    </xf>
    <xf numFmtId="3" fontId="28" fillId="3" borderId="195" xfId="0" applyNumberFormat="1" applyFont="1" applyFill="1" applyBorder="1" applyAlignment="1">
      <alignment vertical="center"/>
    </xf>
    <xf numFmtId="9" fontId="28" fillId="3" borderId="196" xfId="0" applyNumberFormat="1" applyFont="1" applyFill="1" applyBorder="1" applyAlignment="1">
      <alignment vertical="center"/>
    </xf>
    <xf numFmtId="0" fontId="27" fillId="0" borderId="201" xfId="0" applyFont="1" applyBorder="1" applyAlignment="1">
      <alignment vertical="center" wrapText="1"/>
    </xf>
    <xf numFmtId="3" fontId="27" fillId="0" borderId="182" xfId="0" applyNumberFormat="1" applyFont="1" applyBorder="1" applyAlignment="1">
      <alignment vertical="center" wrapText="1"/>
    </xf>
    <xf numFmtId="10" fontId="27" fillId="0" borderId="202" xfId="0" applyNumberFormat="1" applyFont="1" applyBorder="1" applyAlignment="1">
      <alignment vertical="center" wrapText="1"/>
    </xf>
    <xf numFmtId="3" fontId="27" fillId="3" borderId="182" xfId="0" applyNumberFormat="1" applyFont="1" applyFill="1" applyBorder="1" applyAlignment="1">
      <alignment vertical="center" wrapText="1"/>
    </xf>
    <xf numFmtId="10" fontId="27" fillId="3" borderId="183" xfId="0" applyNumberFormat="1" applyFont="1" applyFill="1" applyBorder="1" applyAlignment="1">
      <alignment vertical="center" wrapText="1"/>
    </xf>
    <xf numFmtId="0" fontId="21" fillId="3" borderId="0" xfId="0" applyFont="1" applyFill="1" applyAlignment="1">
      <alignment vertical="center"/>
    </xf>
    <xf numFmtId="0" fontId="22" fillId="3" borderId="0" xfId="0" applyFont="1" applyFill="1" applyAlignment="1">
      <alignment vertical="center"/>
    </xf>
    <xf numFmtId="0" fontId="10" fillId="0" borderId="204" xfId="0" applyFont="1" applyBorder="1" applyAlignment="1">
      <alignment vertical="center"/>
    </xf>
    <xf numFmtId="0" fontId="27" fillId="0" borderId="206" xfId="0" applyFont="1" applyBorder="1" applyAlignment="1">
      <alignment horizontal="right"/>
    </xf>
    <xf numFmtId="1" fontId="27" fillId="3" borderId="207" xfId="0" applyNumberFormat="1" applyFont="1" applyFill="1" applyBorder="1" applyAlignment="1">
      <alignment horizontal="right"/>
    </xf>
    <xf numFmtId="0" fontId="27" fillId="0" borderId="209" xfId="0" applyFont="1" applyBorder="1" applyAlignment="1">
      <alignment horizontal="right"/>
    </xf>
    <xf numFmtId="1" fontId="27" fillId="3" borderId="210" xfId="0" applyNumberFormat="1" applyFont="1" applyFill="1" applyBorder="1" applyAlignment="1">
      <alignment horizontal="right"/>
    </xf>
    <xf numFmtId="3" fontId="27" fillId="0" borderId="209" xfId="0" applyNumberFormat="1" applyFont="1" applyBorder="1" applyAlignment="1">
      <alignment horizontal="right"/>
    </xf>
    <xf numFmtId="3" fontId="28" fillId="0" borderId="212" xfId="0" applyNumberFormat="1" applyFont="1" applyBorder="1" applyAlignment="1">
      <alignment horizontal="right"/>
    </xf>
    <xf numFmtId="3" fontId="28" fillId="3" borderId="213" xfId="0" applyNumberFormat="1" applyFont="1" applyFill="1" applyBorder="1" applyAlignment="1">
      <alignment horizontal="right"/>
    </xf>
    <xf numFmtId="167" fontId="24" fillId="0" borderId="0" xfId="0" applyNumberFormat="1" applyFont="1" applyAlignment="1">
      <alignment horizontal="right" vertical="center"/>
    </xf>
    <xf numFmtId="0" fontId="27" fillId="0" borderId="217" xfId="0" applyFont="1" applyBorder="1" applyAlignment="1">
      <alignment horizontal="right" vertical="center"/>
    </xf>
    <xf numFmtId="2" fontId="27" fillId="0" borderId="217" xfId="0" applyNumberFormat="1" applyFont="1" applyBorder="1" applyAlignment="1">
      <alignment horizontal="right" vertical="center"/>
    </xf>
    <xf numFmtId="2" fontId="28" fillId="0" borderId="218" xfId="0" applyNumberFormat="1" applyFont="1" applyBorder="1" applyAlignment="1">
      <alignment horizontal="right" vertical="center"/>
    </xf>
    <xf numFmtId="0" fontId="14" fillId="0" borderId="219" xfId="0" applyFont="1" applyBorder="1" applyAlignment="1">
      <alignment vertical="center"/>
    </xf>
    <xf numFmtId="0" fontId="27" fillId="0" borderId="219" xfId="0" applyFont="1" applyBorder="1" applyAlignment="1">
      <alignment horizontal="right"/>
    </xf>
    <xf numFmtId="0" fontId="27" fillId="3" borderId="220" xfId="0" applyFont="1" applyFill="1" applyBorder="1" applyAlignment="1">
      <alignment horizontal="right" vertical="center"/>
    </xf>
    <xf numFmtId="0" fontId="28" fillId="3" borderId="221" xfId="0" applyFont="1" applyFill="1" applyBorder="1" applyAlignment="1">
      <alignment horizontal="right" vertical="center"/>
    </xf>
    <xf numFmtId="0" fontId="27" fillId="3" borderId="217" xfId="0" applyFont="1" applyFill="1" applyBorder="1" applyAlignment="1">
      <alignment horizontal="right" vertical="center"/>
    </xf>
    <xf numFmtId="0" fontId="28" fillId="3" borderId="222" xfId="0" applyFont="1" applyFill="1" applyBorder="1" applyAlignment="1">
      <alignment horizontal="right" vertical="center"/>
    </xf>
    <xf numFmtId="0" fontId="28" fillId="3" borderId="218" xfId="0" applyFont="1" applyFill="1" applyBorder="1" applyAlignment="1">
      <alignment horizontal="right" vertical="center"/>
    </xf>
    <xf numFmtId="4" fontId="28" fillId="3" borderId="223" xfId="0" applyNumberFormat="1" applyFont="1" applyFill="1" applyBorder="1" applyAlignment="1">
      <alignment horizontal="right" vertical="center"/>
    </xf>
    <xf numFmtId="9" fontId="27" fillId="5" borderId="224" xfId="0" applyNumberFormat="1" applyFont="1" applyFill="1" applyBorder="1" applyAlignment="1">
      <alignment horizontal="right" vertical="center"/>
    </xf>
    <xf numFmtId="9" fontId="27" fillId="3" borderId="207" xfId="0" applyNumberFormat="1" applyFont="1" applyFill="1" applyBorder="1" applyAlignment="1">
      <alignment horizontal="right" vertical="center"/>
    </xf>
    <xf numFmtId="0" fontId="27" fillId="5" borderId="225" xfId="0" applyFont="1" applyFill="1" applyBorder="1" applyAlignment="1">
      <alignment horizontal="left" vertical="center" wrapText="1"/>
    </xf>
    <xf numFmtId="9" fontId="27" fillId="5" borderId="226" xfId="0" applyNumberFormat="1" applyFont="1" applyFill="1" applyBorder="1" applyAlignment="1">
      <alignment horizontal="right" vertical="center"/>
    </xf>
    <xf numFmtId="9" fontId="27" fillId="3" borderId="213" xfId="0" applyNumberFormat="1" applyFont="1" applyFill="1" applyBorder="1" applyAlignment="1">
      <alignment horizontal="right" vertical="center"/>
    </xf>
    <xf numFmtId="164" fontId="27" fillId="3" borderId="227" xfId="0" applyNumberFormat="1" applyFont="1" applyFill="1" applyBorder="1" applyAlignment="1">
      <alignment horizontal="right" vertical="center"/>
    </xf>
    <xf numFmtId="0" fontId="27" fillId="5" borderId="228" xfId="0" applyFont="1" applyFill="1" applyBorder="1" applyAlignment="1">
      <alignment horizontal="left" vertical="center" wrapText="1"/>
    </xf>
    <xf numFmtId="164" fontId="27" fillId="3" borderId="229" xfId="0" applyNumberFormat="1" applyFont="1" applyFill="1" applyBorder="1" applyAlignment="1">
      <alignment vertical="center"/>
    </xf>
    <xf numFmtId="9" fontId="27" fillId="5" borderId="230" xfId="0" applyNumberFormat="1" applyFont="1" applyFill="1" applyBorder="1" applyAlignment="1">
      <alignment horizontal="right" vertical="center"/>
    </xf>
    <xf numFmtId="164" fontId="27" fillId="3" borderId="231" xfId="0" applyNumberFormat="1" applyFont="1" applyFill="1" applyBorder="1" applyAlignment="1">
      <alignment horizontal="right" vertical="center"/>
    </xf>
    <xf numFmtId="9" fontId="27" fillId="5" borderId="224" xfId="0" applyNumberFormat="1" applyFont="1" applyFill="1" applyBorder="1" applyAlignment="1">
      <alignment vertical="center"/>
    </xf>
    <xf numFmtId="9" fontId="27" fillId="3" borderId="207" xfId="0" applyNumberFormat="1" applyFont="1" applyFill="1" applyBorder="1" applyAlignment="1">
      <alignment vertical="center"/>
    </xf>
    <xf numFmtId="9" fontId="27" fillId="5" borderId="226" xfId="0" applyNumberFormat="1" applyFont="1" applyFill="1" applyBorder="1" applyAlignment="1">
      <alignment vertical="center"/>
    </xf>
    <xf numFmtId="9" fontId="27" fillId="3" borderId="213" xfId="0" applyNumberFormat="1" applyFont="1" applyFill="1" applyBorder="1" applyAlignment="1">
      <alignment vertical="center"/>
    </xf>
    <xf numFmtId="0" fontId="21" fillId="0" borderId="0" xfId="0" applyFont="1" applyAlignment="1">
      <alignment vertical="center"/>
    </xf>
    <xf numFmtId="0" fontId="57" fillId="0" borderId="0" xfId="0" applyFont="1" applyAlignment="1">
      <alignment vertical="center"/>
    </xf>
    <xf numFmtId="3" fontId="14" fillId="3" borderId="232" xfId="0" applyNumberFormat="1" applyFont="1" applyFill="1" applyBorder="1" applyAlignment="1">
      <alignment vertical="center"/>
    </xf>
    <xf numFmtId="3" fontId="24" fillId="0" borderId="233" xfId="0" applyNumberFormat="1" applyFont="1" applyBorder="1" applyAlignment="1">
      <alignment vertical="center"/>
    </xf>
    <xf numFmtId="3" fontId="14" fillId="3" borderId="234" xfId="0" applyNumberFormat="1" applyFont="1" applyFill="1" applyBorder="1" applyAlignment="1">
      <alignment vertical="center"/>
    </xf>
    <xf numFmtId="3" fontId="14" fillId="3" borderId="47" xfId="0" applyNumberFormat="1" applyFont="1" applyFill="1" applyBorder="1" applyAlignment="1">
      <alignment vertical="center"/>
    </xf>
    <xf numFmtId="3" fontId="24" fillId="3" borderId="46" xfId="0" applyNumberFormat="1" applyFont="1" applyFill="1" applyBorder="1" applyAlignment="1">
      <alignment vertical="center"/>
    </xf>
    <xf numFmtId="3" fontId="24" fillId="0" borderId="236" xfId="0" applyNumberFormat="1" applyFont="1" applyBorder="1" applyAlignment="1">
      <alignment vertical="center"/>
    </xf>
    <xf numFmtId="3" fontId="24" fillId="0" borderId="237" xfId="0" applyNumberFormat="1" applyFont="1" applyBorder="1" applyAlignment="1">
      <alignment vertical="center"/>
    </xf>
    <xf numFmtId="3" fontId="24" fillId="3" borderId="238" xfId="0" applyNumberFormat="1" applyFont="1" applyFill="1" applyBorder="1" applyAlignment="1">
      <alignment vertical="center"/>
    </xf>
    <xf numFmtId="3" fontId="24" fillId="3" borderId="236" xfId="0" applyNumberFormat="1" applyFont="1" applyFill="1" applyBorder="1" applyAlignment="1">
      <alignment vertical="center"/>
    </xf>
    <xf numFmtId="3" fontId="24" fillId="3" borderId="239" xfId="0" applyNumberFormat="1" applyFont="1" applyFill="1" applyBorder="1" applyAlignment="1">
      <alignment vertical="center"/>
    </xf>
    <xf numFmtId="0" fontId="58" fillId="2" borderId="241" xfId="0" applyFont="1" applyFill="1" applyBorder="1" applyAlignment="1">
      <alignment horizontal="center" vertical="center"/>
    </xf>
    <xf numFmtId="0" fontId="58" fillId="2" borderId="242" xfId="0" applyFont="1" applyFill="1" applyBorder="1" applyAlignment="1">
      <alignment horizontal="center" vertical="center"/>
    </xf>
    <xf numFmtId="0" fontId="59" fillId="0" borderId="0" xfId="0" applyFont="1" applyAlignment="1">
      <alignment horizontal="left" vertical="center"/>
    </xf>
    <xf numFmtId="3" fontId="14" fillId="0" borderId="243" xfId="0" applyNumberFormat="1" applyFont="1" applyBorder="1" applyAlignment="1">
      <alignment vertical="center"/>
    </xf>
    <xf numFmtId="3" fontId="24" fillId="0" borderId="244" xfId="0" applyNumberFormat="1" applyFont="1" applyBorder="1" applyAlignment="1">
      <alignment vertical="center"/>
    </xf>
    <xf numFmtId="3" fontId="24" fillId="0" borderId="245" xfId="0" applyNumberFormat="1" applyFont="1" applyBorder="1" applyAlignment="1">
      <alignment vertical="center"/>
    </xf>
    <xf numFmtId="3" fontId="14" fillId="3" borderId="246" xfId="0" applyNumberFormat="1" applyFont="1" applyFill="1" applyBorder="1" applyAlignment="1">
      <alignment vertical="center"/>
    </xf>
    <xf numFmtId="3" fontId="14" fillId="3" borderId="243" xfId="0" applyNumberFormat="1" applyFont="1" applyFill="1" applyBorder="1" applyAlignment="1">
      <alignment vertical="center"/>
    </xf>
    <xf numFmtId="3" fontId="24" fillId="0" borderId="174" xfId="0" applyNumberFormat="1" applyFont="1" applyBorder="1" applyAlignment="1">
      <alignment vertical="center"/>
    </xf>
    <xf numFmtId="3" fontId="14" fillId="3" borderId="247" xfId="0" applyNumberFormat="1" applyFont="1" applyFill="1" applyBorder="1" applyAlignment="1">
      <alignment vertical="center"/>
    </xf>
    <xf numFmtId="3" fontId="24" fillId="0" borderId="248" xfId="0" applyNumberFormat="1" applyFont="1" applyBorder="1" applyAlignment="1">
      <alignment vertical="center"/>
    </xf>
    <xf numFmtId="3" fontId="24" fillId="3" borderId="249" xfId="0" applyNumberFormat="1" applyFont="1" applyFill="1" applyBorder="1" applyAlignment="1">
      <alignment vertical="center"/>
    </xf>
    <xf numFmtId="3" fontId="24" fillId="0" borderId="250" xfId="0" applyNumberFormat="1" applyFont="1" applyBorder="1" applyAlignment="1">
      <alignment vertical="center"/>
    </xf>
    <xf numFmtId="3" fontId="24" fillId="3" borderId="251" xfId="0" applyNumberFormat="1" applyFont="1" applyFill="1" applyBorder="1" applyAlignment="1">
      <alignment vertical="center"/>
    </xf>
    <xf numFmtId="3" fontId="24" fillId="3" borderId="49" xfId="0" applyNumberFormat="1" applyFont="1" applyFill="1" applyBorder="1" applyAlignment="1">
      <alignment vertical="center"/>
    </xf>
    <xf numFmtId="3" fontId="24" fillId="3" borderId="176" xfId="0" applyNumberFormat="1" applyFont="1" applyFill="1" applyBorder="1" applyAlignment="1">
      <alignment vertical="center"/>
    </xf>
    <xf numFmtId="0" fontId="59" fillId="5" borderId="252" xfId="0" applyFont="1" applyFill="1" applyBorder="1" applyAlignment="1">
      <alignment horizontal="left" vertical="center"/>
    </xf>
    <xf numFmtId="3" fontId="24" fillId="0" borderId="253" xfId="0" applyNumberFormat="1" applyFont="1" applyBorder="1" applyAlignment="1">
      <alignment vertical="center"/>
    </xf>
    <xf numFmtId="3" fontId="14" fillId="3" borderId="254" xfId="0" applyNumberFormat="1" applyFont="1" applyFill="1" applyBorder="1" applyAlignment="1">
      <alignment vertical="center"/>
    </xf>
    <xf numFmtId="0" fontId="53" fillId="2" borderId="255" xfId="0" applyFont="1" applyFill="1" applyBorder="1" applyAlignment="1">
      <alignment horizontal="center" vertical="center"/>
    </xf>
    <xf numFmtId="3" fontId="14" fillId="3" borderId="257" xfId="0" applyNumberFormat="1" applyFont="1" applyFill="1" applyBorder="1" applyAlignment="1">
      <alignment vertical="center"/>
    </xf>
    <xf numFmtId="3" fontId="14" fillId="3" borderId="259" xfId="0" applyNumberFormat="1" applyFont="1" applyFill="1" applyBorder="1" applyAlignment="1">
      <alignment vertical="center"/>
    </xf>
    <xf numFmtId="0" fontId="49" fillId="0" borderId="0" xfId="0" applyFont="1" applyAlignment="1">
      <alignment vertical="center"/>
    </xf>
    <xf numFmtId="0" fontId="14" fillId="0" borderId="260" xfId="0" applyFont="1" applyBorder="1" applyAlignment="1">
      <alignment horizontal="right" vertical="center"/>
    </xf>
    <xf numFmtId="0" fontId="14" fillId="0" borderId="0" xfId="0" applyFont="1" applyAlignment="1">
      <alignment horizontal="right" vertical="center"/>
    </xf>
    <xf numFmtId="164" fontId="14" fillId="0" borderId="262" xfId="0" applyNumberFormat="1" applyFont="1" applyBorder="1" applyAlignment="1">
      <alignment horizontal="right" vertical="center"/>
    </xf>
    <xf numFmtId="164" fontId="14" fillId="3" borderId="259" xfId="0" applyNumberFormat="1" applyFont="1" applyFill="1" applyBorder="1" applyAlignment="1">
      <alignment horizontal="right" vertical="center"/>
    </xf>
    <xf numFmtId="0" fontId="54" fillId="2" borderId="241" xfId="0" applyFont="1" applyFill="1" applyBorder="1" applyAlignment="1">
      <alignment horizontal="center"/>
    </xf>
    <xf numFmtId="0" fontId="60" fillId="0" borderId="0" xfId="0" applyFont="1" applyAlignment="1">
      <alignment vertical="center"/>
    </xf>
    <xf numFmtId="3" fontId="14" fillId="0" borderId="244" xfId="0" applyNumberFormat="1" applyFont="1" applyBorder="1" applyAlignment="1">
      <alignment horizontal="right" vertical="center"/>
    </xf>
    <xf numFmtId="3" fontId="14" fillId="0" borderId="263" xfId="0" applyNumberFormat="1" applyFont="1" applyBorder="1" applyAlignment="1">
      <alignment horizontal="right" vertical="center"/>
    </xf>
    <xf numFmtId="3" fontId="14" fillId="3" borderId="264" xfId="0" applyNumberFormat="1" applyFont="1" applyFill="1" applyBorder="1" applyAlignment="1">
      <alignment horizontal="right" vertical="center"/>
    </xf>
    <xf numFmtId="3" fontId="14" fillId="0" borderId="237" xfId="0" applyNumberFormat="1" applyFont="1" applyBorder="1" applyAlignment="1">
      <alignment horizontal="right" vertical="center"/>
    </xf>
    <xf numFmtId="3" fontId="14" fillId="3" borderId="238" xfId="0" applyNumberFormat="1" applyFont="1" applyFill="1" applyBorder="1" applyAlignment="1">
      <alignment horizontal="right" vertical="center"/>
    </xf>
    <xf numFmtId="3" fontId="14" fillId="3" borderId="239" xfId="0" applyNumberFormat="1" applyFont="1" applyFill="1" applyBorder="1" applyAlignment="1">
      <alignment horizontal="right" vertical="center"/>
    </xf>
    <xf numFmtId="3" fontId="14" fillId="0" borderId="233" xfId="0" applyNumberFormat="1" applyFont="1" applyBorder="1" applyAlignment="1">
      <alignment horizontal="right" vertical="center"/>
    </xf>
    <xf numFmtId="3" fontId="14" fillId="3" borderId="234" xfId="0" applyNumberFormat="1" applyFont="1" applyFill="1" applyBorder="1" applyAlignment="1">
      <alignment horizontal="right" vertical="center"/>
    </xf>
    <xf numFmtId="3" fontId="14" fillId="3" borderId="46" xfId="0" applyNumberFormat="1" applyFont="1" applyFill="1" applyBorder="1" applyAlignment="1">
      <alignment horizontal="right" vertical="center"/>
    </xf>
    <xf numFmtId="3" fontId="14" fillId="3" borderId="265" xfId="0" applyNumberFormat="1" applyFont="1" applyFill="1" applyBorder="1" applyAlignment="1">
      <alignment horizontal="right" vertical="center"/>
    </xf>
    <xf numFmtId="3" fontId="14" fillId="3" borderId="176" xfId="0" applyNumberFormat="1" applyFont="1" applyFill="1" applyBorder="1" applyAlignment="1">
      <alignment horizontal="right" vertical="center"/>
    </xf>
    <xf numFmtId="3" fontId="14" fillId="3" borderId="266" xfId="0" applyNumberFormat="1" applyFont="1" applyFill="1" applyBorder="1" applyAlignment="1">
      <alignment horizontal="right" vertical="center"/>
    </xf>
    <xf numFmtId="3" fontId="24" fillId="3" borderId="267" xfId="0" applyNumberFormat="1" applyFont="1" applyFill="1" applyBorder="1" applyAlignment="1">
      <alignment horizontal="right" vertical="center"/>
    </xf>
    <xf numFmtId="3" fontId="24" fillId="3" borderId="268" xfId="0" applyNumberFormat="1" applyFont="1" applyFill="1" applyBorder="1" applyAlignment="1">
      <alignment horizontal="right" vertical="center"/>
    </xf>
    <xf numFmtId="164" fontId="14" fillId="0" borderId="0" xfId="0" applyNumberFormat="1" applyFont="1" applyAlignment="1">
      <alignment vertical="center"/>
    </xf>
    <xf numFmtId="0" fontId="60" fillId="0" borderId="0" xfId="0" applyFont="1"/>
    <xf numFmtId="164" fontId="14" fillId="0" borderId="244" xfId="0" applyNumberFormat="1" applyFont="1" applyBorder="1" applyAlignment="1">
      <alignment horizontal="right"/>
    </xf>
    <xf numFmtId="164" fontId="14" fillId="0" borderId="263" xfId="0" applyNumberFormat="1" applyFont="1" applyBorder="1" applyAlignment="1">
      <alignment horizontal="right"/>
    </xf>
    <xf numFmtId="164" fontId="14" fillId="3" borderId="264" xfId="0" applyNumberFormat="1" applyFont="1" applyFill="1" applyBorder="1" applyAlignment="1">
      <alignment horizontal="right"/>
    </xf>
    <xf numFmtId="164" fontId="14" fillId="0" borderId="237" xfId="0" applyNumberFormat="1" applyFont="1" applyBorder="1" applyAlignment="1">
      <alignment horizontal="right"/>
    </xf>
    <xf numFmtId="164" fontId="14" fillId="3" borderId="238" xfId="0" applyNumberFormat="1" applyFont="1" applyFill="1" applyBorder="1" applyAlignment="1">
      <alignment horizontal="right"/>
    </xf>
    <xf numFmtId="164" fontId="14" fillId="3" borderId="239" xfId="0" applyNumberFormat="1" applyFont="1" applyFill="1" applyBorder="1" applyAlignment="1">
      <alignment horizontal="right"/>
    </xf>
    <xf numFmtId="0" fontId="10" fillId="0" borderId="37" xfId="0" applyFont="1" applyBorder="1" applyAlignment="1">
      <alignment vertical="center"/>
    </xf>
    <xf numFmtId="164" fontId="14" fillId="0" borderId="233" xfId="0" applyNumberFormat="1" applyFont="1" applyBorder="1" applyAlignment="1">
      <alignment horizontal="right"/>
    </xf>
    <xf numFmtId="164" fontId="14" fillId="3" borderId="234" xfId="0" applyNumberFormat="1" applyFont="1" applyFill="1" applyBorder="1" applyAlignment="1">
      <alignment horizontal="right"/>
    </xf>
    <xf numFmtId="164" fontId="14" fillId="3" borderId="46" xfId="0" applyNumberFormat="1" applyFont="1" applyFill="1" applyBorder="1" applyAlignment="1">
      <alignment horizontal="right"/>
    </xf>
    <xf numFmtId="164" fontId="14" fillId="3" borderId="265" xfId="0" applyNumberFormat="1" applyFont="1" applyFill="1" applyBorder="1" applyAlignment="1">
      <alignment horizontal="right"/>
    </xf>
    <xf numFmtId="164" fontId="14" fillId="3" borderId="176" xfId="0" applyNumberFormat="1" applyFont="1" applyFill="1" applyBorder="1" applyAlignment="1">
      <alignment horizontal="right"/>
    </xf>
    <xf numFmtId="164" fontId="24" fillId="3" borderId="249" xfId="0" applyNumberFormat="1" applyFont="1" applyFill="1" applyBorder="1" applyAlignment="1">
      <alignment horizontal="right"/>
    </xf>
    <xf numFmtId="164" fontId="24" fillId="3" borderId="270" xfId="0" applyNumberFormat="1" applyFont="1" applyFill="1" applyBorder="1" applyAlignment="1">
      <alignment horizontal="right"/>
    </xf>
    <xf numFmtId="164" fontId="24" fillId="3" borderId="271" xfId="0" applyNumberFormat="1" applyFont="1" applyFill="1" applyBorder="1" applyAlignment="1">
      <alignment horizontal="right"/>
    </xf>
    <xf numFmtId="0" fontId="61" fillId="2" borderId="241" xfId="0" applyFont="1" applyFill="1" applyBorder="1" applyAlignment="1">
      <alignment horizontal="center" vertical="center"/>
    </xf>
    <xf numFmtId="3" fontId="14" fillId="5" borderId="246" xfId="0" applyNumberFormat="1" applyFont="1" applyFill="1" applyBorder="1" applyAlignment="1">
      <alignment vertical="center"/>
    </xf>
    <xf numFmtId="3" fontId="14" fillId="5" borderId="244" xfId="0" applyNumberFormat="1" applyFont="1" applyFill="1" applyBorder="1" applyAlignment="1">
      <alignment vertical="center"/>
    </xf>
    <xf numFmtId="3" fontId="14" fillId="5" borderId="272" xfId="0" applyNumberFormat="1" applyFont="1" applyFill="1" applyBorder="1" applyAlignment="1">
      <alignment vertical="center"/>
    </xf>
    <xf numFmtId="3" fontId="14" fillId="5" borderId="251" xfId="0" applyNumberFormat="1" applyFont="1" applyFill="1" applyBorder="1" applyAlignment="1">
      <alignment vertical="center"/>
    </xf>
    <xf numFmtId="3" fontId="14" fillId="5" borderId="273" xfId="0" applyNumberFormat="1" applyFont="1" applyFill="1" applyBorder="1" applyAlignment="1">
      <alignment vertical="center"/>
    </xf>
    <xf numFmtId="3" fontId="14" fillId="5" borderId="274" xfId="0" applyNumberFormat="1" applyFont="1" applyFill="1" applyBorder="1" applyAlignment="1">
      <alignment vertical="center"/>
    </xf>
    <xf numFmtId="3" fontId="14" fillId="3" borderId="251" xfId="0" applyNumberFormat="1" applyFont="1" applyFill="1" applyBorder="1" applyAlignment="1">
      <alignment vertical="center"/>
    </xf>
    <xf numFmtId="3" fontId="14" fillId="5" borderId="254" xfId="0" applyNumberFormat="1" applyFont="1" applyFill="1" applyBorder="1" applyAlignment="1">
      <alignment vertical="center"/>
    </xf>
    <xf numFmtId="3" fontId="14" fillId="5" borderId="277" xfId="0" applyNumberFormat="1" applyFont="1" applyFill="1" applyBorder="1" applyAlignment="1">
      <alignment vertical="center"/>
    </xf>
    <xf numFmtId="3" fontId="14" fillId="5" borderId="278" xfId="0" applyNumberFormat="1" applyFont="1" applyFill="1" applyBorder="1" applyAlignment="1">
      <alignment vertical="center"/>
    </xf>
    <xf numFmtId="3" fontId="14" fillId="5" borderId="247" xfId="0" applyNumberFormat="1" applyFont="1" applyFill="1" applyBorder="1" applyAlignment="1">
      <alignment vertical="center"/>
    </xf>
    <xf numFmtId="3" fontId="14" fillId="5" borderId="233" xfId="0" applyNumberFormat="1" applyFont="1" applyFill="1" applyBorder="1" applyAlignment="1">
      <alignment vertical="center"/>
    </xf>
    <xf numFmtId="3" fontId="14" fillId="5" borderId="50" xfId="0" applyNumberFormat="1" applyFont="1" applyFill="1" applyBorder="1" applyAlignment="1">
      <alignment vertical="center"/>
    </xf>
    <xf numFmtId="3" fontId="14" fillId="5" borderId="280" xfId="0" applyNumberFormat="1" applyFont="1" applyFill="1" applyBorder="1" applyAlignment="1">
      <alignment vertical="center"/>
    </xf>
    <xf numFmtId="3" fontId="14" fillId="5" borderId="281" xfId="0" applyNumberFormat="1" applyFont="1" applyFill="1" applyBorder="1" applyAlignment="1">
      <alignment vertical="center"/>
    </xf>
    <xf numFmtId="3" fontId="24" fillId="5" borderId="283" xfId="0" applyNumberFormat="1" applyFont="1" applyFill="1" applyBorder="1" applyAlignment="1">
      <alignment vertical="center"/>
    </xf>
    <xf numFmtId="3" fontId="24" fillId="5" borderId="284" xfId="0" applyNumberFormat="1" applyFont="1" applyFill="1" applyBorder="1" applyAlignment="1">
      <alignment vertical="center"/>
    </xf>
    <xf numFmtId="3" fontId="24" fillId="5" borderId="285" xfId="0" applyNumberFormat="1" applyFont="1" applyFill="1" applyBorder="1" applyAlignment="1">
      <alignment vertical="center"/>
    </xf>
    <xf numFmtId="3" fontId="24" fillId="3" borderId="283" xfId="0" applyNumberFormat="1" applyFont="1" applyFill="1" applyBorder="1" applyAlignment="1">
      <alignment vertical="center"/>
    </xf>
    <xf numFmtId="3" fontId="24" fillId="3" borderId="286" xfId="0" applyNumberFormat="1" applyFont="1" applyFill="1" applyBorder="1" applyAlignment="1">
      <alignment vertical="center"/>
    </xf>
    <xf numFmtId="0" fontId="61" fillId="2" borderId="241" xfId="0" applyFont="1" applyFill="1" applyBorder="1" applyAlignment="1">
      <alignment horizontal="center" vertical="center" wrapText="1"/>
    </xf>
    <xf numFmtId="164" fontId="14" fillId="0" borderId="244" xfId="0" applyNumberFormat="1" applyFont="1" applyBorder="1" applyAlignment="1">
      <alignment vertical="center"/>
    </xf>
    <xf numFmtId="164" fontId="14" fillId="3" borderId="288" xfId="0" applyNumberFormat="1" applyFont="1" applyFill="1" applyBorder="1" applyAlignment="1">
      <alignment vertical="center"/>
    </xf>
    <xf numFmtId="164" fontId="14" fillId="0" borderId="237" xfId="0" applyNumberFormat="1" applyFont="1" applyBorder="1" applyAlignment="1">
      <alignment vertical="center"/>
    </xf>
    <xf numFmtId="164" fontId="14" fillId="5" borderId="239" xfId="0" applyNumberFormat="1" applyFont="1" applyFill="1" applyBorder="1" applyAlignment="1">
      <alignment vertical="center"/>
    </xf>
    <xf numFmtId="164" fontId="14" fillId="3" borderId="289" xfId="0" applyNumberFormat="1" applyFont="1" applyFill="1" applyBorder="1" applyAlignment="1">
      <alignment vertical="center"/>
    </xf>
    <xf numFmtId="164" fontId="14" fillId="3" borderId="239" xfId="0" applyNumberFormat="1" applyFont="1" applyFill="1" applyBorder="1" applyAlignment="1">
      <alignment vertical="center"/>
    </xf>
    <xf numFmtId="164" fontId="27" fillId="3" borderId="290" xfId="0" applyNumberFormat="1" applyFont="1" applyFill="1" applyBorder="1" applyAlignment="1">
      <alignment vertical="center"/>
    </xf>
    <xf numFmtId="164" fontId="14" fillId="0" borderId="233" xfId="0" applyNumberFormat="1" applyFont="1" applyBorder="1" applyAlignment="1">
      <alignment vertical="center"/>
    </xf>
    <xf numFmtId="164" fontId="27" fillId="3" borderId="2" xfId="0" applyNumberFormat="1" applyFont="1" applyFill="1" applyBorder="1" applyAlignment="1">
      <alignment vertical="center"/>
    </xf>
    <xf numFmtId="164" fontId="27" fillId="3" borderId="46" xfId="0" applyNumberFormat="1" applyFont="1" applyFill="1" applyBorder="1" applyAlignment="1">
      <alignment vertical="center"/>
    </xf>
    <xf numFmtId="164" fontId="27" fillId="3" borderId="291" xfId="0" applyNumberFormat="1" applyFont="1" applyFill="1" applyBorder="1" applyAlignment="1">
      <alignment vertical="center"/>
    </xf>
    <xf numFmtId="164" fontId="27" fillId="3" borderId="239" xfId="0" applyNumberFormat="1" applyFont="1" applyFill="1" applyBorder="1" applyAlignment="1">
      <alignment vertical="center"/>
    </xf>
    <xf numFmtId="164" fontId="14" fillId="0" borderId="290" xfId="0" applyNumberFormat="1" applyFont="1" applyBorder="1" applyAlignment="1">
      <alignment vertical="center"/>
    </xf>
    <xf numFmtId="10" fontId="14" fillId="0" borderId="292" xfId="0" applyNumberFormat="1" applyFont="1" applyBorder="1" applyAlignment="1">
      <alignment vertical="center"/>
    </xf>
    <xf numFmtId="164" fontId="27" fillId="3" borderId="293" xfId="0" applyNumberFormat="1" applyFont="1" applyFill="1" applyBorder="1" applyAlignment="1">
      <alignment vertical="center"/>
    </xf>
    <xf numFmtId="164" fontId="24" fillId="0" borderId="294" xfId="0" applyNumberFormat="1" applyFont="1" applyBorder="1" applyAlignment="1">
      <alignment vertical="center"/>
    </xf>
    <xf numFmtId="164" fontId="28" fillId="3" borderId="295" xfId="0" applyNumberFormat="1" applyFont="1" applyFill="1" applyBorder="1" applyAlignment="1">
      <alignment vertical="center"/>
    </xf>
    <xf numFmtId="164" fontId="28" fillId="3" borderId="296" xfId="0" applyNumberFormat="1" applyFont="1" applyFill="1" applyBorder="1" applyAlignment="1">
      <alignment vertical="center"/>
    </xf>
    <xf numFmtId="164" fontId="28" fillId="3" borderId="297" xfId="0" applyNumberFormat="1" applyFont="1" applyFill="1" applyBorder="1" applyAlignment="1">
      <alignment vertical="center"/>
    </xf>
    <xf numFmtId="0" fontId="53" fillId="2" borderId="299" xfId="0" applyFont="1" applyFill="1" applyBorder="1" applyAlignment="1">
      <alignment horizontal="center" vertical="center"/>
    </xf>
    <xf numFmtId="0" fontId="14" fillId="0" borderId="300" xfId="0" applyFont="1" applyBorder="1" applyAlignment="1">
      <alignment horizontal="left" vertical="center"/>
    </xf>
    <xf numFmtId="0" fontId="14" fillId="0" borderId="301" xfId="0" applyFont="1" applyBorder="1" applyAlignment="1">
      <alignment horizontal="left" vertical="center"/>
    </xf>
    <xf numFmtId="9" fontId="27" fillId="3" borderId="46" xfId="0" applyNumberFormat="1" applyFont="1" applyFill="1" applyBorder="1" applyAlignment="1">
      <alignment vertical="center"/>
    </xf>
    <xf numFmtId="0" fontId="14" fillId="0" borderId="302" xfId="0" applyFont="1" applyBorder="1" applyAlignment="1">
      <alignment horizontal="left" vertical="center"/>
    </xf>
    <xf numFmtId="9" fontId="27" fillId="3" borderId="239" xfId="0" applyNumberFormat="1" applyFont="1" applyFill="1" applyBorder="1" applyAlignment="1">
      <alignment vertical="center"/>
    </xf>
    <xf numFmtId="3" fontId="24" fillId="0" borderId="0" xfId="0" applyNumberFormat="1" applyFont="1" applyAlignment="1">
      <alignment vertical="center"/>
    </xf>
    <xf numFmtId="0" fontId="53" fillId="2" borderId="303" xfId="0" applyFont="1" applyFill="1" applyBorder="1" applyAlignment="1">
      <alignment horizontal="center" vertical="center"/>
    </xf>
    <xf numFmtId="0" fontId="53" fillId="2" borderId="304" xfId="0" applyFont="1" applyFill="1" applyBorder="1" applyAlignment="1">
      <alignment horizontal="center" vertical="center"/>
    </xf>
    <xf numFmtId="167" fontId="14" fillId="3" borderId="305" xfId="0" applyNumberFormat="1" applyFont="1" applyFill="1" applyBorder="1" applyAlignment="1">
      <alignment vertical="center"/>
    </xf>
    <xf numFmtId="167" fontId="14" fillId="3" borderId="306" xfId="0" applyNumberFormat="1" applyFont="1" applyFill="1" applyBorder="1" applyAlignment="1">
      <alignment vertical="center"/>
    </xf>
    <xf numFmtId="167" fontId="14" fillId="3" borderId="307" xfId="0" applyNumberFormat="1" applyFont="1" applyFill="1" applyBorder="1" applyAlignment="1">
      <alignment vertical="center"/>
    </xf>
    <xf numFmtId="0" fontId="14" fillId="3" borderId="230" xfId="0" applyFont="1" applyFill="1" applyBorder="1" applyAlignment="1">
      <alignment horizontal="left" vertical="center"/>
    </xf>
    <xf numFmtId="167" fontId="14" fillId="3" borderId="308" xfId="0" applyNumberFormat="1" applyFont="1" applyFill="1" applyBorder="1" applyAlignment="1">
      <alignment vertical="center"/>
    </xf>
    <xf numFmtId="167" fontId="14" fillId="3" borderId="309" xfId="0" applyNumberFormat="1" applyFont="1" applyFill="1" applyBorder="1" applyAlignment="1">
      <alignment vertical="center"/>
    </xf>
    <xf numFmtId="167" fontId="14" fillId="3" borderId="310" xfId="0" applyNumberFormat="1" applyFont="1" applyFill="1" applyBorder="1" applyAlignment="1">
      <alignment vertical="center"/>
    </xf>
    <xf numFmtId="167" fontId="14" fillId="3" borderId="311" xfId="0" applyNumberFormat="1" applyFont="1" applyFill="1" applyBorder="1" applyAlignment="1">
      <alignment vertical="center"/>
    </xf>
    <xf numFmtId="0" fontId="14" fillId="3" borderId="312" xfId="0" applyFont="1" applyFill="1" applyBorder="1" applyAlignment="1">
      <alignment horizontal="left" vertical="center"/>
    </xf>
    <xf numFmtId="0" fontId="14" fillId="3" borderId="313" xfId="0" applyFont="1" applyFill="1" applyBorder="1" applyAlignment="1">
      <alignment horizontal="left" vertical="center"/>
    </xf>
    <xf numFmtId="167" fontId="14" fillId="3" borderId="306" xfId="0" applyNumberFormat="1" applyFont="1" applyFill="1" applyBorder="1" applyAlignment="1">
      <alignment horizontal="right" vertical="center"/>
    </xf>
    <xf numFmtId="167" fontId="14" fillId="3" borderId="314" xfId="0" applyNumberFormat="1" applyFont="1" applyFill="1" applyBorder="1" applyAlignment="1">
      <alignment horizontal="right" vertical="center"/>
    </xf>
    <xf numFmtId="167" fontId="14" fillId="3" borderId="305" xfId="0" applyNumberFormat="1" applyFont="1" applyFill="1" applyBorder="1" applyAlignment="1">
      <alignment horizontal="right" vertical="center"/>
    </xf>
    <xf numFmtId="0" fontId="14" fillId="3" borderId="228" xfId="0" applyFont="1" applyFill="1" applyBorder="1" applyAlignment="1">
      <alignment horizontal="left" vertical="center"/>
    </xf>
    <xf numFmtId="167" fontId="14" fillId="3" borderId="315" xfId="0" applyNumberFormat="1" applyFont="1" applyFill="1" applyBorder="1" applyAlignment="1">
      <alignment horizontal="right" vertical="center"/>
    </xf>
    <xf numFmtId="167" fontId="14" fillId="3" borderId="316" xfId="0" applyNumberFormat="1" applyFont="1" applyFill="1" applyBorder="1" applyAlignment="1">
      <alignment horizontal="right" vertical="center"/>
    </xf>
    <xf numFmtId="167" fontId="14" fillId="3" borderId="317" xfId="0" applyNumberFormat="1" applyFont="1" applyFill="1" applyBorder="1" applyAlignment="1">
      <alignment horizontal="right" vertical="center"/>
    </xf>
    <xf numFmtId="167" fontId="14" fillId="3" borderId="317" xfId="0" applyNumberFormat="1" applyFont="1" applyFill="1" applyBorder="1" applyAlignment="1">
      <alignment vertical="center"/>
    </xf>
    <xf numFmtId="167" fontId="14" fillId="3" borderId="315" xfId="0" applyNumberFormat="1" applyFont="1" applyFill="1" applyBorder="1" applyAlignment="1">
      <alignment vertical="center"/>
    </xf>
    <xf numFmtId="167" fontId="14" fillId="3" borderId="318" xfId="0" applyNumberFormat="1" applyFont="1" applyFill="1" applyBorder="1" applyAlignment="1">
      <alignment horizontal="right" vertical="center"/>
    </xf>
    <xf numFmtId="167" fontId="14" fillId="3" borderId="319" xfId="0" applyNumberFormat="1" applyFont="1" applyFill="1" applyBorder="1" applyAlignment="1">
      <alignment horizontal="right" vertical="center"/>
    </xf>
    <xf numFmtId="167" fontId="14" fillId="3" borderId="320" xfId="0" applyNumberFormat="1" applyFont="1" applyFill="1" applyBorder="1" applyAlignment="1">
      <alignment horizontal="right" vertical="center"/>
    </xf>
    <xf numFmtId="167" fontId="14" fillId="3" borderId="321" xfId="0" applyNumberFormat="1" applyFont="1" applyFill="1" applyBorder="1" applyAlignment="1">
      <alignment horizontal="right" vertical="center"/>
    </xf>
    <xf numFmtId="167" fontId="14" fillId="3" borderId="322" xfId="0" applyNumberFormat="1" applyFont="1" applyFill="1" applyBorder="1" applyAlignment="1">
      <alignment vertical="center"/>
    </xf>
    <xf numFmtId="167" fontId="14" fillId="3" borderId="323" xfId="0" applyNumberFormat="1" applyFont="1" applyFill="1" applyBorder="1" applyAlignment="1">
      <alignment vertical="center"/>
    </xf>
    <xf numFmtId="167" fontId="14" fillId="3" borderId="318" xfId="0" applyNumberFormat="1" applyFont="1" applyFill="1" applyBorder="1" applyAlignment="1">
      <alignment vertical="center"/>
    </xf>
    <xf numFmtId="167" fontId="14" fillId="3" borderId="324" xfId="0" applyNumberFormat="1" applyFont="1" applyFill="1" applyBorder="1" applyAlignment="1">
      <alignment vertical="center"/>
    </xf>
    <xf numFmtId="167" fontId="14" fillId="3" borderId="325" xfId="0" applyNumberFormat="1" applyFont="1" applyFill="1" applyBorder="1" applyAlignment="1">
      <alignment vertical="center"/>
    </xf>
    <xf numFmtId="167" fontId="14" fillId="3" borderId="320" xfId="0" applyNumberFormat="1" applyFont="1" applyFill="1" applyBorder="1" applyAlignment="1">
      <alignment vertical="center"/>
    </xf>
    <xf numFmtId="0" fontId="24" fillId="3" borderId="225" xfId="0" applyFont="1" applyFill="1" applyBorder="1" applyAlignment="1">
      <alignment horizontal="left" vertical="center"/>
    </xf>
    <xf numFmtId="167" fontId="24" fillId="3" borderId="308" xfId="0" applyNumberFormat="1" applyFont="1" applyFill="1" applyBorder="1" applyAlignment="1">
      <alignment vertical="center"/>
    </xf>
    <xf numFmtId="167" fontId="24" fillId="3" borderId="326" xfId="0" applyNumberFormat="1" applyFont="1" applyFill="1" applyBorder="1" applyAlignment="1">
      <alignment vertical="center"/>
    </xf>
    <xf numFmtId="167" fontId="24" fillId="3" borderId="327" xfId="0" applyNumberFormat="1" applyFont="1" applyFill="1" applyBorder="1" applyAlignment="1">
      <alignment vertical="center"/>
    </xf>
    <xf numFmtId="167" fontId="24" fillId="3" borderId="328" xfId="0" applyNumberFormat="1" applyFont="1" applyFill="1" applyBorder="1" applyAlignment="1">
      <alignment vertical="center"/>
    </xf>
    <xf numFmtId="167" fontId="24" fillId="3" borderId="329" xfId="0" applyNumberFormat="1" applyFont="1" applyFill="1" applyBorder="1" applyAlignment="1">
      <alignment vertical="center"/>
    </xf>
    <xf numFmtId="0" fontId="59" fillId="0" borderId="0" xfId="0" applyFont="1" applyAlignment="1">
      <alignment vertical="center"/>
    </xf>
    <xf numFmtId="164" fontId="14" fillId="0" borderId="330" xfId="0" applyNumberFormat="1" applyFont="1" applyBorder="1" applyAlignment="1">
      <alignment vertical="center"/>
    </xf>
    <xf numFmtId="164" fontId="14" fillId="0" borderId="305" xfId="0" applyNumberFormat="1" applyFont="1" applyBorder="1" applyAlignment="1">
      <alignment horizontal="right" vertical="center"/>
    </xf>
    <xf numFmtId="164" fontId="27" fillId="3" borderId="306" xfId="0" applyNumberFormat="1" applyFont="1" applyFill="1" applyBorder="1" applyAlignment="1">
      <alignment horizontal="right" vertical="center"/>
    </xf>
    <xf numFmtId="164" fontId="14" fillId="3" borderId="307" xfId="0" applyNumberFormat="1" applyFont="1" applyFill="1" applyBorder="1" applyAlignment="1">
      <alignment vertical="center"/>
    </xf>
    <xf numFmtId="164" fontId="14" fillId="3" borderId="305" xfId="0" applyNumberFormat="1" applyFont="1" applyFill="1" applyBorder="1" applyAlignment="1">
      <alignment horizontal="right" vertical="center"/>
    </xf>
    <xf numFmtId="164" fontId="27" fillId="3" borderId="331" xfId="0" applyNumberFormat="1" applyFont="1" applyFill="1" applyBorder="1" applyAlignment="1">
      <alignment horizontal="right" vertical="center"/>
    </xf>
    <xf numFmtId="164" fontId="14" fillId="0" borderId="332" xfId="0" applyNumberFormat="1" applyFont="1" applyBorder="1" applyAlignment="1">
      <alignment vertical="center"/>
    </xf>
    <xf numFmtId="164" fontId="14" fillId="0" borderId="309" xfId="0" applyNumberFormat="1" applyFont="1" applyBorder="1" applyAlignment="1">
      <alignment horizontal="right" vertical="center"/>
    </xf>
    <xf numFmtId="164" fontId="27" fillId="3" borderId="310" xfId="0" applyNumberFormat="1" applyFont="1" applyFill="1" applyBorder="1" applyAlignment="1">
      <alignment horizontal="right" vertical="center"/>
    </xf>
    <xf numFmtId="9" fontId="14" fillId="3" borderId="311" xfId="0" applyNumberFormat="1" applyFont="1" applyFill="1" applyBorder="1" applyAlignment="1">
      <alignment vertical="center"/>
    </xf>
    <xf numFmtId="164" fontId="14" fillId="3" borderId="309" xfId="0" applyNumberFormat="1" applyFont="1" applyFill="1" applyBorder="1" applyAlignment="1">
      <alignment horizontal="right" vertical="center"/>
    </xf>
    <xf numFmtId="9" fontId="27" fillId="3" borderId="333" xfId="0" applyNumberFormat="1" applyFont="1" applyFill="1" applyBorder="1" applyAlignment="1">
      <alignment horizontal="right" vertical="center"/>
    </xf>
    <xf numFmtId="9" fontId="14" fillId="0" borderId="334" xfId="0" applyNumberFormat="1" applyFont="1" applyBorder="1" applyAlignment="1">
      <alignment horizontal="right" vertical="center"/>
    </xf>
    <xf numFmtId="9" fontId="27" fillId="3" borderId="306" xfId="0" applyNumberFormat="1" applyFont="1" applyFill="1" applyBorder="1" applyAlignment="1">
      <alignment horizontal="right" vertical="center"/>
    </xf>
    <xf numFmtId="164" fontId="14" fillId="3" borderId="307" xfId="0" applyNumberFormat="1" applyFont="1" applyFill="1" applyBorder="1" applyAlignment="1">
      <alignment horizontal="right" vertical="center"/>
    </xf>
    <xf numFmtId="0" fontId="27" fillId="3" borderId="306" xfId="0" applyFont="1" applyFill="1" applyBorder="1" applyAlignment="1">
      <alignment horizontal="right" vertical="center"/>
    </xf>
    <xf numFmtId="164" fontId="14" fillId="0" borderId="335" xfId="0" applyNumberFormat="1" applyFont="1" applyBorder="1" applyAlignment="1">
      <alignment horizontal="right" vertical="center"/>
    </xf>
    <xf numFmtId="164" fontId="14" fillId="0" borderId="317" xfId="0" applyNumberFormat="1" applyFont="1" applyBorder="1" applyAlignment="1">
      <alignment horizontal="right" vertical="center"/>
    </xf>
    <xf numFmtId="9" fontId="27" fillId="3" borderId="315" xfId="0" applyNumberFormat="1" applyFont="1" applyFill="1" applyBorder="1" applyAlignment="1">
      <alignment horizontal="right" vertical="center"/>
    </xf>
    <xf numFmtId="9" fontId="14" fillId="3" borderId="336" xfId="0" applyNumberFormat="1" applyFont="1" applyFill="1" applyBorder="1" applyAlignment="1">
      <alignment horizontal="right" vertical="center"/>
    </xf>
    <xf numFmtId="164" fontId="14" fillId="3" borderId="317" xfId="0" applyNumberFormat="1" applyFont="1" applyFill="1" applyBorder="1" applyAlignment="1">
      <alignment horizontal="right" vertical="center"/>
    </xf>
    <xf numFmtId="164" fontId="27" fillId="3" borderId="315" xfId="0" applyNumberFormat="1" applyFont="1" applyFill="1" applyBorder="1" applyAlignment="1">
      <alignment horizontal="right" vertical="center"/>
    </xf>
    <xf numFmtId="164" fontId="14" fillId="3" borderId="336" xfId="0" applyNumberFormat="1" applyFont="1" applyFill="1" applyBorder="1" applyAlignment="1">
      <alignment horizontal="right" vertical="center"/>
    </xf>
    <xf numFmtId="0" fontId="27" fillId="3" borderId="315" xfId="0" applyFont="1" applyFill="1" applyBorder="1" applyAlignment="1">
      <alignment horizontal="right" vertical="center"/>
    </xf>
    <xf numFmtId="164" fontId="24" fillId="0" borderId="332" xfId="0" applyNumberFormat="1" applyFont="1" applyBorder="1" applyAlignment="1">
      <alignment horizontal="right" vertical="center"/>
    </xf>
    <xf numFmtId="164" fontId="24" fillId="0" borderId="309" xfId="0" applyNumberFormat="1" applyFont="1" applyBorder="1" applyAlignment="1">
      <alignment horizontal="right" vertical="center"/>
    </xf>
    <xf numFmtId="164" fontId="28" fillId="3" borderId="310" xfId="0" applyNumberFormat="1" applyFont="1" applyFill="1" applyBorder="1" applyAlignment="1">
      <alignment horizontal="right" vertical="center"/>
    </xf>
    <xf numFmtId="164" fontId="24" fillId="3" borderId="311" xfId="0" applyNumberFormat="1" applyFont="1" applyFill="1" applyBorder="1" applyAlignment="1">
      <alignment horizontal="right" vertical="center"/>
    </xf>
    <xf numFmtId="164" fontId="24" fillId="3" borderId="309" xfId="0" applyNumberFormat="1" applyFont="1" applyFill="1" applyBorder="1" applyAlignment="1">
      <alignment horizontal="right" vertical="center"/>
    </xf>
    <xf numFmtId="0" fontId="58" fillId="2" borderId="337" xfId="0" applyFont="1" applyFill="1" applyBorder="1" applyAlignment="1">
      <alignment horizontal="center" vertical="center"/>
    </xf>
    <xf numFmtId="9" fontId="14" fillId="3" borderId="338" xfId="0" applyNumberFormat="1" applyFont="1" applyFill="1" applyBorder="1" applyAlignment="1">
      <alignment vertical="center"/>
    </xf>
    <xf numFmtId="164" fontId="14" fillId="3" borderId="173" xfId="0" applyNumberFormat="1" applyFont="1" applyFill="1" applyBorder="1" applyAlignment="1">
      <alignment vertical="center"/>
    </xf>
    <xf numFmtId="164" fontId="24" fillId="3" borderId="339" xfId="0" applyNumberFormat="1" applyFont="1" applyFill="1" applyBorder="1" applyAlignment="1">
      <alignment vertical="center"/>
    </xf>
    <xf numFmtId="164" fontId="24" fillId="3" borderId="176" xfId="0" applyNumberFormat="1" applyFont="1" applyFill="1" applyBorder="1" applyAlignment="1">
      <alignment vertical="center"/>
    </xf>
    <xf numFmtId="164" fontId="27" fillId="3" borderId="257" xfId="0" applyNumberFormat="1" applyFont="1" applyFill="1" applyBorder="1" applyAlignment="1">
      <alignment vertical="center"/>
    </xf>
    <xf numFmtId="164" fontId="27" fillId="0" borderId="47" xfId="0" applyNumberFormat="1" applyFont="1" applyBorder="1" applyAlignment="1">
      <alignment vertical="center"/>
    </xf>
    <xf numFmtId="164" fontId="27" fillId="3" borderId="47" xfId="0" applyNumberFormat="1" applyFont="1" applyFill="1" applyBorder="1" applyAlignment="1">
      <alignment vertical="center"/>
    </xf>
    <xf numFmtId="164" fontId="27" fillId="0" borderId="345" xfId="0" applyNumberFormat="1" applyFont="1" applyBorder="1" applyAlignment="1">
      <alignment vertical="center"/>
    </xf>
    <xf numFmtId="164" fontId="27" fillId="3" borderId="345" xfId="0" applyNumberFormat="1" applyFont="1" applyFill="1" applyBorder="1" applyAlignment="1">
      <alignment vertical="center"/>
    </xf>
    <xf numFmtId="164" fontId="27" fillId="3" borderId="176" xfId="0" applyNumberFormat="1" applyFont="1" applyFill="1" applyBorder="1" applyAlignment="1">
      <alignment vertical="center"/>
    </xf>
    <xf numFmtId="164" fontId="27" fillId="3" borderId="234" xfId="0" applyNumberFormat="1" applyFont="1" applyFill="1" applyBorder="1" applyAlignment="1">
      <alignment vertical="center"/>
    </xf>
    <xf numFmtId="164" fontId="28" fillId="3" borderId="346" xfId="0" applyNumberFormat="1" applyFont="1" applyFill="1" applyBorder="1" applyAlignment="1">
      <alignment vertical="center"/>
    </xf>
    <xf numFmtId="164" fontId="28" fillId="3" borderId="176" xfId="0" applyNumberFormat="1" applyFont="1" applyFill="1" applyBorder="1" applyAlignment="1">
      <alignment vertical="center"/>
    </xf>
    <xf numFmtId="164" fontId="28" fillId="3" borderId="347" xfId="0" applyNumberFormat="1" applyFont="1" applyFill="1" applyBorder="1" applyAlignment="1">
      <alignment vertical="center"/>
    </xf>
    <xf numFmtId="164" fontId="27" fillId="3" borderId="349" xfId="0" applyNumberFormat="1" applyFont="1" applyFill="1" applyBorder="1" applyAlignment="1">
      <alignment horizontal="right" vertical="center"/>
    </xf>
    <xf numFmtId="164" fontId="27" fillId="3" borderId="350" xfId="0" applyNumberFormat="1" applyFont="1" applyFill="1" applyBorder="1" applyAlignment="1">
      <alignment horizontal="right" vertical="center"/>
    </xf>
    <xf numFmtId="164" fontId="27" fillId="3" borderId="351" xfId="0" applyNumberFormat="1" applyFont="1" applyFill="1" applyBorder="1" applyAlignment="1">
      <alignment horizontal="right" vertical="center"/>
    </xf>
    <xf numFmtId="164" fontId="27" fillId="3" borderId="352" xfId="0" applyNumberFormat="1" applyFont="1" applyFill="1" applyBorder="1" applyAlignment="1">
      <alignment horizontal="right" vertical="center"/>
    </xf>
    <xf numFmtId="164" fontId="28" fillId="0" borderId="0" xfId="0" applyNumberFormat="1" applyFont="1" applyAlignment="1">
      <alignment horizontal="right" vertical="center"/>
    </xf>
    <xf numFmtId="164" fontId="28" fillId="3" borderId="353" xfId="0" applyNumberFormat="1" applyFont="1" applyFill="1" applyBorder="1" applyAlignment="1">
      <alignment horizontal="right" vertical="center"/>
    </xf>
    <xf numFmtId="164" fontId="27" fillId="3" borderId="356" xfId="0" applyNumberFormat="1" applyFont="1" applyFill="1" applyBorder="1" applyAlignment="1">
      <alignment horizontal="right" vertical="center"/>
    </xf>
    <xf numFmtId="164" fontId="28" fillId="3" borderId="357" xfId="0" applyNumberFormat="1" applyFont="1" applyFill="1" applyBorder="1" applyAlignment="1">
      <alignment horizontal="right" vertical="center"/>
    </xf>
    <xf numFmtId="164" fontId="14" fillId="5" borderId="228" xfId="0" applyNumberFormat="1" applyFont="1" applyFill="1" applyBorder="1" applyAlignment="1">
      <alignment horizontal="right" vertical="center"/>
    </xf>
    <xf numFmtId="164" fontId="27" fillId="3" borderId="228" xfId="0" applyNumberFormat="1" applyFont="1" applyFill="1" applyBorder="1" applyAlignment="1">
      <alignment horizontal="right" vertical="center"/>
    </xf>
    <xf numFmtId="10" fontId="27" fillId="3" borderId="228" xfId="0" applyNumberFormat="1" applyFont="1" applyFill="1" applyBorder="1" applyAlignment="1">
      <alignment horizontal="right" vertical="center"/>
    </xf>
    <xf numFmtId="164" fontId="28" fillId="3" borderId="361" xfId="0" applyNumberFormat="1" applyFont="1" applyFill="1" applyBorder="1" applyAlignment="1">
      <alignment horizontal="right" vertical="center"/>
    </xf>
    <xf numFmtId="164" fontId="14" fillId="5" borderId="362" xfId="0" applyNumberFormat="1" applyFont="1" applyFill="1" applyBorder="1" applyAlignment="1">
      <alignment horizontal="right" vertical="center"/>
    </xf>
    <xf numFmtId="164" fontId="14" fillId="5" borderId="363" xfId="0" applyNumberFormat="1" applyFont="1" applyFill="1" applyBorder="1" applyAlignment="1">
      <alignment horizontal="right" vertical="center"/>
    </xf>
    <xf numFmtId="164" fontId="14" fillId="5" borderId="364" xfId="0" applyNumberFormat="1" applyFont="1" applyFill="1" applyBorder="1" applyAlignment="1">
      <alignment horizontal="right" vertical="center"/>
    </xf>
    <xf numFmtId="164" fontId="14" fillId="5" borderId="365" xfId="0" applyNumberFormat="1" applyFont="1" applyFill="1" applyBorder="1" applyAlignment="1">
      <alignment horizontal="right" vertical="center"/>
    </xf>
    <xf numFmtId="164" fontId="24" fillId="5" borderId="366" xfId="0" applyNumberFormat="1" applyFont="1" applyFill="1" applyBorder="1" applyAlignment="1">
      <alignment horizontal="right" vertical="center"/>
    </xf>
    <xf numFmtId="164" fontId="24" fillId="5" borderId="367" xfId="0" applyNumberFormat="1" applyFont="1" applyFill="1" applyBorder="1" applyAlignment="1">
      <alignment horizontal="right" vertical="center"/>
    </xf>
    <xf numFmtId="164" fontId="27" fillId="3" borderId="362" xfId="0" applyNumberFormat="1" applyFont="1" applyFill="1" applyBorder="1" applyAlignment="1">
      <alignment horizontal="right" vertical="center"/>
    </xf>
    <xf numFmtId="164" fontId="27" fillId="3" borderId="368" xfId="0" applyNumberFormat="1" applyFont="1" applyFill="1" applyBorder="1" applyAlignment="1">
      <alignment horizontal="right" vertical="center"/>
    </xf>
    <xf numFmtId="164" fontId="27" fillId="3" borderId="364" xfId="0" applyNumberFormat="1" applyFont="1" applyFill="1" applyBorder="1" applyAlignment="1">
      <alignment horizontal="right" vertical="center"/>
    </xf>
    <xf numFmtId="164" fontId="27" fillId="3" borderId="369" xfId="0" applyNumberFormat="1" applyFont="1" applyFill="1" applyBorder="1" applyAlignment="1">
      <alignment horizontal="right" vertical="center"/>
    </xf>
    <xf numFmtId="164" fontId="28" fillId="3" borderId="366" xfId="0" applyNumberFormat="1" applyFont="1" applyFill="1" applyBorder="1" applyAlignment="1">
      <alignment horizontal="right" vertical="center"/>
    </xf>
    <xf numFmtId="164" fontId="28" fillId="3" borderId="370" xfId="0" applyNumberFormat="1" applyFont="1" applyFill="1" applyBorder="1" applyAlignment="1">
      <alignment horizontal="right" vertical="center"/>
    </xf>
    <xf numFmtId="164" fontId="14" fillId="0" borderId="372" xfId="0" applyNumberFormat="1" applyFont="1" applyBorder="1" applyAlignment="1">
      <alignment horizontal="right" vertical="center"/>
    </xf>
    <xf numFmtId="164" fontId="14" fillId="3" borderId="373" xfId="0" applyNumberFormat="1" applyFont="1" applyFill="1" applyBorder="1" applyAlignment="1">
      <alignment horizontal="right" vertical="center"/>
    </xf>
    <xf numFmtId="164" fontId="14" fillId="3" borderId="374" xfId="0" applyNumberFormat="1" applyFont="1" applyFill="1" applyBorder="1" applyAlignment="1">
      <alignment horizontal="right" vertical="center"/>
    </xf>
    <xf numFmtId="0" fontId="14" fillId="3" borderId="375" xfId="0" applyFont="1" applyFill="1" applyBorder="1" applyAlignment="1">
      <alignment horizontal="right" vertical="center"/>
    </xf>
    <xf numFmtId="164" fontId="14" fillId="0" borderId="376" xfId="0" applyNumberFormat="1" applyFont="1" applyBorder="1" applyAlignment="1">
      <alignment horizontal="right" vertical="center" wrapText="1"/>
    </xf>
    <xf numFmtId="164" fontId="14" fillId="3" borderId="377" xfId="0" applyNumberFormat="1" applyFont="1" applyFill="1" applyBorder="1" applyAlignment="1">
      <alignment horizontal="right" vertical="center"/>
    </xf>
    <xf numFmtId="164" fontId="14" fillId="3" borderId="378" xfId="0" applyNumberFormat="1" applyFont="1" applyFill="1" applyBorder="1" applyAlignment="1">
      <alignment horizontal="right" vertical="center"/>
    </xf>
    <xf numFmtId="0" fontId="14" fillId="3" borderId="378" xfId="0" applyFont="1" applyFill="1" applyBorder="1" applyAlignment="1">
      <alignment horizontal="right" vertical="center"/>
    </xf>
    <xf numFmtId="9" fontId="14" fillId="3" borderId="378" xfId="0" applyNumberFormat="1" applyFont="1" applyFill="1" applyBorder="1" applyAlignment="1">
      <alignment horizontal="right" vertical="center"/>
    </xf>
    <xf numFmtId="164" fontId="24" fillId="0" borderId="379" xfId="0" applyNumberFormat="1" applyFont="1" applyBorder="1" applyAlignment="1">
      <alignment horizontal="right" vertical="center" wrapText="1"/>
    </xf>
    <xf numFmtId="164" fontId="24" fillId="0" borderId="380" xfId="0" applyNumberFormat="1" applyFont="1" applyBorder="1" applyAlignment="1">
      <alignment horizontal="right" vertical="center" wrapText="1"/>
    </xf>
    <xf numFmtId="164" fontId="24" fillId="3" borderId="381" xfId="0" applyNumberFormat="1" applyFont="1" applyFill="1" applyBorder="1" applyAlignment="1">
      <alignment horizontal="right" vertical="center"/>
    </xf>
    <xf numFmtId="164" fontId="24" fillId="3" borderId="382" xfId="0" applyNumberFormat="1" applyFont="1" applyFill="1" applyBorder="1" applyAlignment="1">
      <alignment horizontal="right" vertical="center"/>
    </xf>
    <xf numFmtId="3" fontId="14" fillId="0" borderId="206" xfId="0" applyNumberFormat="1" applyFont="1" applyBorder="1" applyAlignment="1">
      <alignment horizontal="right" vertical="center"/>
    </xf>
    <xf numFmtId="3" fontId="14" fillId="0" borderId="165" xfId="0" applyNumberFormat="1" applyFont="1" applyBorder="1" applyAlignment="1">
      <alignment horizontal="right" vertical="center"/>
    </xf>
    <xf numFmtId="3" fontId="14" fillId="3" borderId="383" xfId="0" applyNumberFormat="1" applyFont="1" applyFill="1" applyBorder="1" applyAlignment="1">
      <alignment horizontal="right" vertical="center"/>
    </xf>
    <xf numFmtId="3" fontId="14" fillId="3" borderId="207" xfId="0" applyNumberFormat="1" applyFont="1" applyFill="1" applyBorder="1" applyAlignment="1">
      <alignment horizontal="right" vertical="center"/>
    </xf>
    <xf numFmtId="3" fontId="14" fillId="0" borderId="209" xfId="0" applyNumberFormat="1" applyFont="1" applyBorder="1" applyAlignment="1">
      <alignment vertical="center"/>
    </xf>
    <xf numFmtId="3" fontId="14" fillId="5" borderId="68" xfId="0" applyNumberFormat="1" applyFont="1" applyFill="1" applyBorder="1" applyAlignment="1">
      <alignment vertical="center"/>
    </xf>
    <xf numFmtId="3" fontId="14" fillId="3" borderId="384" xfId="0" applyNumberFormat="1" applyFont="1" applyFill="1" applyBorder="1" applyAlignment="1">
      <alignment vertical="center"/>
    </xf>
    <xf numFmtId="3" fontId="14" fillId="3" borderId="385" xfId="0" applyNumberFormat="1" applyFont="1" applyFill="1" applyBorder="1" applyAlignment="1">
      <alignment vertical="center"/>
    </xf>
    <xf numFmtId="3" fontId="14" fillId="3" borderId="68" xfId="0" applyNumberFormat="1" applyFont="1" applyFill="1" applyBorder="1" applyAlignment="1">
      <alignment vertical="center"/>
    </xf>
    <xf numFmtId="3" fontId="14" fillId="3" borderId="210" xfId="0" applyNumberFormat="1" applyFont="1" applyFill="1" applyBorder="1" applyAlignment="1">
      <alignment vertical="center"/>
    </xf>
    <xf numFmtId="0" fontId="14" fillId="0" borderId="157" xfId="0" applyFont="1" applyBorder="1" applyAlignment="1">
      <alignment horizontal="left" vertical="center"/>
    </xf>
    <xf numFmtId="164" fontId="14" fillId="0" borderId="386" xfId="0" applyNumberFormat="1" applyFont="1" applyBorder="1" applyAlignment="1">
      <alignment horizontal="right" vertical="center"/>
    </xf>
    <xf numFmtId="164" fontId="14" fillId="5" borderId="387" xfId="0" applyNumberFormat="1" applyFont="1" applyFill="1" applyBorder="1" applyAlignment="1">
      <alignment horizontal="right" vertical="center"/>
    </xf>
    <xf numFmtId="164" fontId="14" fillId="3" borderId="387" xfId="0" applyNumberFormat="1" applyFont="1" applyFill="1" applyBorder="1" applyAlignment="1">
      <alignment horizontal="right" vertical="center"/>
    </xf>
    <xf numFmtId="164" fontId="14" fillId="3" borderId="388" xfId="0" applyNumberFormat="1" applyFont="1" applyFill="1" applyBorder="1" applyAlignment="1">
      <alignment horizontal="right" vertical="center"/>
    </xf>
    <xf numFmtId="164" fontId="14" fillId="3" borderId="389" xfId="0" applyNumberFormat="1" applyFont="1" applyFill="1" applyBorder="1" applyAlignment="1">
      <alignment horizontal="right" vertical="center"/>
    </xf>
    <xf numFmtId="0" fontId="62" fillId="2" borderId="241" xfId="0" applyFont="1" applyFill="1" applyBorder="1" applyAlignment="1">
      <alignment horizontal="center" vertical="center"/>
    </xf>
    <xf numFmtId="3" fontId="14" fillId="3" borderId="232" xfId="0" applyNumberFormat="1" applyFont="1" applyFill="1" applyBorder="1" applyAlignment="1">
      <alignment horizontal="right" vertical="center"/>
    </xf>
    <xf numFmtId="3" fontId="24" fillId="0" borderId="233" xfId="0" applyNumberFormat="1" applyFont="1" applyBorder="1" applyAlignment="1">
      <alignment horizontal="right" vertical="center"/>
    </xf>
    <xf numFmtId="3" fontId="14" fillId="3" borderId="47" xfId="0" applyNumberFormat="1" applyFont="1" applyFill="1" applyBorder="1" applyAlignment="1">
      <alignment horizontal="right" vertical="center"/>
    </xf>
    <xf numFmtId="3" fontId="24" fillId="3" borderId="46" xfId="0" applyNumberFormat="1" applyFont="1" applyFill="1" applyBorder="1" applyAlignment="1">
      <alignment horizontal="right" vertical="center"/>
    </xf>
    <xf numFmtId="3" fontId="14" fillId="3" borderId="339" xfId="0" applyNumberFormat="1" applyFont="1" applyFill="1" applyBorder="1" applyAlignment="1">
      <alignment horizontal="right" vertical="center"/>
    </xf>
    <xf numFmtId="3" fontId="14" fillId="3" borderId="49" xfId="0" applyNumberFormat="1" applyFont="1" applyFill="1" applyBorder="1" applyAlignment="1">
      <alignment horizontal="right" vertical="center"/>
    </xf>
    <xf numFmtId="3" fontId="24" fillId="3" borderId="176" xfId="0" applyNumberFormat="1" applyFont="1" applyFill="1" applyBorder="1" applyAlignment="1">
      <alignment horizontal="right" vertical="center"/>
    </xf>
    <xf numFmtId="4" fontId="14" fillId="3" borderId="234" xfId="0" applyNumberFormat="1" applyFont="1" applyFill="1" applyBorder="1" applyAlignment="1">
      <alignment horizontal="right" vertical="center"/>
    </xf>
    <xf numFmtId="4" fontId="14" fillId="3" borderId="47" xfId="0" applyNumberFormat="1" applyFont="1" applyFill="1" applyBorder="1" applyAlignment="1">
      <alignment horizontal="right" vertical="center"/>
    </xf>
    <xf numFmtId="4" fontId="24" fillId="3" borderId="46" xfId="0" applyNumberFormat="1" applyFont="1" applyFill="1" applyBorder="1" applyAlignment="1">
      <alignment horizontal="right" vertical="center"/>
    </xf>
    <xf numFmtId="4" fontId="14" fillId="0" borderId="390" xfId="0" applyNumberFormat="1" applyFont="1" applyBorder="1" applyAlignment="1">
      <alignment horizontal="right" vertical="center"/>
    </xf>
    <xf numFmtId="4" fontId="14" fillId="0" borderId="233" xfId="0" applyNumberFormat="1" applyFont="1" applyBorder="1" applyAlignment="1">
      <alignment horizontal="right" vertical="center"/>
    </xf>
    <xf numFmtId="4" fontId="14" fillId="3" borderId="391" xfId="0" applyNumberFormat="1" applyFont="1" applyFill="1" applyBorder="1" applyAlignment="1">
      <alignment horizontal="right" vertical="center"/>
    </xf>
    <xf numFmtId="4" fontId="14" fillId="3" borderId="315" xfId="0" applyNumberFormat="1" applyFont="1" applyFill="1" applyBorder="1" applyAlignment="1">
      <alignment horizontal="right" vertical="center"/>
    </xf>
    <xf numFmtId="4" fontId="14" fillId="3" borderId="392" xfId="0" applyNumberFormat="1" applyFont="1" applyFill="1" applyBorder="1" applyAlignment="1">
      <alignment horizontal="right" vertical="center"/>
    </xf>
    <xf numFmtId="4" fontId="14" fillId="3" borderId="338" xfId="0" applyNumberFormat="1" applyFont="1" applyFill="1" applyBorder="1" applyAlignment="1">
      <alignment horizontal="right" vertical="center"/>
    </xf>
    <xf numFmtId="4" fontId="14" fillId="3" borderId="393" xfId="0" applyNumberFormat="1" applyFont="1" applyFill="1" applyBorder="1" applyAlignment="1">
      <alignment horizontal="right" vertical="center"/>
    </xf>
    <xf numFmtId="4" fontId="14" fillId="3" borderId="173" xfId="0" applyNumberFormat="1" applyFont="1" applyFill="1" applyBorder="1" applyAlignment="1">
      <alignment horizontal="right" vertical="center"/>
    </xf>
    <xf numFmtId="4" fontId="14" fillId="3" borderId="394" xfId="0" applyNumberFormat="1" applyFont="1" applyFill="1" applyBorder="1" applyAlignment="1">
      <alignment horizontal="right" vertical="center"/>
    </xf>
    <xf numFmtId="4" fontId="14" fillId="3" borderId="395" xfId="0" applyNumberFormat="1" applyFont="1" applyFill="1" applyBorder="1" applyAlignment="1">
      <alignment horizontal="right" vertical="center"/>
    </xf>
    <xf numFmtId="4" fontId="14" fillId="3" borderId="396" xfId="0" applyNumberFormat="1" applyFont="1" applyFill="1" applyBorder="1" applyAlignment="1">
      <alignment horizontal="right" vertical="center"/>
    </xf>
    <xf numFmtId="3" fontId="14" fillId="3" borderId="397" xfId="0" applyNumberFormat="1" applyFont="1" applyFill="1" applyBorder="1" applyAlignment="1">
      <alignment horizontal="right" vertical="center"/>
    </xf>
    <xf numFmtId="0" fontId="63" fillId="0" borderId="0" xfId="0" applyFont="1" applyAlignment="1">
      <alignment vertical="center"/>
    </xf>
    <xf numFmtId="3" fontId="14" fillId="3" borderId="398" xfId="0" applyNumberFormat="1" applyFont="1" applyFill="1" applyBorder="1" applyAlignment="1">
      <alignment horizontal="right" vertical="center"/>
    </xf>
    <xf numFmtId="3" fontId="14" fillId="3" borderId="257" xfId="0" applyNumberFormat="1" applyFont="1" applyFill="1" applyBorder="1" applyAlignment="1">
      <alignment horizontal="right" vertical="center"/>
    </xf>
    <xf numFmtId="167" fontId="14" fillId="3" borderId="347" xfId="0" applyNumberFormat="1" applyFont="1" applyFill="1" applyBorder="1" applyAlignment="1">
      <alignment horizontal="right" vertical="center"/>
    </xf>
    <xf numFmtId="167" fontId="14" fillId="3" borderId="346" xfId="0" applyNumberFormat="1" applyFont="1" applyFill="1" applyBorder="1" applyAlignment="1">
      <alignment horizontal="right" vertical="center"/>
    </xf>
    <xf numFmtId="167" fontId="14" fillId="3" borderId="176" xfId="0" applyNumberFormat="1" applyFont="1" applyFill="1" applyBorder="1" applyAlignment="1">
      <alignment horizontal="right" vertical="center"/>
    </xf>
    <xf numFmtId="0" fontId="25" fillId="0" borderId="0" xfId="0" applyFont="1"/>
    <xf numFmtId="0" fontId="58" fillId="2" borderId="399" xfId="0" applyFont="1" applyFill="1" applyBorder="1" applyAlignment="1">
      <alignment horizontal="center" vertical="center"/>
    </xf>
    <xf numFmtId="164" fontId="14" fillId="3" borderId="398" xfId="0" applyNumberFormat="1" applyFont="1" applyFill="1" applyBorder="1" applyAlignment="1">
      <alignment horizontal="right" vertical="center"/>
    </xf>
    <xf numFmtId="164" fontId="14" fillId="3" borderId="400" xfId="0" applyNumberFormat="1" applyFont="1" applyFill="1" applyBorder="1" applyAlignment="1">
      <alignment horizontal="right" vertical="center"/>
    </xf>
    <xf numFmtId="164" fontId="14" fillId="3" borderId="401" xfId="0" applyNumberFormat="1" applyFont="1" applyFill="1" applyBorder="1" applyAlignment="1">
      <alignment horizontal="right" vertical="center"/>
    </xf>
    <xf numFmtId="164" fontId="14" fillId="3" borderId="402" xfId="0" applyNumberFormat="1" applyFont="1" applyFill="1" applyBorder="1" applyAlignment="1">
      <alignment horizontal="right" vertical="center"/>
    </xf>
    <xf numFmtId="164" fontId="14" fillId="3" borderId="46" xfId="0" applyNumberFormat="1" applyFont="1" applyFill="1" applyBorder="1" applyAlignment="1">
      <alignment horizontal="right" vertical="center"/>
    </xf>
    <xf numFmtId="164" fontId="14" fillId="3" borderId="403" xfId="0" applyNumberFormat="1" applyFont="1" applyFill="1" applyBorder="1" applyAlignment="1">
      <alignment horizontal="right" vertical="center"/>
    </xf>
    <xf numFmtId="164" fontId="24" fillId="3" borderId="347" xfId="0" applyNumberFormat="1" applyFont="1" applyFill="1" applyBorder="1" applyAlignment="1">
      <alignment horizontal="right" vertical="center"/>
    </xf>
    <xf numFmtId="164" fontId="24" fillId="3" borderId="176" xfId="0" applyNumberFormat="1" applyFont="1" applyFill="1" applyBorder="1" applyAlignment="1">
      <alignment horizontal="right" vertical="center"/>
    </xf>
    <xf numFmtId="164" fontId="24" fillId="3" borderId="404" xfId="0" applyNumberFormat="1" applyFont="1" applyFill="1" applyBorder="1" applyAlignment="1">
      <alignment horizontal="right" vertical="center"/>
    </xf>
    <xf numFmtId="0" fontId="25" fillId="0" borderId="0" xfId="0" applyFont="1" applyAlignment="1">
      <alignment vertical="center" wrapText="1"/>
    </xf>
    <xf numFmtId="3" fontId="14" fillId="0" borderId="209" xfId="0" applyNumberFormat="1" applyFont="1" applyBorder="1" applyAlignment="1">
      <alignment horizontal="right" vertical="center"/>
    </xf>
    <xf numFmtId="3" fontId="14" fillId="3" borderId="68" xfId="0" applyNumberFormat="1" applyFont="1" applyFill="1" applyBorder="1" applyAlignment="1">
      <alignment horizontal="right" vertical="center"/>
    </xf>
    <xf numFmtId="3" fontId="14" fillId="3" borderId="210" xfId="0" applyNumberFormat="1" applyFont="1" applyFill="1" applyBorder="1" applyAlignment="1">
      <alignment horizontal="right" vertical="center"/>
    </xf>
    <xf numFmtId="164" fontId="14" fillId="0" borderId="212" xfId="0" applyNumberFormat="1" applyFont="1" applyBorder="1" applyAlignment="1">
      <alignment horizontal="right" vertical="center"/>
    </xf>
    <xf numFmtId="164" fontId="14" fillId="3" borderId="405" xfId="0" applyNumberFormat="1" applyFont="1" applyFill="1" applyBorder="1" applyAlignment="1">
      <alignment horizontal="right" vertical="center"/>
    </xf>
    <xf numFmtId="164" fontId="14" fillId="3" borderId="213" xfId="0" applyNumberFormat="1" applyFont="1" applyFill="1" applyBorder="1" applyAlignment="1">
      <alignment horizontal="right" vertical="center"/>
    </xf>
    <xf numFmtId="0" fontId="58" fillId="2" borderId="406" xfId="0" applyFont="1" applyFill="1" applyBorder="1" applyAlignment="1">
      <alignment horizontal="center" vertical="center"/>
    </xf>
    <xf numFmtId="3" fontId="14" fillId="0" borderId="407" xfId="0" applyNumberFormat="1" applyFont="1" applyBorder="1" applyAlignment="1">
      <alignment vertical="center"/>
    </xf>
    <xf numFmtId="3" fontId="14" fillId="3" borderId="408" xfId="0" applyNumberFormat="1" applyFont="1" applyFill="1" applyBorder="1" applyAlignment="1">
      <alignment horizontal="right"/>
    </xf>
    <xf numFmtId="3" fontId="14" fillId="3" borderId="315" xfId="0" applyNumberFormat="1" applyFont="1" applyFill="1" applyBorder="1" applyAlignment="1">
      <alignment horizontal="right"/>
    </xf>
    <xf numFmtId="0" fontId="14" fillId="3" borderId="225" xfId="0" applyFont="1" applyFill="1" applyBorder="1" applyAlignment="1">
      <alignment horizontal="left" vertical="center"/>
    </xf>
    <xf numFmtId="164" fontId="14" fillId="0" borderId="409" xfId="0" applyNumberFormat="1" applyFont="1" applyBorder="1" applyAlignment="1">
      <alignment horizontal="right" vertical="center"/>
    </xf>
    <xf numFmtId="164" fontId="14" fillId="3" borderId="310" xfId="0" applyNumberFormat="1" applyFont="1" applyFill="1" applyBorder="1" applyAlignment="1">
      <alignment horizontal="right"/>
    </xf>
    <xf numFmtId="164" fontId="14" fillId="0" borderId="234" xfId="0" applyNumberFormat="1" applyFont="1" applyBorder="1" applyAlignment="1">
      <alignment horizontal="right" vertical="center"/>
    </xf>
    <xf numFmtId="164" fontId="14" fillId="0" borderId="233" xfId="0" applyNumberFormat="1" applyFont="1" applyBorder="1" applyAlignment="1">
      <alignment horizontal="right" vertical="center"/>
    </xf>
    <xf numFmtId="164" fontId="14" fillId="3" borderId="2" xfId="0" applyNumberFormat="1" applyFont="1" applyFill="1" applyBorder="1" applyAlignment="1">
      <alignment horizontal="right" vertical="center"/>
    </xf>
    <xf numFmtId="164" fontId="14" fillId="3" borderId="394" xfId="0" applyNumberFormat="1" applyFont="1" applyFill="1" applyBorder="1" applyAlignment="1">
      <alignment horizontal="right" vertical="center"/>
    </xf>
    <xf numFmtId="164" fontId="14" fillId="3" borderId="176" xfId="0" applyNumberFormat="1" applyFont="1" applyFill="1" applyBorder="1" applyAlignment="1">
      <alignment horizontal="right" vertical="center"/>
    </xf>
    <xf numFmtId="9" fontId="14" fillId="3" borderId="176" xfId="0" applyNumberFormat="1" applyFont="1" applyFill="1" applyBorder="1" applyAlignment="1">
      <alignment horizontal="right" vertical="center"/>
    </xf>
    <xf numFmtId="0" fontId="58" fillId="2" borderId="255" xfId="0" applyFont="1" applyFill="1" applyBorder="1" applyAlignment="1">
      <alignment horizontal="center" vertical="center"/>
    </xf>
    <xf numFmtId="3" fontId="14" fillId="0" borderId="411" xfId="0" applyNumberFormat="1" applyFont="1" applyBorder="1" applyAlignment="1">
      <alignment horizontal="right" vertical="center"/>
    </xf>
    <xf numFmtId="3" fontId="14" fillId="3" borderId="412" xfId="0" applyNumberFormat="1" applyFont="1" applyFill="1" applyBorder="1" applyAlignment="1">
      <alignment horizontal="right" vertical="center"/>
    </xf>
    <xf numFmtId="3" fontId="14" fillId="3" borderId="413" xfId="0" applyNumberFormat="1" applyFont="1" applyFill="1" applyBorder="1" applyAlignment="1">
      <alignment horizontal="right" vertical="center"/>
    </xf>
    <xf numFmtId="3" fontId="14" fillId="0" borderId="414" xfId="0" applyNumberFormat="1" applyFont="1" applyBorder="1" applyAlignment="1">
      <alignment horizontal="right" vertical="center"/>
    </xf>
    <xf numFmtId="3" fontId="14" fillId="0" borderId="415" xfId="0" applyNumberFormat="1" applyFont="1" applyBorder="1" applyAlignment="1">
      <alignment horizontal="right" vertical="center"/>
    </xf>
    <xf numFmtId="3" fontId="14" fillId="3" borderId="193" xfId="0" applyNumberFormat="1" applyFont="1" applyFill="1" applyBorder="1" applyAlignment="1">
      <alignment horizontal="right" vertical="center"/>
    </xf>
    <xf numFmtId="3" fontId="14" fillId="3" borderId="191" xfId="0" applyNumberFormat="1" applyFont="1" applyFill="1" applyBorder="1" applyAlignment="1">
      <alignment horizontal="right" vertical="center"/>
    </xf>
    <xf numFmtId="3" fontId="14" fillId="3" borderId="415" xfId="0" applyNumberFormat="1" applyFont="1" applyFill="1" applyBorder="1" applyAlignment="1">
      <alignment horizontal="right" vertical="center"/>
    </xf>
    <xf numFmtId="0" fontId="14" fillId="3" borderId="415" xfId="0" applyFont="1" applyFill="1" applyBorder="1" applyAlignment="1">
      <alignment horizontal="right" vertical="center"/>
    </xf>
    <xf numFmtId="0" fontId="14" fillId="3" borderId="193" xfId="0" applyFont="1" applyFill="1" applyBorder="1" applyAlignment="1">
      <alignment horizontal="right" vertical="center"/>
    </xf>
    <xf numFmtId="3" fontId="14" fillId="3" borderId="416" xfId="0" applyNumberFormat="1" applyFont="1" applyFill="1" applyBorder="1" applyAlignment="1">
      <alignment horizontal="right" vertical="center"/>
    </xf>
    <xf numFmtId="3" fontId="24" fillId="0" borderId="414" xfId="0" applyNumberFormat="1" applyFont="1" applyBorder="1" applyAlignment="1">
      <alignment horizontal="right" vertical="center"/>
    </xf>
    <xf numFmtId="3" fontId="24" fillId="0" borderId="415" xfId="0" applyNumberFormat="1" applyFont="1" applyBorder="1" applyAlignment="1">
      <alignment horizontal="right" vertical="center"/>
    </xf>
    <xf numFmtId="3" fontId="24" fillId="3" borderId="193" xfId="0" applyNumberFormat="1" applyFont="1" applyFill="1" applyBorder="1" applyAlignment="1">
      <alignment horizontal="right" vertical="center"/>
    </xf>
    <xf numFmtId="3" fontId="24" fillId="3" borderId="191" xfId="0" applyNumberFormat="1" applyFont="1" applyFill="1" applyBorder="1" applyAlignment="1">
      <alignment horizontal="right" vertical="center"/>
    </xf>
    <xf numFmtId="3" fontId="24" fillId="3" borderId="415" xfId="0" applyNumberFormat="1" applyFont="1" applyFill="1" applyBorder="1" applyAlignment="1">
      <alignment horizontal="right" vertical="center"/>
    </xf>
    <xf numFmtId="0" fontId="24" fillId="3" borderId="415" xfId="0" applyFont="1" applyFill="1" applyBorder="1" applyAlignment="1">
      <alignment horizontal="right" vertical="center"/>
    </xf>
    <xf numFmtId="0" fontId="24" fillId="3" borderId="193" xfId="0" applyFont="1" applyFill="1" applyBorder="1" applyAlignment="1">
      <alignment horizontal="right" vertical="center"/>
    </xf>
    <xf numFmtId="0" fontId="14" fillId="3" borderId="422" xfId="0" applyFont="1" applyFill="1" applyBorder="1" applyAlignment="1">
      <alignment horizontal="right" vertical="center"/>
    </xf>
    <xf numFmtId="3" fontId="14" fillId="3" borderId="423" xfId="0" applyNumberFormat="1" applyFont="1" applyFill="1" applyBorder="1" applyAlignment="1">
      <alignment horizontal="right" vertical="center"/>
    </xf>
    <xf numFmtId="3" fontId="24" fillId="0" borderId="234" xfId="0" applyNumberFormat="1" applyFont="1" applyBorder="1" applyAlignment="1">
      <alignment horizontal="right" vertical="center"/>
    </xf>
    <xf numFmtId="3" fontId="24" fillId="3" borderId="234" xfId="0" applyNumberFormat="1" applyFont="1" applyFill="1" applyBorder="1" applyAlignment="1">
      <alignment horizontal="right" vertical="center"/>
    </xf>
    <xf numFmtId="4" fontId="1" fillId="0" borderId="0" xfId="0" applyNumberFormat="1" applyFont="1"/>
    <xf numFmtId="3" fontId="27" fillId="0" borderId="426" xfId="0" applyNumberFormat="1" applyFont="1" applyBorder="1" applyAlignment="1">
      <alignment vertical="center"/>
    </xf>
    <xf numFmtId="3" fontId="14" fillId="0" borderId="427" xfId="0" applyNumberFormat="1" applyFont="1" applyBorder="1" applyAlignment="1">
      <alignment horizontal="right" vertical="center"/>
    </xf>
    <xf numFmtId="3" fontId="27" fillId="0" borderId="428" xfId="0" applyNumberFormat="1" applyFont="1" applyBorder="1" applyAlignment="1">
      <alignment vertical="center"/>
    </xf>
    <xf numFmtId="0" fontId="14" fillId="0" borderId="429" xfId="0" applyFont="1" applyBorder="1" applyAlignment="1">
      <alignment vertical="center"/>
    </xf>
    <xf numFmtId="0" fontId="10" fillId="0" borderId="430" xfId="0" applyFont="1" applyBorder="1" applyAlignment="1">
      <alignment vertical="center"/>
    </xf>
    <xf numFmtId="0" fontId="14" fillId="0" borderId="430" xfId="0" applyFont="1" applyBorder="1" applyAlignment="1">
      <alignment vertical="center"/>
    </xf>
    <xf numFmtId="3" fontId="27" fillId="3" borderId="432" xfId="0" applyNumberFormat="1" applyFont="1" applyFill="1" applyBorder="1" applyAlignment="1">
      <alignment horizontal="right" vertical="center"/>
    </xf>
    <xf numFmtId="3" fontId="27" fillId="3" borderId="423" xfId="0" applyNumberFormat="1" applyFont="1" applyFill="1" applyBorder="1" applyAlignment="1">
      <alignment horizontal="right" vertical="center"/>
    </xf>
    <xf numFmtId="0" fontId="14" fillId="3" borderId="46" xfId="0" applyFont="1" applyFill="1" applyBorder="1" applyAlignment="1">
      <alignment vertical="center"/>
    </xf>
    <xf numFmtId="3" fontId="27" fillId="3" borderId="433" xfId="0" applyNumberFormat="1" applyFont="1" applyFill="1" applyBorder="1" applyAlignment="1">
      <alignment horizontal="right" vertical="center"/>
    </xf>
    <xf numFmtId="3" fontId="14" fillId="3" borderId="265" xfId="0" applyNumberFormat="1" applyFont="1" applyFill="1" applyBorder="1" applyAlignment="1">
      <alignment vertical="center"/>
    </xf>
    <xf numFmtId="3" fontId="14" fillId="3" borderId="398" xfId="0" applyNumberFormat="1" applyFont="1" applyFill="1" applyBorder="1" applyAlignment="1">
      <alignment vertical="center"/>
    </xf>
    <xf numFmtId="1" fontId="14" fillId="3" borderId="176" xfId="0" applyNumberFormat="1" applyFont="1" applyFill="1" applyBorder="1" applyAlignment="1">
      <alignment vertical="center"/>
    </xf>
    <xf numFmtId="0" fontId="14" fillId="3" borderId="176" xfId="0" applyFont="1" applyFill="1" applyBorder="1" applyAlignment="1">
      <alignment vertical="center"/>
    </xf>
    <xf numFmtId="1" fontId="14" fillId="3" borderId="347" xfId="0" applyNumberFormat="1" applyFont="1" applyFill="1" applyBorder="1" applyAlignment="1">
      <alignment vertical="center"/>
    </xf>
    <xf numFmtId="3" fontId="27" fillId="0" borderId="434" xfId="0" applyNumberFormat="1" applyFont="1" applyBorder="1" applyAlignment="1">
      <alignment vertical="center"/>
    </xf>
    <xf numFmtId="3" fontId="27" fillId="3" borderId="207" xfId="0" applyNumberFormat="1" applyFont="1" applyFill="1" applyBorder="1" applyAlignment="1">
      <alignment vertical="center"/>
    </xf>
    <xf numFmtId="0" fontId="46" fillId="0" borderId="0" xfId="0" applyFont="1" applyAlignment="1">
      <alignment vertical="center"/>
    </xf>
    <xf numFmtId="3" fontId="27" fillId="3" borderId="210" xfId="0" applyNumberFormat="1" applyFont="1" applyFill="1" applyBorder="1" applyAlignment="1">
      <alignment vertical="center"/>
    </xf>
    <xf numFmtId="0" fontId="27" fillId="0" borderId="434" xfId="0" applyFont="1" applyBorder="1" applyAlignment="1">
      <alignment vertical="center"/>
    </xf>
    <xf numFmtId="0" fontId="27" fillId="3" borderId="210" xfId="0" applyFont="1" applyFill="1" applyBorder="1" applyAlignment="1">
      <alignment vertical="center"/>
    </xf>
    <xf numFmtId="3" fontId="28" fillId="0" borderId="434" xfId="0" applyNumberFormat="1" applyFont="1" applyBorder="1" applyAlignment="1">
      <alignment vertical="center"/>
    </xf>
    <xf numFmtId="3" fontId="28" fillId="3" borderId="210" xfId="0" applyNumberFormat="1" applyFont="1" applyFill="1" applyBorder="1" applyAlignment="1">
      <alignment vertical="center"/>
    </xf>
    <xf numFmtId="9" fontId="27" fillId="0" borderId="436" xfId="0" applyNumberFormat="1" applyFont="1" applyBorder="1" applyAlignment="1">
      <alignment vertical="center"/>
    </xf>
    <xf numFmtId="9" fontId="27" fillId="3" borderId="437" xfId="0" applyNumberFormat="1" applyFont="1" applyFill="1" applyBorder="1" applyAlignment="1">
      <alignment vertical="center"/>
    </xf>
    <xf numFmtId="4" fontId="14" fillId="0" borderId="438" xfId="0" applyNumberFormat="1" applyFont="1" applyBorder="1" applyAlignment="1">
      <alignment horizontal="right" vertical="center"/>
    </xf>
    <xf numFmtId="4" fontId="27" fillId="3" borderId="439" xfId="0" applyNumberFormat="1" applyFont="1" applyFill="1" applyBorder="1" applyAlignment="1">
      <alignment horizontal="right" vertical="center"/>
    </xf>
    <xf numFmtId="166" fontId="14" fillId="0" borderId="443" xfId="0" applyNumberFormat="1" applyFont="1" applyBorder="1" applyAlignment="1">
      <alignment horizontal="right" vertical="center" wrapText="1"/>
    </xf>
    <xf numFmtId="166" fontId="14" fillId="0" borderId="444" xfId="0" applyNumberFormat="1" applyFont="1" applyBorder="1" applyAlignment="1">
      <alignment horizontal="right" vertical="center" wrapText="1"/>
    </xf>
    <xf numFmtId="166" fontId="14" fillId="0" borderId="446" xfId="0" applyNumberFormat="1" applyFont="1" applyBorder="1" applyAlignment="1">
      <alignment horizontal="right" vertical="center" wrapText="1"/>
    </xf>
    <xf numFmtId="166" fontId="14" fillId="0" borderId="447" xfId="0" applyNumberFormat="1" applyFont="1" applyBorder="1" applyAlignment="1">
      <alignment horizontal="right" vertical="center" wrapText="1"/>
    </xf>
    <xf numFmtId="166" fontId="14" fillId="0" borderId="448" xfId="0" applyNumberFormat="1" applyFont="1" applyBorder="1" applyAlignment="1">
      <alignment horizontal="right" vertical="center" wrapText="1"/>
    </xf>
    <xf numFmtId="166" fontId="14" fillId="0" borderId="449" xfId="0" applyNumberFormat="1" applyFont="1" applyBorder="1" applyAlignment="1">
      <alignment horizontal="right" vertical="center" wrapText="1"/>
    </xf>
    <xf numFmtId="0" fontId="58" fillId="2" borderId="450" xfId="0" applyFont="1" applyFill="1" applyBorder="1" applyAlignment="1">
      <alignment horizontal="center" vertical="center"/>
    </xf>
    <xf numFmtId="0" fontId="53" fillId="2" borderId="451" xfId="0" applyFont="1" applyFill="1" applyBorder="1" applyAlignment="1">
      <alignment horizontal="center" vertical="center"/>
    </xf>
    <xf numFmtId="0" fontId="14" fillId="3" borderId="402" xfId="0" applyFont="1" applyFill="1" applyBorder="1" applyAlignment="1">
      <alignment vertical="center"/>
    </xf>
    <xf numFmtId="3" fontId="14" fillId="3" borderId="402" xfId="0" applyNumberFormat="1" applyFont="1" applyFill="1" applyBorder="1" applyAlignment="1">
      <alignment vertical="center"/>
    </xf>
    <xf numFmtId="3" fontId="14" fillId="3" borderId="345" xfId="0" applyNumberFormat="1" applyFont="1" applyFill="1" applyBorder="1" applyAlignment="1">
      <alignment vertical="center"/>
    </xf>
    <xf numFmtId="3" fontId="24" fillId="3" borderId="402" xfId="0" applyNumberFormat="1" applyFont="1" applyFill="1" applyBorder="1" applyAlignment="1">
      <alignment vertical="center"/>
    </xf>
    <xf numFmtId="3" fontId="24" fillId="3" borderId="234" xfId="0" applyNumberFormat="1" applyFont="1" applyFill="1" applyBorder="1" applyAlignment="1">
      <alignment vertical="center"/>
    </xf>
    <xf numFmtId="0" fontId="14" fillId="0" borderId="452" xfId="0" applyFont="1" applyBorder="1" applyAlignment="1">
      <alignment horizontal="left" vertical="center"/>
    </xf>
    <xf numFmtId="9" fontId="14" fillId="0" borderId="454" xfId="0" applyNumberFormat="1" applyFont="1" applyBorder="1" applyAlignment="1">
      <alignment vertical="center"/>
    </xf>
    <xf numFmtId="9" fontId="14" fillId="3" borderId="455" xfId="0" applyNumberFormat="1" applyFont="1" applyFill="1" applyBorder="1" applyAlignment="1">
      <alignment vertical="center"/>
    </xf>
    <xf numFmtId="9" fontId="14" fillId="3" borderId="456" xfId="0" applyNumberFormat="1" applyFont="1" applyFill="1" applyBorder="1" applyAlignment="1">
      <alignment vertical="center"/>
    </xf>
    <xf numFmtId="9" fontId="14" fillId="3" borderId="457" xfId="0" applyNumberFormat="1" applyFont="1" applyFill="1" applyBorder="1" applyAlignment="1">
      <alignment vertical="center"/>
    </xf>
    <xf numFmtId="0" fontId="53" fillId="2" borderId="458" xfId="0" applyFont="1" applyFill="1" applyBorder="1" applyAlignment="1">
      <alignment horizontal="center" vertical="center"/>
    </xf>
    <xf numFmtId="0" fontId="53" fillId="2" borderId="399" xfId="0" applyFont="1" applyFill="1" applyBorder="1" applyAlignment="1">
      <alignment horizontal="center" vertical="center"/>
    </xf>
    <xf numFmtId="3" fontId="14" fillId="3" borderId="459" xfId="0" applyNumberFormat="1" applyFont="1" applyFill="1" applyBorder="1" applyAlignment="1">
      <alignment vertical="center"/>
    </xf>
    <xf numFmtId="3" fontId="14" fillId="3" borderId="460" xfId="0" applyNumberFormat="1" applyFont="1" applyFill="1" applyBorder="1" applyAlignment="1">
      <alignment vertical="center"/>
    </xf>
    <xf numFmtId="164" fontId="14" fillId="3" borderId="247" xfId="0" applyNumberFormat="1" applyFont="1" applyFill="1" applyBorder="1" applyAlignment="1">
      <alignment vertical="center"/>
    </xf>
    <xf numFmtId="164" fontId="14" fillId="3" borderId="234" xfId="0" applyNumberFormat="1" applyFont="1" applyFill="1" applyBorder="1" applyAlignment="1">
      <alignment vertical="center"/>
    </xf>
    <xf numFmtId="164" fontId="14" fillId="3" borderId="460" xfId="0" applyNumberFormat="1" applyFont="1" applyFill="1" applyBorder="1" applyAlignment="1">
      <alignment vertical="center"/>
    </xf>
    <xf numFmtId="0" fontId="14" fillId="3" borderId="461" xfId="0" applyFont="1" applyFill="1" applyBorder="1" applyAlignment="1">
      <alignment vertical="center"/>
    </xf>
    <xf numFmtId="164" fontId="14" fillId="3" borderId="251" xfId="0" applyNumberFormat="1" applyFont="1" applyFill="1" applyBorder="1" applyAlignment="1">
      <alignment vertical="center"/>
    </xf>
    <xf numFmtId="164" fontId="14" fillId="3" borderId="265" xfId="0" applyNumberFormat="1" applyFont="1" applyFill="1" applyBorder="1" applyAlignment="1">
      <alignment vertical="center"/>
    </xf>
    <xf numFmtId="164" fontId="14" fillId="3" borderId="462" xfId="0" applyNumberFormat="1" applyFont="1" applyFill="1" applyBorder="1" applyAlignment="1">
      <alignment vertical="center"/>
    </xf>
    <xf numFmtId="0" fontId="59" fillId="0" borderId="0" xfId="0" applyFont="1" applyAlignment="1">
      <alignment horizontal="left" vertical="center" wrapText="1"/>
    </xf>
    <xf numFmtId="167" fontId="14" fillId="0" borderId="263" xfId="0" applyNumberFormat="1" applyFont="1" applyBorder="1" applyAlignment="1">
      <alignment horizontal="right"/>
    </xf>
    <xf numFmtId="167" fontId="14" fillId="3" borderId="264" xfId="0" applyNumberFormat="1" applyFont="1" applyFill="1" applyBorder="1" applyAlignment="1">
      <alignment vertical="center"/>
    </xf>
    <xf numFmtId="167" fontId="14" fillId="3" borderId="46" xfId="0" applyNumberFormat="1" applyFont="1" applyFill="1" applyBorder="1" applyAlignment="1">
      <alignment horizontal="right"/>
    </xf>
    <xf numFmtId="167" fontId="14" fillId="3" borderId="234" xfId="0" applyNumberFormat="1" applyFont="1" applyFill="1" applyBorder="1" applyAlignment="1">
      <alignment vertical="center"/>
    </xf>
    <xf numFmtId="167" fontId="14" fillId="3" borderId="46" xfId="0" applyNumberFormat="1" applyFont="1" applyFill="1" applyBorder="1" applyAlignment="1">
      <alignment vertical="center"/>
    </xf>
    <xf numFmtId="167" fontId="24" fillId="3" borderId="239" xfId="0" applyNumberFormat="1" applyFont="1" applyFill="1" applyBorder="1" applyAlignment="1">
      <alignment horizontal="right"/>
    </xf>
    <xf numFmtId="167" fontId="24" fillId="3" borderId="238" xfId="0" applyNumberFormat="1" applyFont="1" applyFill="1" applyBorder="1" applyAlignment="1">
      <alignment vertical="center"/>
    </xf>
    <xf numFmtId="167" fontId="24" fillId="3" borderId="239" xfId="0" applyNumberFormat="1" applyFont="1" applyFill="1" applyBorder="1" applyAlignment="1">
      <alignment vertical="center"/>
    </xf>
    <xf numFmtId="0" fontId="14" fillId="0" borderId="76" xfId="0" applyFont="1" applyBorder="1" applyAlignment="1">
      <alignment horizontal="left" vertical="center"/>
    </xf>
    <xf numFmtId="0" fontId="14" fillId="0" borderId="463" xfId="0" applyFont="1" applyBorder="1" applyAlignment="1">
      <alignment horizontal="left" vertical="center"/>
    </xf>
    <xf numFmtId="167" fontId="14" fillId="0" borderId="464" xfId="0" applyNumberFormat="1" applyFont="1" applyBorder="1" applyAlignment="1">
      <alignment vertical="center"/>
    </xf>
    <xf numFmtId="167" fontId="14" fillId="3" borderId="465" xfId="0" applyNumberFormat="1" applyFont="1" applyFill="1" applyBorder="1" applyAlignment="1">
      <alignment vertical="center"/>
    </xf>
    <xf numFmtId="167" fontId="14" fillId="3" borderId="466" xfId="0" applyNumberFormat="1" applyFont="1" applyFill="1" applyBorder="1" applyAlignment="1">
      <alignment vertical="center"/>
    </xf>
    <xf numFmtId="167" fontId="14" fillId="3" borderId="467" xfId="0" applyNumberFormat="1" applyFont="1" applyFill="1" applyBorder="1" applyAlignment="1">
      <alignment vertical="center"/>
    </xf>
    <xf numFmtId="167" fontId="14" fillId="3" borderId="468" xfId="0" applyNumberFormat="1" applyFont="1" applyFill="1" applyBorder="1" applyAlignment="1">
      <alignment vertical="center"/>
    </xf>
    <xf numFmtId="0" fontId="14" fillId="5" borderId="228" xfId="0" applyFont="1" applyFill="1" applyBorder="1" applyAlignment="1">
      <alignment horizontal="left" vertical="center"/>
    </xf>
    <xf numFmtId="167" fontId="14" fillId="5" borderId="247" xfId="0" applyNumberFormat="1" applyFont="1" applyFill="1" applyBorder="1" applyAlignment="1">
      <alignment vertical="center"/>
    </xf>
    <xf numFmtId="167" fontId="14" fillId="5" borderId="46" xfId="0" applyNumberFormat="1" applyFont="1" applyFill="1" applyBorder="1" applyAlignment="1">
      <alignment vertical="center"/>
    </xf>
    <xf numFmtId="167" fontId="14" fillId="3" borderId="402" xfId="0" applyNumberFormat="1" applyFont="1" applyFill="1" applyBorder="1" applyAlignment="1">
      <alignment vertical="center"/>
    </xf>
    <xf numFmtId="167" fontId="14" fillId="3" borderId="47" xfId="0" applyNumberFormat="1" applyFont="1" applyFill="1" applyBorder="1" applyAlignment="1">
      <alignment vertical="center"/>
    </xf>
    <xf numFmtId="0" fontId="24" fillId="5" borderId="225" xfId="0" applyFont="1" applyFill="1" applyBorder="1" applyAlignment="1">
      <alignment horizontal="left" vertical="center"/>
    </xf>
    <xf numFmtId="167" fontId="24" fillId="5" borderId="249" xfId="0" applyNumberFormat="1" applyFont="1" applyFill="1" applyBorder="1" applyAlignment="1">
      <alignment vertical="center"/>
    </xf>
    <xf numFmtId="167" fontId="24" fillId="5" borderId="239" xfId="0" applyNumberFormat="1" applyFont="1" applyFill="1" applyBorder="1" applyAlignment="1">
      <alignment vertical="center"/>
    </xf>
    <xf numFmtId="167" fontId="24" fillId="3" borderId="469" xfId="0" applyNumberFormat="1" applyFont="1" applyFill="1" applyBorder="1" applyAlignment="1">
      <alignment vertical="center"/>
    </xf>
    <xf numFmtId="167" fontId="24" fillId="3" borderId="236" xfId="0" applyNumberFormat="1" applyFont="1" applyFill="1" applyBorder="1" applyAlignment="1">
      <alignment vertical="center"/>
    </xf>
    <xf numFmtId="167" fontId="14" fillId="0" borderId="263" xfId="0" applyNumberFormat="1" applyFont="1" applyBorder="1" applyAlignment="1">
      <alignment vertical="center"/>
    </xf>
    <xf numFmtId="167" fontId="14" fillId="3" borderId="46" xfId="0" applyNumberFormat="1" applyFont="1" applyFill="1" applyBorder="1" applyAlignment="1">
      <alignment horizontal="right" vertical="center"/>
    </xf>
    <xf numFmtId="167" fontId="24" fillId="3" borderId="239" xfId="0" applyNumberFormat="1" applyFont="1" applyFill="1" applyBorder="1" applyAlignment="1">
      <alignment horizontal="right" vertical="center"/>
    </xf>
    <xf numFmtId="167" fontId="14" fillId="3" borderId="176" xfId="0" applyNumberFormat="1" applyFont="1" applyFill="1" applyBorder="1" applyAlignment="1">
      <alignment vertical="center"/>
    </xf>
    <xf numFmtId="167" fontId="14" fillId="3" borderId="265" xfId="0" applyNumberFormat="1" applyFont="1" applyFill="1" applyBorder="1" applyAlignment="1">
      <alignment vertical="center"/>
    </xf>
    <xf numFmtId="0" fontId="58" fillId="2" borderId="470" xfId="0" applyFont="1" applyFill="1" applyBorder="1" applyAlignment="1">
      <alignment horizontal="center" vertical="center"/>
    </xf>
    <xf numFmtId="4" fontId="14" fillId="3" borderId="471" xfId="0" applyNumberFormat="1" applyFont="1" applyFill="1" applyBorder="1" applyAlignment="1">
      <alignment vertical="center"/>
    </xf>
    <xf numFmtId="167" fontId="14" fillId="3" borderId="472" xfId="0" applyNumberFormat="1" applyFont="1" applyFill="1" applyBorder="1" applyAlignment="1">
      <alignment vertical="center"/>
    </xf>
    <xf numFmtId="167" fontId="14" fillId="3" borderId="471" xfId="0" applyNumberFormat="1" applyFont="1" applyFill="1" applyBorder="1" applyAlignment="1">
      <alignment vertical="center"/>
    </xf>
    <xf numFmtId="0" fontId="24" fillId="0" borderId="473" xfId="0" applyFont="1" applyBorder="1" applyAlignment="1">
      <alignment horizontal="left" vertical="center"/>
    </xf>
    <xf numFmtId="0" fontId="24" fillId="0" borderId="474" xfId="0" applyFont="1" applyBorder="1" applyAlignment="1">
      <alignment horizontal="left" vertical="center"/>
    </xf>
    <xf numFmtId="167" fontId="24" fillId="0" borderId="475" xfId="0" applyNumberFormat="1" applyFont="1" applyBorder="1" applyAlignment="1">
      <alignment vertical="center"/>
    </xf>
    <xf numFmtId="167" fontId="24" fillId="3" borderId="476" xfId="0" applyNumberFormat="1" applyFont="1" applyFill="1" applyBorder="1" applyAlignment="1">
      <alignment vertical="center"/>
    </xf>
    <xf numFmtId="167" fontId="24" fillId="3" borderId="477" xfId="0" applyNumberFormat="1" applyFont="1" applyFill="1" applyBorder="1" applyAlignment="1">
      <alignment vertical="center"/>
    </xf>
    <xf numFmtId="0" fontId="14" fillId="0" borderId="478" xfId="0" applyFont="1" applyBorder="1" applyAlignment="1">
      <alignment horizontal="left" vertical="center"/>
    </xf>
    <xf numFmtId="0" fontId="24" fillId="0" borderId="479" xfId="0" applyFont="1" applyBorder="1" applyAlignment="1">
      <alignment horizontal="left" vertical="center"/>
    </xf>
    <xf numFmtId="0" fontId="58" fillId="2" borderId="458" xfId="0" applyFont="1" applyFill="1" applyBorder="1" applyAlignment="1">
      <alignment horizontal="center" vertical="center"/>
    </xf>
    <xf numFmtId="4" fontId="14" fillId="3" borderId="46" xfId="0" applyNumberFormat="1" applyFont="1" applyFill="1" applyBorder="1" applyAlignment="1">
      <alignment horizontal="right"/>
    </xf>
    <xf numFmtId="4" fontId="14" fillId="3" borderId="234" xfId="0" applyNumberFormat="1" applyFont="1" applyFill="1" applyBorder="1" applyAlignment="1">
      <alignment horizontal="right"/>
    </xf>
    <xf numFmtId="4" fontId="14" fillId="3" borderId="176" xfId="0" applyNumberFormat="1" applyFont="1" applyFill="1" applyBorder="1" applyAlignment="1">
      <alignment horizontal="right"/>
    </xf>
    <xf numFmtId="4" fontId="14" fillId="3" borderId="265" xfId="0" applyNumberFormat="1" applyFont="1" applyFill="1" applyBorder="1" applyAlignment="1">
      <alignment horizontal="right"/>
    </xf>
    <xf numFmtId="3" fontId="24" fillId="3" borderId="265" xfId="0" applyNumberFormat="1" applyFont="1" applyFill="1" applyBorder="1" applyAlignment="1">
      <alignment vertical="center"/>
    </xf>
    <xf numFmtId="0" fontId="35" fillId="0" borderId="0" xfId="0" applyFont="1"/>
    <xf numFmtId="0" fontId="62" fillId="2" borderId="480" xfId="0" applyFont="1" applyFill="1" applyBorder="1" applyAlignment="1">
      <alignment horizontal="center" vertical="center" wrapText="1"/>
    </xf>
    <xf numFmtId="0" fontId="62" fillId="2" borderId="481" xfId="0" applyFont="1" applyFill="1" applyBorder="1" applyAlignment="1">
      <alignment horizontal="center" vertical="center" wrapText="1"/>
    </xf>
    <xf numFmtId="0" fontId="62" fillId="2" borderId="482" xfId="0" applyFont="1" applyFill="1" applyBorder="1" applyAlignment="1">
      <alignment horizontal="center" vertical="center" wrapText="1"/>
    </xf>
    <xf numFmtId="0" fontId="62" fillId="2" borderId="483" xfId="0" applyFont="1" applyFill="1" applyBorder="1" applyAlignment="1">
      <alignment horizontal="center" vertical="center" wrapText="1"/>
    </xf>
    <xf numFmtId="0" fontId="35" fillId="0" borderId="0" xfId="0" applyFont="1" applyAlignment="1">
      <alignment vertical="center"/>
    </xf>
    <xf numFmtId="0" fontId="25" fillId="0" borderId="0" xfId="0" applyFont="1" applyAlignment="1">
      <alignment vertical="center"/>
    </xf>
    <xf numFmtId="0" fontId="33" fillId="3" borderId="413" xfId="0" applyFont="1" applyFill="1" applyBorder="1" applyAlignment="1">
      <alignment horizontal="center" vertical="center" wrapText="1"/>
    </xf>
    <xf numFmtId="167" fontId="25" fillId="3" borderId="415" xfId="0" applyNumberFormat="1" applyFont="1" applyFill="1" applyBorder="1" applyAlignment="1">
      <alignment horizontal="center" vertical="center"/>
    </xf>
    <xf numFmtId="0" fontId="25" fillId="3" borderId="413" xfId="0" applyFont="1" applyFill="1" applyBorder="1" applyAlignment="1">
      <alignment horizontal="center" vertical="center" wrapText="1"/>
    </xf>
    <xf numFmtId="0" fontId="33" fillId="3" borderId="486" xfId="0" applyFont="1" applyFill="1" applyBorder="1" applyAlignment="1">
      <alignment horizontal="center" vertical="center" wrapText="1"/>
    </xf>
    <xf numFmtId="0" fontId="33" fillId="3" borderId="415" xfId="0" applyFont="1" applyFill="1" applyBorder="1" applyAlignment="1">
      <alignment horizontal="center" vertical="center" wrapText="1"/>
    </xf>
    <xf numFmtId="0" fontId="25" fillId="3" borderId="415" xfId="0" applyFont="1" applyFill="1" applyBorder="1" applyAlignment="1">
      <alignment horizontal="center" vertical="center" wrapText="1"/>
    </xf>
    <xf numFmtId="0" fontId="14" fillId="0" borderId="487" xfId="0" applyFont="1" applyBorder="1" applyAlignment="1">
      <alignment vertical="center"/>
    </xf>
    <xf numFmtId="0" fontId="62" fillId="2" borderId="415" xfId="0" applyFont="1" applyFill="1" applyBorder="1" applyAlignment="1">
      <alignment horizontal="center" vertical="center" wrapText="1"/>
    </xf>
    <xf numFmtId="0" fontId="68" fillId="0" borderId="0" xfId="0" applyFont="1" applyAlignment="1">
      <alignment vertical="center"/>
    </xf>
    <xf numFmtId="0" fontId="25" fillId="3" borderId="490" xfId="0" applyFont="1" applyFill="1" applyBorder="1" applyAlignment="1">
      <alignment horizontal="center" vertical="center" wrapText="1"/>
    </xf>
    <xf numFmtId="0" fontId="33" fillId="3" borderId="490" xfId="0" applyFont="1" applyFill="1" applyBorder="1" applyAlignment="1">
      <alignment horizontal="center" vertical="center" wrapText="1"/>
    </xf>
    <xf numFmtId="0" fontId="33" fillId="3" borderId="498" xfId="0" applyFont="1" applyFill="1" applyBorder="1" applyAlignment="1">
      <alignment horizontal="center" vertical="center" wrapText="1"/>
    </xf>
    <xf numFmtId="171" fontId="14" fillId="0" borderId="517" xfId="0" applyNumberFormat="1" applyFont="1" applyBorder="1"/>
    <xf numFmtId="0" fontId="14" fillId="0" borderId="517" xfId="0" applyFont="1" applyBorder="1"/>
    <xf numFmtId="0" fontId="58" fillId="2" borderId="530" xfId="0" applyFont="1" applyFill="1" applyBorder="1" applyAlignment="1">
      <alignment horizontal="center" vertical="center"/>
    </xf>
    <xf numFmtId="164" fontId="14" fillId="3" borderId="254" xfId="0" applyNumberFormat="1" applyFont="1" applyFill="1" applyBorder="1" applyAlignment="1">
      <alignment horizontal="right" vertical="center"/>
    </xf>
    <xf numFmtId="164" fontId="14" fillId="5" borderId="280" xfId="0" applyNumberFormat="1" applyFont="1" applyFill="1" applyBorder="1" applyAlignment="1">
      <alignment vertical="center"/>
    </xf>
    <xf numFmtId="164" fontId="14" fillId="5" borderId="280" xfId="0" applyNumberFormat="1" applyFont="1" applyFill="1" applyBorder="1" applyAlignment="1">
      <alignment horizontal="right" vertical="center"/>
    </xf>
    <xf numFmtId="3" fontId="14" fillId="0" borderId="531" xfId="0" applyNumberFormat="1" applyFont="1" applyBorder="1" applyAlignment="1">
      <alignment vertical="center"/>
    </xf>
    <xf numFmtId="3" fontId="14" fillId="3" borderId="338" xfId="0" applyNumberFormat="1" applyFont="1" applyFill="1" applyBorder="1" applyAlignment="1">
      <alignment vertical="center"/>
    </xf>
    <xf numFmtId="0" fontId="14" fillId="0" borderId="532" xfId="0" applyFont="1" applyBorder="1" applyAlignment="1">
      <alignment vertical="center"/>
    </xf>
    <xf numFmtId="3" fontId="14" fillId="3" borderId="173" xfId="0" applyNumberFormat="1" applyFont="1" applyFill="1" applyBorder="1" applyAlignment="1">
      <alignment vertical="center"/>
    </xf>
    <xf numFmtId="3" fontId="24" fillId="0" borderId="532" xfId="0" applyNumberFormat="1" applyFont="1" applyBorder="1" applyAlignment="1">
      <alignment vertical="center"/>
    </xf>
    <xf numFmtId="3" fontId="24" fillId="3" borderId="173" xfId="0" applyNumberFormat="1" applyFont="1" applyFill="1" applyBorder="1" applyAlignment="1">
      <alignment vertical="center"/>
    </xf>
    <xf numFmtId="0" fontId="24" fillId="0" borderId="532" xfId="0" applyFont="1" applyBorder="1" applyAlignment="1">
      <alignment vertical="center"/>
    </xf>
    <xf numFmtId="0" fontId="24" fillId="3" borderId="46" xfId="0" applyFont="1" applyFill="1" applyBorder="1" applyAlignment="1">
      <alignment vertical="center"/>
    </xf>
    <xf numFmtId="3" fontId="24" fillId="0" borderId="454" xfId="0" applyNumberFormat="1" applyFont="1" applyBorder="1" applyAlignment="1">
      <alignment vertical="center"/>
    </xf>
    <xf numFmtId="3" fontId="24" fillId="0" borderId="533" xfId="0" applyNumberFormat="1" applyFont="1" applyBorder="1" applyAlignment="1">
      <alignment vertical="center"/>
    </xf>
    <xf numFmtId="3" fontId="24" fillId="3" borderId="457" xfId="0" applyNumberFormat="1" applyFont="1" applyFill="1" applyBorder="1" applyAlignment="1">
      <alignment vertical="center"/>
    </xf>
    <xf numFmtId="3" fontId="24" fillId="3" borderId="534" xfId="0" applyNumberFormat="1" applyFont="1" applyFill="1" applyBorder="1" applyAlignment="1">
      <alignment vertical="center"/>
    </xf>
    <xf numFmtId="0" fontId="69" fillId="0" borderId="0" xfId="0" applyFont="1" applyAlignment="1">
      <alignment vertical="center"/>
    </xf>
    <xf numFmtId="3" fontId="14" fillId="3" borderId="338" xfId="0" applyNumberFormat="1" applyFont="1" applyFill="1" applyBorder="1" applyAlignment="1">
      <alignment horizontal="right" vertical="center"/>
    </xf>
    <xf numFmtId="0" fontId="14" fillId="0" borderId="453" xfId="0" applyFont="1" applyBorder="1" applyAlignment="1">
      <alignment horizontal="left" vertical="center"/>
    </xf>
    <xf numFmtId="3" fontId="14" fillId="0" borderId="454" xfId="0" applyNumberFormat="1" applyFont="1" applyBorder="1" applyAlignment="1">
      <alignment horizontal="right" vertical="center"/>
    </xf>
    <xf numFmtId="0" fontId="14" fillId="3" borderId="457" xfId="0" applyFont="1" applyFill="1" applyBorder="1" applyAlignment="1">
      <alignment horizontal="right" vertical="center"/>
    </xf>
    <xf numFmtId="3" fontId="14" fillId="3" borderId="534" xfId="0" applyNumberFormat="1" applyFont="1" applyFill="1" applyBorder="1" applyAlignment="1">
      <alignment horizontal="right" vertical="center"/>
    </xf>
    <xf numFmtId="174" fontId="14" fillId="3" borderId="457" xfId="0" applyNumberFormat="1" applyFont="1" applyFill="1" applyBorder="1" applyAlignment="1">
      <alignment horizontal="right" vertical="center"/>
    </xf>
    <xf numFmtId="0" fontId="56" fillId="0" borderId="0" xfId="0" applyFont="1" applyAlignment="1">
      <alignment horizontal="center" vertical="center" wrapText="1"/>
    </xf>
    <xf numFmtId="0" fontId="56" fillId="0" borderId="0" xfId="0" applyFont="1" applyAlignment="1">
      <alignment horizontal="center" vertical="center"/>
    </xf>
    <xf numFmtId="0" fontId="58" fillId="0" borderId="0" xfId="0" applyFont="1" applyAlignment="1">
      <alignment horizontal="center" vertical="center"/>
    </xf>
    <xf numFmtId="0" fontId="14" fillId="0" borderId="535" xfId="0" applyFont="1" applyBorder="1" applyAlignment="1">
      <alignment horizontal="right"/>
    </xf>
    <xf numFmtId="0" fontId="14" fillId="3" borderId="537" xfId="0" applyFont="1" applyFill="1" applyBorder="1" applyAlignment="1">
      <alignment horizontal="right"/>
    </xf>
    <xf numFmtId="0" fontId="14" fillId="0" borderId="487" xfId="0" applyFont="1" applyBorder="1" applyAlignment="1">
      <alignment horizontal="right"/>
    </xf>
    <xf numFmtId="0" fontId="14" fillId="3" borderId="539" xfId="0" applyFont="1" applyFill="1" applyBorder="1" applyAlignment="1">
      <alignment horizontal="right"/>
    </xf>
    <xf numFmtId="0" fontId="71" fillId="0" borderId="0" xfId="0" applyFont="1"/>
    <xf numFmtId="0" fontId="72" fillId="0" borderId="0" xfId="0" applyFont="1"/>
    <xf numFmtId="0" fontId="24" fillId="0" borderId="487" xfId="0" applyFont="1" applyBorder="1" applyAlignment="1">
      <alignment horizontal="right"/>
    </xf>
    <xf numFmtId="3" fontId="24" fillId="3" borderId="539" xfId="0" applyNumberFormat="1" applyFont="1" applyFill="1" applyBorder="1" applyAlignment="1">
      <alignment horizontal="right"/>
    </xf>
    <xf numFmtId="0" fontId="14" fillId="3" borderId="542" xfId="0" applyFont="1" applyFill="1" applyBorder="1" applyAlignment="1">
      <alignment horizontal="right"/>
    </xf>
    <xf numFmtId="0" fontId="73" fillId="0" borderId="0" xfId="0" applyFont="1"/>
    <xf numFmtId="0" fontId="24" fillId="0" borderId="543" xfId="0" applyFont="1" applyBorder="1" applyAlignment="1">
      <alignment horizontal="right"/>
    </xf>
    <xf numFmtId="0" fontId="24" fillId="3" borderId="545" xfId="0" applyFont="1" applyFill="1" applyBorder="1" applyAlignment="1">
      <alignment horizontal="right"/>
    </xf>
    <xf numFmtId="9" fontId="14" fillId="0" borderId="487" xfId="0" applyNumberFormat="1" applyFont="1" applyBorder="1" applyAlignment="1">
      <alignment horizontal="right"/>
    </xf>
    <xf numFmtId="9" fontId="14" fillId="3" borderId="539" xfId="0" applyNumberFormat="1" applyFont="1" applyFill="1" applyBorder="1" applyAlignment="1">
      <alignment horizontal="right"/>
    </xf>
    <xf numFmtId="9" fontId="14" fillId="0" borderId="543" xfId="0" applyNumberFormat="1" applyFont="1" applyBorder="1" applyAlignment="1">
      <alignment horizontal="right"/>
    </xf>
    <xf numFmtId="9" fontId="14" fillId="3" borderId="545" xfId="0" applyNumberFormat="1" applyFont="1" applyFill="1" applyBorder="1" applyAlignment="1">
      <alignment horizontal="right"/>
    </xf>
    <xf numFmtId="0" fontId="14" fillId="3" borderId="193" xfId="0" applyFont="1" applyFill="1" applyBorder="1" applyAlignment="1">
      <alignment horizontal="right"/>
    </xf>
    <xf numFmtId="0" fontId="14" fillId="3" borderId="546" xfId="0" applyFont="1" applyFill="1" applyBorder="1" applyAlignment="1">
      <alignment horizontal="left" vertical="center"/>
    </xf>
    <xf numFmtId="0" fontId="14" fillId="3" borderId="547" xfId="0" applyFont="1" applyFill="1" applyBorder="1" applyAlignment="1">
      <alignment horizontal="left" vertical="center"/>
    </xf>
    <xf numFmtId="167" fontId="14" fillId="3" borderId="548" xfId="0" applyNumberFormat="1" applyFont="1" applyFill="1" applyBorder="1" applyAlignment="1">
      <alignment vertical="center"/>
    </xf>
    <xf numFmtId="167" fontId="27" fillId="3" borderId="471" xfId="0" applyNumberFormat="1" applyFont="1" applyFill="1" applyBorder="1" applyAlignment="1">
      <alignment horizontal="right" vertical="center"/>
    </xf>
    <xf numFmtId="167" fontId="27" fillId="3" borderId="549" xfId="0" applyNumberFormat="1" applyFont="1" applyFill="1" applyBorder="1" applyAlignment="1">
      <alignment vertical="center"/>
    </xf>
    <xf numFmtId="167" fontId="14" fillId="3" borderId="247" xfId="0" applyNumberFormat="1" applyFont="1" applyFill="1" applyBorder="1" applyAlignment="1">
      <alignment vertical="center"/>
    </xf>
    <xf numFmtId="167" fontId="27" fillId="3" borderId="315" xfId="0" applyNumberFormat="1" applyFont="1" applyFill="1" applyBorder="1" applyAlignment="1">
      <alignment horizontal="right" vertical="center"/>
    </xf>
    <xf numFmtId="167" fontId="27" fillId="3" borderId="315" xfId="0" applyNumberFormat="1" applyFont="1" applyFill="1" applyBorder="1" applyAlignment="1">
      <alignment vertical="center"/>
    </xf>
    <xf numFmtId="0" fontId="24" fillId="3" borderId="361" xfId="0" applyFont="1" applyFill="1" applyBorder="1" applyAlignment="1">
      <alignment horizontal="left" vertical="center"/>
    </xf>
    <xf numFmtId="167" fontId="24" fillId="3" borderId="251" xfId="0" applyNumberFormat="1" applyFont="1" applyFill="1" applyBorder="1" applyAlignment="1">
      <alignment vertical="center"/>
    </xf>
    <xf numFmtId="167" fontId="24" fillId="3" borderId="176" xfId="0" applyNumberFormat="1" applyFont="1" applyFill="1" applyBorder="1" applyAlignment="1">
      <alignment vertical="center"/>
    </xf>
    <xf numFmtId="167" fontId="28" fillId="3" borderId="176" xfId="0" applyNumberFormat="1" applyFont="1" applyFill="1" applyBorder="1" applyAlignment="1">
      <alignment horizontal="right" vertical="center"/>
    </xf>
    <xf numFmtId="167" fontId="24" fillId="3" borderId="265" xfId="0" applyNumberFormat="1" applyFont="1" applyFill="1" applyBorder="1" applyAlignment="1">
      <alignment vertical="center"/>
    </xf>
    <xf numFmtId="167" fontId="28" fillId="3" borderId="318" xfId="0" applyNumberFormat="1" applyFont="1" applyFill="1" applyBorder="1" applyAlignment="1">
      <alignment vertical="center"/>
    </xf>
    <xf numFmtId="167" fontId="14" fillId="3" borderId="254" xfId="0" applyNumberFormat="1" applyFont="1" applyFill="1" applyBorder="1" applyAlignment="1">
      <alignment vertical="center"/>
    </xf>
    <xf numFmtId="167" fontId="14" fillId="3" borderId="232" xfId="0" applyNumberFormat="1" applyFont="1" applyFill="1" applyBorder="1" applyAlignment="1">
      <alignment vertical="center"/>
    </xf>
    <xf numFmtId="167" fontId="24" fillId="3" borderId="49" xfId="0" applyNumberFormat="1" applyFont="1" applyFill="1" applyBorder="1" applyAlignment="1">
      <alignment vertical="center"/>
    </xf>
    <xf numFmtId="167" fontId="14" fillId="3" borderId="246" xfId="0" applyNumberFormat="1" applyFont="1" applyFill="1" applyBorder="1" applyAlignment="1">
      <alignment vertical="center"/>
    </xf>
    <xf numFmtId="167" fontId="14" fillId="3" borderId="251" xfId="0" applyNumberFormat="1" applyFont="1" applyFill="1" applyBorder="1" applyAlignment="1">
      <alignment vertical="center"/>
    </xf>
    <xf numFmtId="0" fontId="24" fillId="3" borderId="230" xfId="0" applyFont="1" applyFill="1" applyBorder="1" applyAlignment="1">
      <alignment horizontal="left" vertical="center"/>
    </xf>
    <xf numFmtId="167" fontId="24" fillId="3" borderId="249" xfId="0" applyNumberFormat="1" applyFont="1" applyFill="1" applyBorder="1" applyAlignment="1">
      <alignment vertical="center"/>
    </xf>
    <xf numFmtId="167" fontId="14" fillId="3" borderId="243" xfId="0" applyNumberFormat="1" applyFont="1" applyFill="1" applyBorder="1" applyAlignment="1">
      <alignment vertical="center"/>
    </xf>
    <xf numFmtId="167" fontId="14" fillId="3" borderId="550" xfId="0" applyNumberFormat="1" applyFont="1" applyFill="1" applyBorder="1" applyAlignment="1">
      <alignment vertical="center"/>
    </xf>
    <xf numFmtId="167" fontId="14" fillId="3" borderId="551" xfId="0" applyNumberFormat="1" applyFont="1" applyFill="1" applyBorder="1" applyAlignment="1">
      <alignment vertical="center"/>
    </xf>
    <xf numFmtId="167" fontId="14" fillId="3" borderId="552" xfId="0" applyNumberFormat="1" applyFont="1" applyFill="1" applyBorder="1" applyAlignment="1">
      <alignment vertical="center"/>
    </xf>
    <xf numFmtId="167" fontId="14" fillId="3" borderId="398" xfId="0" applyNumberFormat="1" applyFont="1" applyFill="1" applyBorder="1" applyAlignment="1">
      <alignment horizontal="right"/>
    </xf>
    <xf numFmtId="167" fontId="14" fillId="3" borderId="234" xfId="0" applyNumberFormat="1" applyFont="1" applyFill="1" applyBorder="1" applyAlignment="1">
      <alignment horizontal="right"/>
    </xf>
    <xf numFmtId="167" fontId="14" fillId="3" borderId="402" xfId="0" applyNumberFormat="1" applyFont="1" applyFill="1" applyBorder="1" applyAlignment="1">
      <alignment horizontal="right"/>
    </xf>
    <xf numFmtId="164" fontId="14" fillId="3" borderId="402" xfId="0" applyNumberFormat="1" applyFont="1" applyFill="1" applyBorder="1" applyAlignment="1">
      <alignment horizontal="right"/>
    </xf>
    <xf numFmtId="164" fontId="14" fillId="3" borderId="347" xfId="0" applyNumberFormat="1" applyFont="1" applyFill="1" applyBorder="1" applyAlignment="1">
      <alignment horizontal="right"/>
    </xf>
    <xf numFmtId="0" fontId="74" fillId="0" borderId="0" xfId="0" applyFont="1" applyAlignment="1">
      <alignment vertical="center"/>
    </xf>
    <xf numFmtId="0" fontId="75" fillId="0" borderId="0" xfId="0" applyFont="1" applyAlignment="1">
      <alignment vertical="center"/>
    </xf>
    <xf numFmtId="0" fontId="77" fillId="2" borderId="80" xfId="0" applyFont="1" applyFill="1" applyBorder="1" applyAlignment="1">
      <alignment horizontal="center" vertical="center"/>
    </xf>
    <xf numFmtId="3" fontId="24" fillId="0" borderId="50" xfId="0" applyNumberFormat="1" applyFont="1" applyBorder="1" applyAlignment="1">
      <alignment vertical="center"/>
    </xf>
    <xf numFmtId="3" fontId="24" fillId="0" borderId="3" xfId="0" applyNumberFormat="1" applyFont="1" applyBorder="1" applyAlignment="1">
      <alignment vertical="center"/>
    </xf>
    <xf numFmtId="3" fontId="24" fillId="0" borderId="87" xfId="0" applyNumberFormat="1" applyFont="1" applyBorder="1" applyAlignment="1">
      <alignment vertical="center"/>
    </xf>
    <xf numFmtId="3" fontId="24" fillId="0" borderId="89" xfId="0" applyNumberFormat="1" applyFont="1" applyBorder="1" applyAlignment="1">
      <alignment vertical="center"/>
    </xf>
    <xf numFmtId="0" fontId="80" fillId="0" borderId="0" xfId="0" applyFont="1" applyAlignment="1">
      <alignment vertical="center"/>
    </xf>
    <xf numFmtId="3" fontId="14" fillId="0" borderId="553" xfId="0" applyNumberFormat="1" applyFont="1" applyBorder="1" applyAlignment="1">
      <alignment vertical="center"/>
    </xf>
    <xf numFmtId="3" fontId="14" fillId="0" borderId="3" xfId="0" applyNumberFormat="1" applyFont="1" applyBorder="1" applyAlignment="1">
      <alignment vertical="center"/>
    </xf>
    <xf numFmtId="3" fontId="14" fillId="0" borderId="554" xfId="0" applyNumberFormat="1" applyFont="1" applyBorder="1" applyAlignment="1">
      <alignment vertical="center"/>
    </xf>
    <xf numFmtId="3" fontId="14" fillId="0" borderId="555" xfId="0" applyNumberFormat="1" applyFont="1" applyBorder="1" applyAlignment="1">
      <alignment vertical="center"/>
    </xf>
    <xf numFmtId="3" fontId="14" fillId="0" borderId="556" xfId="0" applyNumberFormat="1" applyFont="1" applyBorder="1" applyAlignment="1">
      <alignment horizontal="right" vertical="center"/>
    </xf>
    <xf numFmtId="3" fontId="14" fillId="0" borderId="557" xfId="0" applyNumberFormat="1" applyFont="1" applyBorder="1" applyAlignment="1">
      <alignment vertical="center"/>
    </xf>
    <xf numFmtId="3" fontId="14" fillId="0" borderId="558" xfId="0" applyNumberFormat="1" applyFont="1" applyBorder="1" applyAlignment="1">
      <alignment vertical="center"/>
    </xf>
    <xf numFmtId="3" fontId="28" fillId="0" borderId="559" xfId="0" applyNumberFormat="1" applyFont="1" applyBorder="1" applyAlignment="1">
      <alignment vertical="center"/>
    </xf>
    <xf numFmtId="0" fontId="14" fillId="0" borderId="99" xfId="0" applyFont="1" applyBorder="1" applyAlignment="1">
      <alignment horizontal="left" vertical="center"/>
    </xf>
    <xf numFmtId="10" fontId="1" fillId="0" borderId="0" xfId="0" applyNumberFormat="1" applyFont="1"/>
    <xf numFmtId="0" fontId="14" fillId="0" borderId="166" xfId="0" applyFont="1" applyBorder="1" applyAlignment="1">
      <alignment horizontal="left" vertical="center"/>
    </xf>
    <xf numFmtId="0" fontId="14" fillId="0" borderId="167" xfId="0" applyFont="1" applyBorder="1" applyAlignment="1">
      <alignment horizontal="left" vertical="center"/>
    </xf>
    <xf numFmtId="164" fontId="14" fillId="0" borderId="560" xfId="0" applyNumberFormat="1" applyFont="1" applyBorder="1" applyAlignment="1">
      <alignment vertical="center"/>
    </xf>
    <xf numFmtId="164" fontId="14" fillId="0" borderId="555" xfId="0" applyNumberFormat="1" applyFont="1" applyBorder="1" applyAlignment="1">
      <alignment vertical="center"/>
    </xf>
    <xf numFmtId="0" fontId="81" fillId="0" borderId="0" xfId="0" applyFont="1" applyAlignment="1">
      <alignment vertical="center"/>
    </xf>
    <xf numFmtId="0" fontId="80" fillId="0" borderId="0" xfId="0" applyFont="1" applyAlignment="1">
      <alignment horizontal="center" vertical="center"/>
    </xf>
    <xf numFmtId="0" fontId="14" fillId="0" borderId="561" xfId="0" applyFont="1" applyBorder="1" applyAlignment="1">
      <alignment horizontal="left" vertical="center"/>
    </xf>
    <xf numFmtId="0" fontId="14" fillId="0" borderId="562" xfId="0" applyFont="1" applyBorder="1" applyAlignment="1">
      <alignment horizontal="left" vertical="center"/>
    </xf>
    <xf numFmtId="164" fontId="14" fillId="0" borderId="563" xfId="0" applyNumberFormat="1" applyFont="1" applyBorder="1" applyAlignment="1">
      <alignment vertical="center"/>
    </xf>
    <xf numFmtId="164" fontId="14" fillId="0" borderId="564" xfId="0" applyNumberFormat="1" applyFont="1" applyBorder="1" applyAlignment="1">
      <alignment vertical="center"/>
    </xf>
    <xf numFmtId="164" fontId="14" fillId="0" borderId="565" xfId="0" applyNumberFormat="1" applyFont="1" applyBorder="1" applyAlignment="1">
      <alignment vertical="center"/>
    </xf>
    <xf numFmtId="164" fontId="14" fillId="0" borderId="566" xfId="0" applyNumberFormat="1" applyFont="1" applyBorder="1" applyAlignment="1">
      <alignment vertical="center"/>
    </xf>
    <xf numFmtId="164" fontId="14" fillId="0" borderId="567" xfId="0" applyNumberFormat="1" applyFont="1" applyBorder="1" applyAlignment="1">
      <alignment vertical="center"/>
    </xf>
    <xf numFmtId="164" fontId="14" fillId="0" borderId="568" xfId="0" applyNumberFormat="1" applyFont="1" applyBorder="1" applyAlignment="1">
      <alignment vertical="center"/>
    </xf>
    <xf numFmtId="164" fontId="14" fillId="0" borderId="569" xfId="0" applyNumberFormat="1" applyFont="1" applyBorder="1" applyAlignment="1">
      <alignment vertical="center"/>
    </xf>
    <xf numFmtId="164" fontId="14" fillId="0" borderId="570" xfId="0" applyNumberFormat="1" applyFont="1" applyBorder="1" applyAlignment="1">
      <alignment vertical="center"/>
    </xf>
    <xf numFmtId="164" fontId="27" fillId="3" borderId="571" xfId="0" applyNumberFormat="1" applyFont="1" applyFill="1" applyBorder="1" applyAlignment="1">
      <alignment vertical="center"/>
    </xf>
    <xf numFmtId="164" fontId="27" fillId="3" borderId="572" xfId="0" applyNumberFormat="1" applyFont="1" applyFill="1" applyBorder="1" applyAlignment="1">
      <alignment vertical="center"/>
    </xf>
    <xf numFmtId="164" fontId="24" fillId="0" borderId="573" xfId="0" applyNumberFormat="1" applyFont="1" applyBorder="1" applyAlignment="1">
      <alignment vertical="center"/>
    </xf>
    <xf numFmtId="164" fontId="28" fillId="3" borderId="574" xfId="0" applyNumberFormat="1" applyFont="1" applyFill="1" applyBorder="1" applyAlignment="1">
      <alignment vertical="center"/>
    </xf>
    <xf numFmtId="164" fontId="28" fillId="3" borderId="575" xfId="0" applyNumberFormat="1" applyFont="1" applyFill="1" applyBorder="1" applyAlignment="1">
      <alignment vertical="center"/>
    </xf>
    <xf numFmtId="0" fontId="24" fillId="0" borderId="148" xfId="0" applyFont="1" applyBorder="1" applyAlignment="1">
      <alignment horizontal="left" vertical="center"/>
    </xf>
    <xf numFmtId="9" fontId="14" fillId="3" borderId="400" xfId="0" applyNumberFormat="1" applyFont="1" applyFill="1" applyBorder="1" applyAlignment="1">
      <alignment vertical="center"/>
    </xf>
    <xf numFmtId="164" fontId="14" fillId="0" borderId="48" xfId="0" applyNumberFormat="1" applyFont="1" applyBorder="1" applyAlignment="1">
      <alignment vertical="center"/>
    </xf>
    <xf numFmtId="164" fontId="14" fillId="0" borderId="48" xfId="0" applyNumberFormat="1" applyFont="1" applyBorder="1" applyAlignment="1">
      <alignment horizontal="right" vertical="center"/>
    </xf>
    <xf numFmtId="164" fontId="24" fillId="0" borderId="3" xfId="0" applyNumberFormat="1" applyFont="1" applyBorder="1" applyAlignment="1">
      <alignment vertical="center"/>
    </xf>
    <xf numFmtId="0" fontId="77" fillId="2" borderId="80" xfId="0" applyFont="1" applyFill="1" applyBorder="1" applyAlignment="1">
      <alignment horizontal="center" vertical="center" wrapText="1"/>
    </xf>
    <xf numFmtId="164" fontId="14" fillId="0" borderId="2" xfId="0" applyNumberFormat="1" applyFont="1" applyBorder="1" applyAlignment="1">
      <alignment horizontal="right" vertical="center"/>
    </xf>
    <xf numFmtId="164" fontId="14" fillId="0" borderId="47" xfId="0" applyNumberFormat="1" applyFont="1" applyBorder="1" applyAlignment="1">
      <alignment horizontal="right" vertical="center"/>
    </xf>
    <xf numFmtId="0" fontId="27" fillId="3" borderId="95" xfId="0" applyFont="1" applyFill="1" applyBorder="1" applyAlignment="1">
      <alignment horizontal="right" vertical="center"/>
    </xf>
    <xf numFmtId="0" fontId="27" fillId="3" borderId="97" xfId="0" applyFont="1" applyFill="1" applyBorder="1" applyAlignment="1">
      <alignment horizontal="right" vertical="center"/>
    </xf>
    <xf numFmtId="164" fontId="27" fillId="3" borderId="578" xfId="0" applyNumberFormat="1" applyFont="1" applyFill="1" applyBorder="1" applyAlignment="1">
      <alignment horizontal="right" vertical="center"/>
    </xf>
    <xf numFmtId="164" fontId="27" fillId="3" borderId="73" xfId="0" applyNumberFormat="1" applyFont="1" applyFill="1" applyBorder="1" applyAlignment="1">
      <alignment horizontal="right" vertical="center"/>
    </xf>
    <xf numFmtId="164" fontId="28" fillId="3" borderId="133" xfId="0" applyNumberFormat="1" applyFont="1" applyFill="1" applyBorder="1" applyAlignment="1">
      <alignment horizontal="right" vertical="center"/>
    </xf>
    <xf numFmtId="164" fontId="27" fillId="0" borderId="78" xfId="0" applyNumberFormat="1" applyFont="1" applyBorder="1" applyAlignment="1">
      <alignment vertical="center"/>
    </xf>
    <xf numFmtId="0" fontId="39" fillId="0" borderId="0" xfId="0" applyFont="1" applyAlignment="1">
      <alignment horizontal="left" vertical="center" wrapText="1"/>
    </xf>
    <xf numFmtId="0" fontId="83" fillId="0" borderId="0" xfId="0" applyFont="1" applyAlignment="1">
      <alignment vertical="center"/>
    </xf>
    <xf numFmtId="0" fontId="79" fillId="2" borderId="579" xfId="0" applyFont="1" applyFill="1" applyBorder="1" applyAlignment="1">
      <alignment horizontal="center" vertical="center"/>
    </xf>
    <xf numFmtId="0" fontId="79" fillId="2" borderId="580" xfId="0" applyFont="1" applyFill="1" applyBorder="1" applyAlignment="1">
      <alignment horizontal="center" vertical="center"/>
    </xf>
    <xf numFmtId="0" fontId="79" fillId="2" borderId="581" xfId="0" applyFont="1" applyFill="1" applyBorder="1" applyAlignment="1">
      <alignment horizontal="center" vertical="center"/>
    </xf>
    <xf numFmtId="3" fontId="14" fillId="0" borderId="584" xfId="0" applyNumberFormat="1" applyFont="1" applyBorder="1" applyAlignment="1">
      <alignment horizontal="right" vertical="center"/>
    </xf>
    <xf numFmtId="3" fontId="14" fillId="0" borderId="585" xfId="0" applyNumberFormat="1" applyFont="1" applyBorder="1" applyAlignment="1">
      <alignment horizontal="right" vertical="center"/>
    </xf>
    <xf numFmtId="3" fontId="24" fillId="0" borderId="584" xfId="0" applyNumberFormat="1" applyFont="1" applyBorder="1" applyAlignment="1">
      <alignment horizontal="right" vertical="center"/>
    </xf>
    <xf numFmtId="3" fontId="14" fillId="0" borderId="586" xfId="0" applyNumberFormat="1" applyFont="1" applyBorder="1" applyAlignment="1">
      <alignment horizontal="right" vertical="center"/>
    </xf>
    <xf numFmtId="3" fontId="24" fillId="0" borderId="587" xfId="0" applyNumberFormat="1" applyFont="1" applyBorder="1" applyAlignment="1">
      <alignment horizontal="right" vertical="center"/>
    </xf>
    <xf numFmtId="3" fontId="14" fillId="0" borderId="582" xfId="0" applyNumberFormat="1" applyFont="1" applyBorder="1" applyAlignment="1">
      <alignment horizontal="right" vertical="center"/>
    </xf>
    <xf numFmtId="3" fontId="14" fillId="0" borderId="588" xfId="0" applyNumberFormat="1" applyFont="1" applyBorder="1" applyAlignment="1">
      <alignment horizontal="right" vertical="center"/>
    </xf>
    <xf numFmtId="3" fontId="24" fillId="0" borderId="582" xfId="0" applyNumberFormat="1" applyFont="1" applyBorder="1" applyAlignment="1">
      <alignment horizontal="right" vertical="center"/>
    </xf>
    <xf numFmtId="3" fontId="14" fillId="0" borderId="589" xfId="0" applyNumberFormat="1" applyFont="1" applyBorder="1" applyAlignment="1">
      <alignment horizontal="right" vertical="center"/>
    </xf>
    <xf numFmtId="3" fontId="24" fillId="0" borderId="583" xfId="0" applyNumberFormat="1" applyFont="1" applyBorder="1" applyAlignment="1">
      <alignment horizontal="right" vertical="center"/>
    </xf>
    <xf numFmtId="4" fontId="14" fillId="0" borderId="582" xfId="0" applyNumberFormat="1" applyFont="1" applyBorder="1" applyAlignment="1">
      <alignment horizontal="right" vertical="center"/>
    </xf>
    <xf numFmtId="4" fontId="14" fillId="0" borderId="588" xfId="0" applyNumberFormat="1" applyFont="1" applyBorder="1" applyAlignment="1">
      <alignment horizontal="right" vertical="center"/>
    </xf>
    <xf numFmtId="4" fontId="24" fillId="0" borderId="582" xfId="0" applyNumberFormat="1" applyFont="1" applyBorder="1" applyAlignment="1">
      <alignment horizontal="right" vertical="center"/>
    </xf>
    <xf numFmtId="4" fontId="14" fillId="0" borderId="589" xfId="0" applyNumberFormat="1" applyFont="1" applyBorder="1" applyAlignment="1">
      <alignment horizontal="right" vertical="center"/>
    </xf>
    <xf numFmtId="4" fontId="24" fillId="0" borderId="583" xfId="0" applyNumberFormat="1" applyFont="1" applyBorder="1" applyAlignment="1">
      <alignment horizontal="right" vertical="center"/>
    </xf>
    <xf numFmtId="3" fontId="14" fillId="0" borderId="590" xfId="0" applyNumberFormat="1" applyFont="1" applyBorder="1" applyAlignment="1">
      <alignment horizontal="right" vertical="center"/>
    </xf>
    <xf numFmtId="3" fontId="14" fillId="0" borderId="592" xfId="0" applyNumberFormat="1" applyFont="1" applyBorder="1" applyAlignment="1">
      <alignment horizontal="right" vertical="center"/>
    </xf>
    <xf numFmtId="3" fontId="24" fillId="0" borderId="590" xfId="0" applyNumberFormat="1" applyFont="1" applyBorder="1" applyAlignment="1">
      <alignment horizontal="right" vertical="center"/>
    </xf>
    <xf numFmtId="3" fontId="14" fillId="0" borderId="593" xfId="0" applyNumberFormat="1" applyFont="1" applyBorder="1" applyAlignment="1">
      <alignment horizontal="right" vertical="center"/>
    </xf>
    <xf numFmtId="3" fontId="24" fillId="0" borderId="591" xfId="0" applyNumberFormat="1" applyFont="1" applyBorder="1" applyAlignment="1">
      <alignment horizontal="right" vertical="center"/>
    </xf>
    <xf numFmtId="175" fontId="14" fillId="0" borderId="75" xfId="0" applyNumberFormat="1" applyFont="1" applyBorder="1" applyAlignment="1">
      <alignment horizontal="right" vertical="center"/>
    </xf>
    <xf numFmtId="0" fontId="85" fillId="0" borderId="0" xfId="0" applyFont="1" applyAlignment="1">
      <alignment vertical="center"/>
    </xf>
    <xf numFmtId="3" fontId="27" fillId="3" borderId="72" xfId="0" applyNumberFormat="1" applyFont="1" applyFill="1" applyBorder="1" applyAlignment="1">
      <alignment vertical="center"/>
    </xf>
    <xf numFmtId="0" fontId="24" fillId="3" borderId="60" xfId="0" applyFont="1" applyFill="1" applyBorder="1" applyAlignment="1">
      <alignment horizontal="left" vertical="center"/>
    </xf>
    <xf numFmtId="0" fontId="14" fillId="0" borderId="51" xfId="0" applyFont="1" applyBorder="1" applyAlignment="1">
      <alignment horizontal="left" vertical="center"/>
    </xf>
    <xf numFmtId="3" fontId="14" fillId="0" borderId="135" xfId="0" applyNumberFormat="1" applyFont="1" applyBorder="1" applyAlignment="1">
      <alignment horizontal="right" vertical="center"/>
    </xf>
    <xf numFmtId="3" fontId="14" fillId="0" borderId="75" xfId="0" applyNumberFormat="1" applyFont="1" applyBorder="1" applyAlignment="1">
      <alignment vertical="center"/>
    </xf>
    <xf numFmtId="0" fontId="14" fillId="0" borderId="148" xfId="0" applyFont="1" applyBorder="1" applyAlignment="1">
      <alignment horizontal="left" vertical="center"/>
    </xf>
    <xf numFmtId="3" fontId="14" fillId="0" borderId="595" xfId="0" applyNumberFormat="1" applyFont="1" applyBorder="1" applyAlignment="1">
      <alignment vertical="center"/>
    </xf>
    <xf numFmtId="167" fontId="27" fillId="3" borderId="72" xfId="0" applyNumberFormat="1" applyFont="1" applyFill="1" applyBorder="1" applyAlignment="1">
      <alignment horizontal="right" vertical="center"/>
    </xf>
    <xf numFmtId="0" fontId="24" fillId="3" borderId="61" xfId="0" applyFont="1" applyFill="1" applyBorder="1" applyAlignment="1">
      <alignment horizontal="left" vertical="center"/>
    </xf>
    <xf numFmtId="167" fontId="14" fillId="0" borderId="427" xfId="0" applyNumberFormat="1" applyFont="1" applyBorder="1" applyAlignment="1">
      <alignment vertical="center"/>
    </xf>
    <xf numFmtId="0" fontId="77" fillId="2" borderId="596" xfId="0" applyFont="1" applyFill="1" applyBorder="1" applyAlignment="1">
      <alignment horizontal="center" vertical="center"/>
    </xf>
    <xf numFmtId="164" fontId="27" fillId="3" borderId="597" xfId="0" applyNumberFormat="1" applyFont="1" applyFill="1" applyBorder="1" applyAlignment="1">
      <alignment vertical="center"/>
    </xf>
    <xf numFmtId="164" fontId="27" fillId="3" borderId="598" xfId="0" applyNumberFormat="1" applyFont="1" applyFill="1" applyBorder="1" applyAlignment="1">
      <alignment vertical="center"/>
    </xf>
    <xf numFmtId="0" fontId="16" fillId="0" borderId="601" xfId="0" applyFont="1" applyBorder="1" applyAlignment="1">
      <alignment vertical="center"/>
    </xf>
    <xf numFmtId="0" fontId="16" fillId="0" borderId="0" xfId="0" applyFont="1" applyAlignment="1">
      <alignment vertical="center" wrapText="1"/>
    </xf>
    <xf numFmtId="0" fontId="92" fillId="0" borderId="0" xfId="0" applyFont="1" applyAlignment="1">
      <alignment vertical="center"/>
    </xf>
    <xf numFmtId="0" fontId="90" fillId="2" borderId="552" xfId="0" applyFont="1" applyFill="1" applyBorder="1" applyAlignment="1">
      <alignment horizontal="center" vertical="center"/>
    </xf>
    <xf numFmtId="0" fontId="90" fillId="2" borderId="607" xfId="0" applyFont="1" applyFill="1" applyBorder="1" applyAlignment="1">
      <alignment horizontal="center" vertical="center"/>
    </xf>
    <xf numFmtId="3" fontId="14" fillId="0" borderId="608" xfId="0" applyNumberFormat="1" applyFont="1" applyBorder="1" applyAlignment="1">
      <alignment vertical="center"/>
    </xf>
    <xf numFmtId="3" fontId="14" fillId="0" borderId="609" xfId="0" applyNumberFormat="1" applyFont="1" applyBorder="1" applyAlignment="1">
      <alignment vertical="center"/>
    </xf>
    <xf numFmtId="3" fontId="24" fillId="0" borderId="564" xfId="0" applyNumberFormat="1" applyFont="1" applyBorder="1" applyAlignment="1">
      <alignment vertical="center"/>
    </xf>
    <xf numFmtId="3" fontId="14" fillId="0" borderId="110" xfId="0" applyNumberFormat="1" applyFont="1" applyBorder="1" applyAlignment="1">
      <alignment vertical="center"/>
    </xf>
    <xf numFmtId="3" fontId="14" fillId="0" borderId="20" xfId="0" applyNumberFormat="1" applyFont="1" applyBorder="1" applyAlignment="1">
      <alignment vertical="center"/>
    </xf>
    <xf numFmtId="3" fontId="24" fillId="0" borderId="110" xfId="0" applyNumberFormat="1" applyFont="1" applyBorder="1" applyAlignment="1">
      <alignment vertical="center"/>
    </xf>
    <xf numFmtId="3" fontId="24" fillId="0" borderId="20" xfId="0" applyNumberFormat="1" applyFont="1" applyBorder="1" applyAlignment="1">
      <alignment vertical="center"/>
    </xf>
    <xf numFmtId="0" fontId="90" fillId="2" borderId="113" xfId="0" applyFont="1" applyFill="1" applyBorder="1" applyAlignment="1">
      <alignment horizontal="center" vertical="center"/>
    </xf>
    <xf numFmtId="3" fontId="14" fillId="0" borderId="611" xfId="0" applyNumberFormat="1" applyFont="1" applyBorder="1" applyAlignment="1">
      <alignment vertical="center"/>
    </xf>
    <xf numFmtId="3" fontId="27" fillId="3" borderId="612" xfId="0" applyNumberFormat="1" applyFont="1" applyFill="1" applyBorder="1" applyAlignment="1">
      <alignment vertical="center"/>
    </xf>
    <xf numFmtId="0" fontId="27" fillId="0" borderId="613" xfId="0" applyFont="1" applyBorder="1"/>
    <xf numFmtId="0" fontId="27" fillId="0" borderId="184" xfId="0" applyFont="1" applyBorder="1"/>
    <xf numFmtId="0" fontId="27" fillId="0" borderId="614" xfId="0" applyFont="1" applyBorder="1"/>
    <xf numFmtId="0" fontId="27" fillId="0" borderId="615" xfId="0" applyFont="1" applyBorder="1"/>
    <xf numFmtId="0" fontId="28" fillId="0" borderId="614" xfId="0" applyFont="1" applyBorder="1"/>
    <xf numFmtId="164" fontId="14" fillId="0" borderId="1" xfId="0" applyNumberFormat="1" applyFont="1" applyBorder="1" applyAlignment="1">
      <alignment vertical="center"/>
    </xf>
    <xf numFmtId="0" fontId="80" fillId="0" borderId="616" xfId="0" applyFont="1" applyBorder="1" applyAlignment="1">
      <alignment horizontal="left" vertical="center"/>
    </xf>
    <xf numFmtId="164" fontId="14" fillId="0" borderId="617" xfId="0" applyNumberFormat="1" applyFont="1" applyBorder="1" applyAlignment="1">
      <alignment vertical="center"/>
    </xf>
    <xf numFmtId="164" fontId="14" fillId="0" borderId="618" xfId="0" applyNumberFormat="1" applyFont="1" applyBorder="1" applyAlignment="1">
      <alignment vertical="center"/>
    </xf>
    <xf numFmtId="164" fontId="14" fillId="0" borderId="619" xfId="0" applyNumberFormat="1" applyFont="1" applyBorder="1" applyAlignment="1">
      <alignment vertical="center"/>
    </xf>
    <xf numFmtId="164" fontId="14" fillId="0" borderId="620" xfId="0" applyNumberFormat="1" applyFont="1" applyBorder="1" applyAlignment="1">
      <alignment vertical="center"/>
    </xf>
    <xf numFmtId="164" fontId="14" fillId="0" borderId="621" xfId="0" applyNumberFormat="1" applyFont="1" applyBorder="1" applyAlignment="1">
      <alignment horizontal="right" vertical="center"/>
    </xf>
    <xf numFmtId="164" fontId="14" fillId="0" borderId="622" xfId="0" applyNumberFormat="1" applyFont="1" applyBorder="1" applyAlignment="1">
      <alignment vertical="center"/>
    </xf>
    <xf numFmtId="164" fontId="14" fillId="0" borderId="623" xfId="0" applyNumberFormat="1" applyFont="1" applyBorder="1" applyAlignment="1">
      <alignment vertical="center"/>
    </xf>
    <xf numFmtId="164" fontId="14" fillId="0" borderId="624" xfId="0" applyNumberFormat="1" applyFont="1" applyBorder="1" applyAlignment="1">
      <alignment vertical="center"/>
    </xf>
    <xf numFmtId="164" fontId="24" fillId="5" borderId="625" xfId="0" applyNumberFormat="1" applyFont="1" applyFill="1" applyBorder="1" applyAlignment="1">
      <alignment vertical="center"/>
    </xf>
    <xf numFmtId="164" fontId="24" fillId="5" borderId="626" xfId="0" applyNumberFormat="1" applyFont="1" applyFill="1" applyBorder="1" applyAlignment="1">
      <alignment vertical="center"/>
    </xf>
    <xf numFmtId="167" fontId="14" fillId="0" borderId="627" xfId="0" applyNumberFormat="1" applyFont="1" applyBorder="1" applyAlignment="1">
      <alignment vertical="center"/>
    </xf>
    <xf numFmtId="167" fontId="14" fillId="0" borderId="96" xfId="0" applyNumberFormat="1" applyFont="1" applyBorder="1" applyAlignment="1">
      <alignment vertical="center"/>
    </xf>
    <xf numFmtId="167" fontId="14" fillId="0" borderId="71" xfId="0" applyNumberFormat="1" applyFont="1" applyBorder="1" applyAlignment="1">
      <alignment vertical="center"/>
    </xf>
    <xf numFmtId="167" fontId="14" fillId="0" borderId="71" xfId="0" applyNumberFormat="1" applyFont="1" applyBorder="1" applyAlignment="1">
      <alignment horizontal="right" vertical="center"/>
    </xf>
    <xf numFmtId="167" fontId="24" fillId="0" borderId="96" xfId="0" applyNumberFormat="1" applyFont="1" applyBorder="1" applyAlignment="1">
      <alignment vertical="center"/>
    </xf>
    <xf numFmtId="164" fontId="14" fillId="0" borderId="627" xfId="0" applyNumberFormat="1" applyFont="1" applyBorder="1" applyAlignment="1">
      <alignment vertical="center"/>
    </xf>
    <xf numFmtId="164" fontId="27" fillId="3" borderId="72" xfId="0" applyNumberFormat="1" applyFont="1" applyFill="1" applyBorder="1" applyAlignment="1">
      <alignment horizontal="right" vertical="center"/>
    </xf>
    <xf numFmtId="164" fontId="14" fillId="0" borderId="96" xfId="0" applyNumberFormat="1" applyFont="1" applyBorder="1" applyAlignment="1">
      <alignment vertical="center"/>
    </xf>
    <xf numFmtId="164" fontId="14" fillId="0" borderId="627" xfId="0" applyNumberFormat="1" applyFont="1" applyBorder="1" applyAlignment="1">
      <alignment horizontal="right" vertical="center"/>
    </xf>
    <xf numFmtId="9" fontId="27" fillId="3" borderId="628" xfId="0" applyNumberFormat="1" applyFont="1" applyFill="1" applyBorder="1" applyAlignment="1">
      <alignment horizontal="right" vertical="center"/>
    </xf>
    <xf numFmtId="9" fontId="27" fillId="3" borderId="629" xfId="0" applyNumberFormat="1" applyFont="1" applyFill="1" applyBorder="1" applyAlignment="1">
      <alignment horizontal="right" vertical="center"/>
    </xf>
    <xf numFmtId="164" fontId="27" fillId="3" borderId="629" xfId="0" applyNumberFormat="1" applyFont="1" applyFill="1" applyBorder="1" applyAlignment="1">
      <alignment horizontal="right" vertical="center"/>
    </xf>
    <xf numFmtId="0" fontId="14" fillId="0" borderId="427" xfId="0" applyFont="1" applyBorder="1" applyAlignment="1">
      <alignment horizontal="right" vertical="center"/>
    </xf>
    <xf numFmtId="9" fontId="27" fillId="3" borderId="630" xfId="0" applyNumberFormat="1" applyFont="1" applyFill="1" applyBorder="1" applyAlignment="1">
      <alignment horizontal="right" vertical="center"/>
    </xf>
    <xf numFmtId="164" fontId="14" fillId="0" borderId="1" xfId="0" applyNumberFormat="1" applyFont="1" applyBorder="1" applyAlignment="1">
      <alignment horizontal="right" vertical="center"/>
    </xf>
    <xf numFmtId="164" fontId="14" fillId="0" borderId="617" xfId="0" applyNumberFormat="1" applyFont="1" applyBorder="1" applyAlignment="1">
      <alignment horizontal="right" vertical="center"/>
    </xf>
    <xf numFmtId="9" fontId="14" fillId="0" borderId="85" xfId="0" applyNumberFormat="1" applyFont="1" applyBorder="1" applyAlignment="1">
      <alignment horizontal="right" vertical="center"/>
    </xf>
    <xf numFmtId="0" fontId="90" fillId="2" borderId="631" xfId="0" applyFont="1" applyFill="1" applyBorder="1" applyAlignment="1">
      <alignment horizontal="center" vertical="center" wrapText="1"/>
    </xf>
    <xf numFmtId="0" fontId="90" fillId="2" borderId="632" xfId="0" applyFont="1" applyFill="1" applyBorder="1" applyAlignment="1">
      <alignment horizontal="center" vertical="center" wrapText="1"/>
    </xf>
    <xf numFmtId="0" fontId="90" fillId="2" borderId="633" xfId="0" applyFont="1" applyFill="1" applyBorder="1" applyAlignment="1">
      <alignment horizontal="center" vertical="center" wrapText="1"/>
    </xf>
    <xf numFmtId="164" fontId="14" fillId="0" borderId="93" xfId="0" applyNumberFormat="1" applyFont="1" applyBorder="1" applyAlignment="1">
      <alignment horizontal="right" vertical="center"/>
    </xf>
    <xf numFmtId="9" fontId="14" fillId="0" borderId="94" xfId="0" applyNumberFormat="1" applyFont="1" applyBorder="1" applyAlignment="1">
      <alignment horizontal="right" vertical="center"/>
    </xf>
    <xf numFmtId="164" fontId="14" fillId="0" borderId="82" xfId="0" applyNumberFormat="1" applyFont="1" applyBorder="1" applyAlignment="1">
      <alignment horizontal="right" vertical="center"/>
    </xf>
    <xf numFmtId="9" fontId="14" fillId="0" borderId="94" xfId="0" applyNumberFormat="1" applyFont="1" applyBorder="1" applyAlignment="1">
      <alignment vertical="center"/>
    </xf>
    <xf numFmtId="164" fontId="14" fillId="0" borderId="85" xfId="0" applyNumberFormat="1" applyFont="1" applyBorder="1" applyAlignment="1">
      <alignment horizontal="right" vertical="center"/>
    </xf>
    <xf numFmtId="9" fontId="14" fillId="0" borderId="2" xfId="0" applyNumberFormat="1" applyFont="1" applyBorder="1" applyAlignment="1">
      <alignment vertical="center"/>
    </xf>
    <xf numFmtId="0" fontId="14" fillId="0" borderId="584" xfId="0" applyFont="1" applyBorder="1"/>
    <xf numFmtId="0" fontId="14" fillId="0" borderId="582" xfId="0" applyFont="1" applyBorder="1"/>
    <xf numFmtId="164" fontId="14" fillId="0" borderId="71" xfId="0" applyNumberFormat="1" applyFont="1" applyBorder="1" applyAlignment="1">
      <alignment horizontal="right"/>
    </xf>
    <xf numFmtId="164" fontId="14" fillId="0" borderId="78" xfId="0" applyNumberFormat="1" applyFont="1" applyBorder="1" applyAlignment="1">
      <alignment horizontal="right"/>
    </xf>
    <xf numFmtId="164" fontId="24" fillId="0" borderId="96" xfId="0" applyNumberFormat="1" applyFont="1" applyBorder="1" applyAlignment="1">
      <alignment horizontal="right"/>
    </xf>
    <xf numFmtId="164" fontId="24" fillId="0" borderId="75" xfId="0" applyNumberFormat="1" applyFont="1" applyBorder="1" applyAlignment="1">
      <alignment horizontal="right"/>
    </xf>
    <xf numFmtId="164" fontId="27" fillId="3" borderId="635" xfId="0" applyNumberFormat="1" applyFont="1" applyFill="1" applyBorder="1" applyAlignment="1">
      <alignment horizontal="right" vertical="center"/>
    </xf>
    <xf numFmtId="9" fontId="27" fillId="3" borderId="635" xfId="0" applyNumberFormat="1" applyFont="1" applyFill="1" applyBorder="1" applyAlignment="1">
      <alignment horizontal="right" vertical="center"/>
    </xf>
    <xf numFmtId="164" fontId="27" fillId="3" borderId="400" xfId="0" applyNumberFormat="1" applyFont="1" applyFill="1" applyBorder="1" applyAlignment="1">
      <alignment horizontal="right" vertical="center"/>
    </xf>
    <xf numFmtId="0" fontId="93" fillId="2" borderId="80" xfId="0" applyFont="1" applyFill="1" applyBorder="1" applyAlignment="1">
      <alignment horizontal="center" vertical="center"/>
    </xf>
    <xf numFmtId="0" fontId="14" fillId="0" borderId="52" xfId="0" applyFont="1" applyBorder="1" applyAlignment="1">
      <alignment horizontal="left" vertical="center" wrapText="1"/>
    </xf>
    <xf numFmtId="3" fontId="24" fillId="0" borderId="621" xfId="0" applyNumberFormat="1" applyFont="1" applyBorder="1" applyAlignment="1">
      <alignment horizontal="right" vertical="center"/>
    </xf>
    <xf numFmtId="3" fontId="24" fillId="0" borderId="85" xfId="0" applyNumberFormat="1" applyFont="1" applyBorder="1" applyAlignment="1">
      <alignment horizontal="right" vertical="center"/>
    </xf>
    <xf numFmtId="4" fontId="24" fillId="0" borderId="85" xfId="0" applyNumberFormat="1" applyFont="1" applyBorder="1" applyAlignment="1">
      <alignment horizontal="right" vertical="center"/>
    </xf>
    <xf numFmtId="3" fontId="24" fillId="0" borderId="88" xfId="0" applyNumberFormat="1" applyFont="1" applyBorder="1" applyAlignment="1">
      <alignment horizontal="right" vertical="center"/>
    </xf>
    <xf numFmtId="4" fontId="14" fillId="0" borderId="621" xfId="0" applyNumberFormat="1" applyFont="1" applyBorder="1" applyAlignment="1">
      <alignment horizontal="right" vertical="center"/>
    </xf>
    <xf numFmtId="4" fontId="14" fillId="0" borderId="85" xfId="0" applyNumberFormat="1" applyFont="1" applyBorder="1" applyAlignment="1">
      <alignment horizontal="right" vertical="center"/>
    </xf>
    <xf numFmtId="164" fontId="14" fillId="0" borderId="71" xfId="0" applyNumberFormat="1" applyFont="1" applyBorder="1" applyAlignment="1">
      <alignment vertical="center"/>
    </xf>
    <xf numFmtId="164" fontId="24" fillId="0" borderId="96" xfId="0" applyNumberFormat="1" applyFont="1" applyBorder="1" applyAlignment="1">
      <alignment vertical="center"/>
    </xf>
    <xf numFmtId="3" fontId="14" fillId="0" borderId="78" xfId="0" applyNumberFormat="1" applyFont="1" applyBorder="1" applyAlignment="1">
      <alignment horizontal="right" vertical="center"/>
    </xf>
    <xf numFmtId="3" fontId="14" fillId="0" borderId="636" xfId="0" applyNumberFormat="1" applyFont="1" applyBorder="1" applyAlignment="1">
      <alignment vertical="center"/>
    </xf>
    <xf numFmtId="3" fontId="24" fillId="0" borderId="637" xfId="0" applyNumberFormat="1" applyFont="1" applyBorder="1"/>
    <xf numFmtId="3" fontId="24" fillId="0" borderId="638" xfId="0" applyNumberFormat="1" applyFont="1" applyBorder="1"/>
    <xf numFmtId="3" fontId="28" fillId="0" borderId="639" xfId="0" applyNumberFormat="1" applyFont="1" applyBorder="1"/>
    <xf numFmtId="3" fontId="28" fillId="0" borderId="640" xfId="0" applyNumberFormat="1" applyFont="1" applyBorder="1"/>
    <xf numFmtId="3" fontId="14" fillId="0" borderId="71" xfId="0" applyNumberFormat="1" applyFont="1" applyBorder="1" applyAlignment="1">
      <alignment vertical="center"/>
    </xf>
    <xf numFmtId="3" fontId="24" fillId="0" borderId="71" xfId="0" applyNumberFormat="1" applyFont="1" applyBorder="1" applyAlignment="1">
      <alignment vertical="center"/>
    </xf>
    <xf numFmtId="3" fontId="14" fillId="0" borderId="641" xfId="0" applyNumberFormat="1" applyFont="1" applyBorder="1" applyAlignment="1">
      <alignment horizontal="right" vertical="center"/>
    </xf>
    <xf numFmtId="4" fontId="14" fillId="0" borderId="95" xfId="0" applyNumberFormat="1" applyFont="1" applyBorder="1" applyAlignment="1">
      <alignment horizontal="right" vertical="center"/>
    </xf>
    <xf numFmtId="0" fontId="14" fillId="0" borderId="95" xfId="0" applyFont="1" applyBorder="1" applyAlignment="1">
      <alignment horizontal="right" vertical="center"/>
    </xf>
    <xf numFmtId="2" fontId="27" fillId="3" borderId="642" xfId="0" applyNumberFormat="1" applyFont="1" applyFill="1" applyBorder="1"/>
    <xf numFmtId="4" fontId="14" fillId="0" borderId="71" xfId="0" applyNumberFormat="1" applyFont="1" applyBorder="1" applyAlignment="1">
      <alignment horizontal="right" vertical="center"/>
    </xf>
    <xf numFmtId="0" fontId="14" fillId="0" borderId="71" xfId="0" applyFont="1" applyBorder="1" applyAlignment="1">
      <alignment horizontal="right" vertical="center"/>
    </xf>
    <xf numFmtId="0" fontId="14" fillId="0" borderId="78" xfId="0" applyFont="1" applyBorder="1" applyAlignment="1">
      <alignment vertical="center"/>
    </xf>
    <xf numFmtId="3" fontId="14" fillId="0" borderId="603" xfId="0" applyNumberFormat="1" applyFont="1" applyBorder="1" applyAlignment="1">
      <alignment vertical="center"/>
    </xf>
    <xf numFmtId="3" fontId="14" fillId="0" borderId="644" xfId="0" applyNumberFormat="1" applyFont="1" applyBorder="1" applyAlignment="1">
      <alignment vertical="center"/>
    </xf>
    <xf numFmtId="3" fontId="14" fillId="0" borderId="645" xfId="0" applyNumberFormat="1" applyFont="1" applyBorder="1" applyAlignment="1">
      <alignment vertical="center"/>
    </xf>
    <xf numFmtId="0" fontId="14" fillId="0" borderId="473" xfId="0" applyFont="1" applyBorder="1" applyAlignment="1">
      <alignment horizontal="left" vertical="center"/>
    </xf>
    <xf numFmtId="3" fontId="14" fillId="0" borderId="647" xfId="0" applyNumberFormat="1" applyFont="1" applyBorder="1" applyAlignment="1">
      <alignment vertical="center"/>
    </xf>
    <xf numFmtId="3" fontId="14" fillId="0" borderId="648" xfId="0" applyNumberFormat="1" applyFont="1" applyBorder="1" applyAlignment="1">
      <alignment vertical="center"/>
    </xf>
    <xf numFmtId="3" fontId="27" fillId="3" borderId="68" xfId="0" applyNumberFormat="1" applyFont="1" applyFill="1" applyBorder="1" applyAlignment="1">
      <alignment vertical="center"/>
    </xf>
    <xf numFmtId="1" fontId="28" fillId="3" borderId="68" xfId="0" applyNumberFormat="1" applyFont="1" applyFill="1" applyBorder="1" applyAlignment="1">
      <alignment vertical="center"/>
    </xf>
    <xf numFmtId="10" fontId="28" fillId="3" borderId="68" xfId="0" applyNumberFormat="1" applyFont="1" applyFill="1" applyBorder="1" applyAlignment="1">
      <alignment vertical="center"/>
    </xf>
    <xf numFmtId="3" fontId="14" fillId="0" borderId="96" xfId="0" applyNumberFormat="1" applyFont="1" applyBorder="1" applyAlignment="1">
      <alignment vertical="center"/>
    </xf>
    <xf numFmtId="3" fontId="14" fillId="0" borderId="653" xfId="0" applyNumberFormat="1" applyFont="1" applyBorder="1" applyAlignment="1">
      <alignment vertical="center"/>
    </xf>
    <xf numFmtId="3" fontId="14" fillId="0" borderId="654" xfId="0" applyNumberFormat="1" applyFont="1" applyBorder="1" applyAlignment="1">
      <alignment vertical="center"/>
    </xf>
    <xf numFmtId="164" fontId="14" fillId="0" borderId="654" xfId="0" applyNumberFormat="1" applyFont="1" applyBorder="1" applyAlignment="1">
      <alignment vertical="center"/>
    </xf>
    <xf numFmtId="0" fontId="14" fillId="0" borderId="654" xfId="0" applyFont="1" applyBorder="1" applyAlignment="1">
      <alignment vertical="center"/>
    </xf>
    <xf numFmtId="164" fontId="14" fillId="0" borderId="655" xfId="0" applyNumberFormat="1" applyFont="1" applyBorder="1" applyAlignment="1">
      <alignment vertical="center"/>
    </xf>
    <xf numFmtId="10" fontId="14" fillId="0" borderId="656" xfId="0" applyNumberFormat="1" applyFont="1" applyBorder="1" applyAlignment="1">
      <alignment vertical="center"/>
    </xf>
    <xf numFmtId="4" fontId="14" fillId="3" borderId="660" xfId="0" applyNumberFormat="1" applyFont="1" applyFill="1" applyBorder="1" applyAlignment="1">
      <alignment vertical="center"/>
    </xf>
    <xf numFmtId="167" fontId="14" fillId="5" borderId="662" xfId="0" applyNumberFormat="1" applyFont="1" applyFill="1" applyBorder="1"/>
    <xf numFmtId="167" fontId="14" fillId="5" borderId="629" xfId="0" applyNumberFormat="1" applyFont="1" applyFill="1" applyBorder="1"/>
    <xf numFmtId="167" fontId="27" fillId="5" borderId="662" xfId="0" applyNumberFormat="1" applyFont="1" applyFill="1" applyBorder="1" applyAlignment="1">
      <alignment vertical="center"/>
    </xf>
    <xf numFmtId="167" fontId="27" fillId="5" borderId="629" xfId="0" applyNumberFormat="1" applyFont="1" applyFill="1" applyBorder="1" applyAlignment="1">
      <alignment vertical="center"/>
    </xf>
    <xf numFmtId="167" fontId="14" fillId="5" borderId="663" xfId="0" applyNumberFormat="1" applyFont="1" applyFill="1" applyBorder="1"/>
    <xf numFmtId="167" fontId="24" fillId="0" borderId="427" xfId="0" applyNumberFormat="1" applyFont="1" applyBorder="1" applyAlignment="1">
      <alignment vertical="center"/>
    </xf>
    <xf numFmtId="0" fontId="90" fillId="2" borderId="664" xfId="0" applyFont="1" applyFill="1" applyBorder="1" applyAlignment="1">
      <alignment horizontal="center" vertical="center"/>
    </xf>
    <xf numFmtId="0" fontId="91" fillId="2" borderId="664" xfId="0" applyFont="1" applyFill="1" applyBorder="1" applyAlignment="1">
      <alignment horizontal="center" vertical="center"/>
    </xf>
    <xf numFmtId="0" fontId="91" fillId="2" borderId="665" xfId="0" applyFont="1" applyFill="1" applyBorder="1" applyAlignment="1">
      <alignment horizontal="center" vertical="center"/>
    </xf>
    <xf numFmtId="167" fontId="14" fillId="0" borderId="666" xfId="0" applyNumberFormat="1" applyFont="1" applyBorder="1" applyAlignment="1">
      <alignment vertical="center"/>
    </xf>
    <xf numFmtId="167" fontId="14" fillId="0" borderId="654" xfId="0" applyNumberFormat="1" applyFont="1" applyBorder="1" applyAlignment="1">
      <alignment vertical="center"/>
    </xf>
    <xf numFmtId="164" fontId="14" fillId="0" borderId="667" xfId="0" applyNumberFormat="1" applyFont="1" applyBorder="1" applyAlignment="1">
      <alignment vertical="center"/>
    </xf>
    <xf numFmtId="0" fontId="21" fillId="4" borderId="681" xfId="0" applyFont="1" applyFill="1" applyBorder="1" applyAlignment="1">
      <alignment horizontal="left" vertical="center" wrapText="1"/>
    </xf>
    <xf numFmtId="164" fontId="14" fillId="0" borderId="135" xfId="0" applyNumberFormat="1" applyFont="1" applyBorder="1" applyAlignment="1">
      <alignment vertical="center"/>
    </xf>
    <xf numFmtId="164" fontId="14" fillId="0" borderId="641" xfId="0" applyNumberFormat="1" applyFont="1" applyBorder="1" applyAlignment="1">
      <alignment vertical="center"/>
    </xf>
    <xf numFmtId="164" fontId="27" fillId="3" borderId="682" xfId="0" applyNumberFormat="1" applyFont="1" applyFill="1" applyBorder="1" applyAlignment="1">
      <alignment vertical="center"/>
    </xf>
    <xf numFmtId="174" fontId="14" fillId="0" borderId="0" xfId="0" applyNumberFormat="1" applyFont="1" applyAlignment="1">
      <alignment vertical="center"/>
    </xf>
    <xf numFmtId="3" fontId="24" fillId="0" borderId="75" xfId="0" applyNumberFormat="1" applyFont="1" applyBorder="1" applyAlignment="1">
      <alignment vertical="center"/>
    </xf>
    <xf numFmtId="3" fontId="24" fillId="0" borderId="96" xfId="0" applyNumberFormat="1" applyFont="1" applyBorder="1" applyAlignment="1">
      <alignment vertical="center"/>
    </xf>
    <xf numFmtId="3" fontId="27" fillId="3" borderId="683" xfId="0" applyNumberFormat="1" applyFont="1" applyFill="1" applyBorder="1" applyAlignment="1">
      <alignment vertical="center"/>
    </xf>
    <xf numFmtId="9" fontId="14" fillId="0" borderId="0" xfId="0" applyNumberFormat="1" applyFont="1" applyAlignment="1">
      <alignment vertical="center"/>
    </xf>
    <xf numFmtId="0" fontId="91" fillId="2" borderId="684" xfId="0" applyFont="1" applyFill="1" applyBorder="1" applyAlignment="1">
      <alignment horizontal="center" vertical="center"/>
    </xf>
    <xf numFmtId="0" fontId="14" fillId="0" borderId="690" xfId="0" applyFont="1" applyBorder="1" applyAlignment="1">
      <alignment horizontal="left" vertical="center"/>
    </xf>
    <xf numFmtId="167" fontId="14" fillId="0" borderId="691" xfId="0" applyNumberFormat="1" applyFont="1" applyBorder="1" applyAlignment="1">
      <alignment vertical="center"/>
    </xf>
    <xf numFmtId="167" fontId="27" fillId="3" borderId="692" xfId="0" applyNumberFormat="1" applyFont="1" applyFill="1" applyBorder="1" applyAlignment="1">
      <alignment vertical="center"/>
    </xf>
    <xf numFmtId="167" fontId="14" fillId="0" borderId="95" xfId="0" applyNumberFormat="1" applyFont="1" applyBorder="1" applyAlignment="1">
      <alignment vertical="center"/>
    </xf>
    <xf numFmtId="167" fontId="14" fillId="3" borderId="97" xfId="0" applyNumberFormat="1" applyFont="1" applyFill="1" applyBorder="1" applyAlignment="1">
      <alignment vertical="center"/>
    </xf>
    <xf numFmtId="167" fontId="27" fillId="3" borderId="97" xfId="0" applyNumberFormat="1" applyFont="1" applyFill="1" applyBorder="1" applyAlignment="1">
      <alignment vertical="center"/>
    </xf>
    <xf numFmtId="167" fontId="27" fillId="3" borderId="68" xfId="0" applyNumberFormat="1" applyFont="1" applyFill="1" applyBorder="1" applyAlignment="1">
      <alignment horizontal="right" vertical="center"/>
    </xf>
    <xf numFmtId="164" fontId="27" fillId="3" borderId="68" xfId="0" applyNumberFormat="1" applyFont="1" applyFill="1" applyBorder="1" applyAlignment="1">
      <alignment vertical="center"/>
    </xf>
    <xf numFmtId="0" fontId="102" fillId="0" borderId="0" xfId="0" applyFont="1" applyAlignment="1">
      <alignment vertical="center"/>
    </xf>
    <xf numFmtId="0" fontId="103" fillId="2" borderId="552" xfId="0" applyFont="1" applyFill="1" applyBorder="1" applyAlignment="1">
      <alignment horizontal="center" vertical="center"/>
    </xf>
    <xf numFmtId="0" fontId="103" fillId="2" borderId="607" xfId="0" applyFont="1" applyFill="1" applyBorder="1" applyAlignment="1">
      <alignment horizontal="center" vertical="center"/>
    </xf>
    <xf numFmtId="0" fontId="103" fillId="2" borderId="470" xfId="0" applyFont="1" applyFill="1" applyBorder="1" applyAlignment="1">
      <alignment horizontal="center" vertical="center" wrapText="1"/>
    </xf>
    <xf numFmtId="0" fontId="103" fillId="2" borderId="80" xfId="0" applyFont="1" applyFill="1" applyBorder="1" applyAlignment="1">
      <alignment horizontal="center" vertical="center"/>
    </xf>
    <xf numFmtId="0" fontId="103" fillId="2" borderId="113" xfId="0" applyFont="1" applyFill="1" applyBorder="1" applyAlignment="1">
      <alignment horizontal="center" vertical="center"/>
    </xf>
    <xf numFmtId="3" fontId="14" fillId="0" borderId="135" xfId="0" applyNumberFormat="1" applyFont="1" applyBorder="1" applyAlignment="1">
      <alignment vertical="center"/>
    </xf>
    <xf numFmtId="3" fontId="14" fillId="0" borderId="48" xfId="0" applyNumberFormat="1" applyFont="1" applyBorder="1" applyAlignment="1">
      <alignment vertical="center"/>
    </xf>
    <xf numFmtId="3" fontId="14" fillId="0" borderId="698" xfId="0" applyNumberFormat="1" applyFont="1" applyBorder="1" applyAlignment="1">
      <alignment vertical="center"/>
    </xf>
    <xf numFmtId="3" fontId="24" fillId="5" borderId="699" xfId="0" applyNumberFormat="1" applyFont="1" applyFill="1" applyBorder="1" applyAlignment="1">
      <alignment vertical="center"/>
    </xf>
    <xf numFmtId="0" fontId="14" fillId="0" borderId="24" xfId="0" applyFont="1" applyBorder="1" applyAlignment="1">
      <alignment horizontal="left" vertical="center"/>
    </xf>
    <xf numFmtId="164" fontId="14" fillId="0" borderId="293" xfId="0" applyNumberFormat="1" applyFont="1" applyBorder="1" applyAlignment="1">
      <alignment vertical="center"/>
    </xf>
    <xf numFmtId="164" fontId="14" fillId="0" borderId="698" xfId="0" applyNumberFormat="1" applyFont="1" applyBorder="1" applyAlignment="1">
      <alignment vertical="center"/>
    </xf>
    <xf numFmtId="164" fontId="24" fillId="0" borderId="700" xfId="0" applyNumberFormat="1" applyFont="1" applyBorder="1" applyAlignment="1">
      <alignment vertical="center"/>
    </xf>
    <xf numFmtId="164" fontId="24" fillId="5" borderId="701" xfId="0" applyNumberFormat="1" applyFont="1" applyFill="1" applyBorder="1" applyAlignment="1">
      <alignment vertical="center"/>
    </xf>
    <xf numFmtId="164" fontId="24" fillId="5" borderId="702" xfId="0" applyNumberFormat="1" applyFont="1" applyFill="1" applyBorder="1" applyAlignment="1">
      <alignment vertical="center"/>
    </xf>
    <xf numFmtId="0" fontId="10" fillId="0" borderId="429" xfId="0" applyFont="1" applyBorder="1" applyAlignment="1">
      <alignment vertical="center"/>
    </xf>
    <xf numFmtId="167" fontId="24" fillId="0" borderId="71" xfId="0" applyNumberFormat="1" applyFont="1" applyBorder="1" applyAlignment="1">
      <alignment horizontal="right" vertical="center"/>
    </xf>
    <xf numFmtId="9" fontId="14" fillId="0" borderId="1" xfId="0" applyNumberFormat="1" applyFont="1" applyBorder="1" applyAlignment="1">
      <alignment horizontal="right" vertical="center"/>
    </xf>
    <xf numFmtId="9" fontId="14" fillId="0" borderId="1" xfId="0" applyNumberFormat="1" applyFont="1" applyBorder="1" applyAlignment="1">
      <alignment vertical="center"/>
    </xf>
    <xf numFmtId="0" fontId="103" fillId="2" borderId="631" xfId="0" applyFont="1" applyFill="1" applyBorder="1" applyAlignment="1">
      <alignment horizontal="center" vertical="center" wrapText="1"/>
    </xf>
    <xf numFmtId="0" fontId="103" fillId="2" borderId="632" xfId="0" applyFont="1" applyFill="1" applyBorder="1" applyAlignment="1">
      <alignment horizontal="center" vertical="center" wrapText="1"/>
    </xf>
    <xf numFmtId="164" fontId="14" fillId="0" borderId="94" xfId="0" applyNumberFormat="1" applyFont="1" applyBorder="1" applyAlignment="1">
      <alignment horizontal="right" vertical="center"/>
    </xf>
    <xf numFmtId="10" fontId="27" fillId="3" borderId="71" xfId="0" applyNumberFormat="1" applyFont="1" applyFill="1" applyBorder="1" applyAlignment="1">
      <alignment horizontal="right" vertical="center"/>
    </xf>
    <xf numFmtId="10" fontId="28" fillId="3" borderId="96" xfId="0" applyNumberFormat="1" applyFont="1" applyFill="1" applyBorder="1" applyAlignment="1">
      <alignment horizontal="right" vertical="center"/>
    </xf>
    <xf numFmtId="0" fontId="106" fillId="2" borderId="80" xfId="0" applyFont="1" applyFill="1" applyBorder="1" applyAlignment="1">
      <alignment horizontal="center" vertical="center"/>
    </xf>
    <xf numFmtId="3" fontId="14" fillId="0" borderId="705" xfId="0" applyNumberFormat="1" applyFont="1" applyBorder="1" applyAlignment="1">
      <alignment vertical="center"/>
    </xf>
    <xf numFmtId="0" fontId="14" fillId="0" borderId="0" xfId="0" applyFont="1" applyAlignment="1">
      <alignment horizontal="center" vertical="center" wrapText="1"/>
    </xf>
    <xf numFmtId="0" fontId="14" fillId="0" borderId="0" xfId="0" applyFont="1" applyAlignment="1">
      <alignment horizontal="center" vertical="center"/>
    </xf>
    <xf numFmtId="0" fontId="103" fillId="2" borderId="712" xfId="0" applyFont="1" applyFill="1" applyBorder="1" applyAlignment="1">
      <alignment horizontal="center" vertical="center"/>
    </xf>
    <xf numFmtId="164" fontId="14" fillId="0" borderId="713" xfId="0" applyNumberFormat="1" applyFont="1" applyBorder="1" applyAlignment="1">
      <alignment vertical="center"/>
    </xf>
    <xf numFmtId="164" fontId="14" fillId="0" borderId="714" xfId="0" applyNumberFormat="1" applyFont="1" applyBorder="1" applyAlignment="1">
      <alignment vertical="center"/>
    </xf>
    <xf numFmtId="164" fontId="27" fillId="3" borderId="715" xfId="0" applyNumberFormat="1" applyFont="1" applyFill="1" applyBorder="1" applyAlignment="1">
      <alignment vertical="center"/>
    </xf>
    <xf numFmtId="164" fontId="27" fillId="3" borderId="716" xfId="0" applyNumberFormat="1" applyFont="1" applyFill="1" applyBorder="1" applyAlignment="1">
      <alignment vertical="center"/>
    </xf>
    <xf numFmtId="3" fontId="14" fillId="0" borderId="717" xfId="0" applyNumberFormat="1" applyFont="1" applyBorder="1" applyAlignment="1">
      <alignment vertical="center"/>
    </xf>
    <xf numFmtId="3" fontId="14" fillId="0" borderId="4" xfId="0" applyNumberFormat="1" applyFont="1" applyBorder="1" applyAlignment="1">
      <alignment vertical="center"/>
    </xf>
    <xf numFmtId="3" fontId="24" fillId="0" borderId="617" xfId="0" applyNumberFormat="1" applyFont="1" applyBorder="1" applyAlignment="1">
      <alignment vertical="center"/>
    </xf>
    <xf numFmtId="3" fontId="24" fillId="0" borderId="85" xfId="0" applyNumberFormat="1" applyFont="1" applyBorder="1" applyAlignment="1">
      <alignment vertical="center"/>
    </xf>
    <xf numFmtId="3" fontId="24" fillId="0" borderId="88" xfId="0" applyNumberFormat="1" applyFont="1" applyBorder="1" applyAlignment="1">
      <alignment vertical="center"/>
    </xf>
    <xf numFmtId="3" fontId="14" fillId="0" borderId="641" xfId="0" applyNumberFormat="1" applyFont="1" applyBorder="1" applyAlignment="1">
      <alignment vertical="center"/>
    </xf>
    <xf numFmtId="3" fontId="14" fillId="0" borderId="617" xfId="0" applyNumberFormat="1" applyFont="1" applyBorder="1" applyAlignment="1">
      <alignment vertical="center"/>
    </xf>
    <xf numFmtId="3" fontId="14" fillId="0" borderId="88" xfId="0" applyNumberFormat="1" applyFont="1" applyBorder="1" applyAlignment="1">
      <alignment vertical="center"/>
    </xf>
    <xf numFmtId="3" fontId="14" fillId="0" borderId="85" xfId="0" applyNumberFormat="1" applyFont="1" applyBorder="1" applyAlignment="1">
      <alignment vertical="center"/>
    </xf>
    <xf numFmtId="3" fontId="14" fillId="0" borderId="1" xfId="0" applyNumberFormat="1" applyFont="1" applyBorder="1" applyAlignment="1">
      <alignment horizontal="right" vertical="center"/>
    </xf>
    <xf numFmtId="3" fontId="14" fillId="0" borderId="617" xfId="0" applyNumberFormat="1" applyFont="1" applyBorder="1" applyAlignment="1">
      <alignment horizontal="right" vertical="center"/>
    </xf>
    <xf numFmtId="3" fontId="24" fillId="0" borderId="718" xfId="0" applyNumberFormat="1" applyFont="1" applyBorder="1" applyAlignment="1">
      <alignment vertical="center"/>
    </xf>
    <xf numFmtId="3" fontId="24" fillId="0" borderId="719" xfId="0" applyNumberFormat="1" applyFont="1" applyBorder="1" applyAlignment="1">
      <alignment vertical="center"/>
    </xf>
    <xf numFmtId="164" fontId="14" fillId="0" borderId="4" xfId="0" applyNumberFormat="1" applyFont="1" applyBorder="1" applyAlignment="1">
      <alignment vertical="center"/>
    </xf>
    <xf numFmtId="3" fontId="14" fillId="0" borderId="93" xfId="0" applyNumberFormat="1" applyFont="1" applyBorder="1" applyAlignment="1">
      <alignment vertical="center"/>
    </xf>
    <xf numFmtId="3" fontId="14" fillId="0" borderId="82" xfId="0" applyNumberFormat="1" applyFont="1" applyBorder="1" applyAlignment="1">
      <alignment vertical="center"/>
    </xf>
    <xf numFmtId="3" fontId="14" fillId="0" borderId="85" xfId="0" applyNumberFormat="1" applyFont="1" applyBorder="1" applyAlignment="1">
      <alignment horizontal="right" vertical="center"/>
    </xf>
    <xf numFmtId="164" fontId="14" fillId="0" borderId="95" xfId="0" applyNumberFormat="1" applyFont="1" applyBorder="1" applyAlignment="1">
      <alignment vertical="center"/>
    </xf>
    <xf numFmtId="3" fontId="14" fillId="9" borderId="400" xfId="0" applyNumberFormat="1" applyFont="1" applyFill="1" applyBorder="1" applyAlignment="1">
      <alignment vertical="center"/>
    </xf>
    <xf numFmtId="164" fontId="14" fillId="0" borderId="427" xfId="0" applyNumberFormat="1" applyFont="1" applyBorder="1" applyAlignment="1">
      <alignment horizontal="right" vertical="center"/>
    </xf>
    <xf numFmtId="3" fontId="14" fillId="9" borderId="97" xfId="0" applyNumberFormat="1" applyFont="1" applyFill="1" applyBorder="1" applyAlignment="1">
      <alignment vertical="center"/>
    </xf>
    <xf numFmtId="164" fontId="14" fillId="0" borderId="96" xfId="0" applyNumberFormat="1" applyFont="1" applyBorder="1" applyAlignment="1">
      <alignment horizontal="right" vertical="center"/>
    </xf>
    <xf numFmtId="4" fontId="14" fillId="0" borderId="78" xfId="0" applyNumberFormat="1" applyFont="1" applyBorder="1" applyAlignment="1">
      <alignment horizontal="right" vertical="center"/>
    </xf>
    <xf numFmtId="3" fontId="14" fillId="0" borderId="94" xfId="0" applyNumberFormat="1" applyFont="1" applyBorder="1" applyAlignment="1">
      <alignment vertical="center"/>
    </xf>
    <xf numFmtId="3" fontId="14" fillId="0" borderId="87" xfId="0" applyNumberFormat="1" applyFont="1" applyBorder="1" applyAlignment="1">
      <alignment vertical="center"/>
    </xf>
    <xf numFmtId="9" fontId="14" fillId="0" borderId="71" xfId="0" applyNumberFormat="1" applyFont="1" applyBorder="1" applyAlignment="1">
      <alignment horizontal="right" vertical="center"/>
    </xf>
    <xf numFmtId="9" fontId="14" fillId="0" borderId="96" xfId="0" applyNumberFormat="1" applyFont="1" applyBorder="1" applyAlignment="1">
      <alignment horizontal="right" vertical="center"/>
    </xf>
    <xf numFmtId="167" fontId="14" fillId="9" borderId="692" xfId="0" applyNumberFormat="1" applyFont="1" applyFill="1" applyBorder="1" applyAlignment="1">
      <alignment vertical="center"/>
    </xf>
    <xf numFmtId="0" fontId="90" fillId="2" borderId="635" xfId="0" applyFont="1" applyFill="1" applyBorder="1" applyAlignment="1">
      <alignment horizontal="center" vertical="center"/>
    </xf>
    <xf numFmtId="0" fontId="90" fillId="2" borderId="720" xfId="0" applyFont="1" applyFill="1" applyBorder="1" applyAlignment="1">
      <alignment horizontal="center" vertical="center"/>
    </xf>
    <xf numFmtId="0" fontId="90" fillId="2" borderId="80" xfId="0" applyFont="1" applyFill="1" applyBorder="1" applyAlignment="1">
      <alignment horizontal="center" vertical="center"/>
    </xf>
    <xf numFmtId="0" fontId="110" fillId="0" borderId="0" xfId="0" applyFont="1"/>
    <xf numFmtId="0" fontId="89" fillId="0" borderId="0" xfId="0" applyFont="1"/>
    <xf numFmtId="0" fontId="111" fillId="0" borderId="0" xfId="0" applyFont="1"/>
    <xf numFmtId="4" fontId="27" fillId="0" borderId="738" xfId="0" applyNumberFormat="1" applyFont="1" applyBorder="1"/>
    <xf numFmtId="0" fontId="33" fillId="0" borderId="0" xfId="0" applyFont="1" applyAlignment="1">
      <alignment wrapText="1"/>
    </xf>
    <xf numFmtId="0" fontId="91" fillId="2" borderId="739" xfId="0" applyFont="1" applyFill="1" applyBorder="1"/>
    <xf numFmtId="0" fontId="28" fillId="0" borderId="143" xfId="0" applyFont="1" applyBorder="1"/>
    <xf numFmtId="0" fontId="28" fillId="0" borderId="741" xfId="0" applyFont="1" applyBorder="1"/>
    <xf numFmtId="3" fontId="28" fillId="0" borderId="741" xfId="0" applyNumberFormat="1" applyFont="1" applyBorder="1"/>
    <xf numFmtId="0" fontId="91" fillId="2" borderId="470" xfId="0" applyFont="1" applyFill="1" applyBorder="1"/>
    <xf numFmtId="0" fontId="5" fillId="2" borderId="470" xfId="0" applyFont="1" applyFill="1" applyBorder="1"/>
    <xf numFmtId="0" fontId="27" fillId="0" borderId="143" xfId="0" applyFont="1" applyBorder="1"/>
    <xf numFmtId="0" fontId="27" fillId="9" borderId="356" xfId="0" applyFont="1" applyFill="1" applyBorder="1"/>
    <xf numFmtId="0" fontId="27" fillId="9" borderId="350" xfId="0" applyFont="1" applyFill="1" applyBorder="1"/>
    <xf numFmtId="0" fontId="27" fillId="0" borderId="741" xfId="0" applyFont="1" applyBorder="1"/>
    <xf numFmtId="0" fontId="27" fillId="0" borderId="143" xfId="0" applyFont="1" applyBorder="1" applyAlignment="1">
      <alignment horizontal="right"/>
    </xf>
    <xf numFmtId="0" fontId="5" fillId="2" borderId="470" xfId="0" applyFont="1" applyFill="1" applyBorder="1" applyAlignment="1">
      <alignment wrapText="1"/>
    </xf>
    <xf numFmtId="10" fontId="27" fillId="0" borderId="143" xfId="0" applyNumberFormat="1" applyFont="1" applyBorder="1"/>
    <xf numFmtId="10" fontId="27" fillId="5" borderId="356" xfId="0" applyNumberFormat="1" applyFont="1" applyFill="1" applyBorder="1"/>
    <xf numFmtId="10" fontId="27" fillId="5" borderId="350" xfId="0" applyNumberFormat="1" applyFont="1" applyFill="1" applyBorder="1"/>
    <xf numFmtId="10" fontId="27" fillId="0" borderId="0" xfId="0" applyNumberFormat="1" applyFont="1"/>
    <xf numFmtId="10" fontId="27" fillId="5" borderId="357" xfId="0" applyNumberFormat="1" applyFont="1" applyFill="1" applyBorder="1"/>
    <xf numFmtId="10" fontId="28" fillId="0" borderId="0" xfId="0" applyNumberFormat="1" applyFont="1"/>
    <xf numFmtId="10" fontId="28" fillId="9" borderId="357" xfId="0" applyNumberFormat="1" applyFont="1" applyFill="1" applyBorder="1"/>
    <xf numFmtId="10" fontId="27" fillId="9" borderId="350" xfId="0" applyNumberFormat="1" applyFont="1" applyFill="1" applyBorder="1"/>
    <xf numFmtId="0" fontId="27" fillId="0" borderId="743" xfId="0" applyFont="1" applyBorder="1" applyAlignment="1">
      <alignment horizontal="right"/>
    </xf>
    <xf numFmtId="0" fontId="27" fillId="0" borderId="740" xfId="0" applyFont="1" applyBorder="1" applyAlignment="1">
      <alignment horizontal="right"/>
    </xf>
    <xf numFmtId="10" fontId="27" fillId="0" borderId="743" xfId="0" applyNumberFormat="1" applyFont="1" applyBorder="1" applyAlignment="1">
      <alignment horizontal="right"/>
    </xf>
    <xf numFmtId="10" fontId="27" fillId="0" borderId="184" xfId="0" applyNumberFormat="1" applyFont="1" applyBorder="1" applyAlignment="1">
      <alignment horizontal="right"/>
    </xf>
    <xf numFmtId="10" fontId="27" fillId="0" borderId="743" xfId="0" applyNumberFormat="1" applyFont="1" applyBorder="1"/>
    <xf numFmtId="10" fontId="27" fillId="0" borderId="184" xfId="0" applyNumberFormat="1" applyFont="1" applyBorder="1"/>
    <xf numFmtId="10" fontId="27" fillId="0" borderId="143" xfId="0" applyNumberFormat="1" applyFont="1" applyBorder="1" applyAlignment="1">
      <alignment horizontal="right"/>
    </xf>
    <xf numFmtId="10" fontId="28" fillId="0" borderId="741" xfId="0" applyNumberFormat="1" applyFont="1" applyBorder="1" applyAlignment="1">
      <alignment horizontal="right"/>
    </xf>
    <xf numFmtId="10" fontId="28" fillId="0" borderId="741" xfId="0" applyNumberFormat="1" applyFont="1" applyBorder="1"/>
    <xf numFmtId="0" fontId="91" fillId="2" borderId="739" xfId="0" applyFont="1" applyFill="1" applyBorder="1" applyAlignment="1">
      <alignment wrapText="1"/>
    </xf>
    <xf numFmtId="0" fontId="27" fillId="0" borderId="744" xfId="0" applyFont="1" applyBorder="1" applyAlignment="1">
      <alignment horizontal="right"/>
    </xf>
    <xf numFmtId="0" fontId="27" fillId="0" borderId="736" xfId="0" applyFont="1" applyBorder="1" applyAlignment="1">
      <alignment horizontal="right"/>
    </xf>
    <xf numFmtId="10" fontId="27" fillId="0" borderId="744" xfId="0" applyNumberFormat="1" applyFont="1" applyBorder="1" applyAlignment="1">
      <alignment horizontal="right"/>
    </xf>
    <xf numFmtId="10" fontId="27" fillId="0" borderId="735" xfId="0" applyNumberFormat="1" applyFont="1" applyBorder="1" applyAlignment="1">
      <alignment horizontal="right"/>
    </xf>
    <xf numFmtId="3" fontId="28" fillId="0" borderId="143" xfId="0" applyNumberFormat="1" applyFont="1" applyBorder="1"/>
    <xf numFmtId="3" fontId="27" fillId="9" borderId="356" xfId="0" applyNumberFormat="1" applyFont="1" applyFill="1" applyBorder="1"/>
    <xf numFmtId="3" fontId="28" fillId="9" borderId="350" xfId="0" applyNumberFormat="1" applyFont="1" applyFill="1" applyBorder="1"/>
    <xf numFmtId="0" fontId="27" fillId="0" borderId="745" xfId="0" applyFont="1" applyBorder="1"/>
    <xf numFmtId="0" fontId="28" fillId="0" borderId="746" xfId="0" applyFont="1" applyBorder="1"/>
    <xf numFmtId="0" fontId="27" fillId="0" borderId="749" xfId="0" applyFont="1" applyBorder="1"/>
    <xf numFmtId="0" fontId="28" fillId="0" borderId="750" xfId="0" applyFont="1" applyBorder="1"/>
    <xf numFmtId="0" fontId="28" fillId="9" borderId="350" xfId="0" applyFont="1" applyFill="1" applyBorder="1"/>
    <xf numFmtId="3" fontId="27" fillId="0" borderId="143" xfId="0" applyNumberFormat="1" applyFont="1" applyBorder="1"/>
    <xf numFmtId="3" fontId="27" fillId="9" borderId="350" xfId="0" applyNumberFormat="1" applyFont="1" applyFill="1" applyBorder="1"/>
    <xf numFmtId="0" fontId="27" fillId="0" borderId="0" xfId="0" applyFont="1" applyAlignment="1">
      <alignment vertical="center" wrapText="1"/>
    </xf>
    <xf numFmtId="10" fontId="49" fillId="0" borderId="0" xfId="0" applyNumberFormat="1" applyFont="1"/>
    <xf numFmtId="3" fontId="27" fillId="0" borderId="0" xfId="0" applyNumberFormat="1" applyFont="1"/>
    <xf numFmtId="3" fontId="27" fillId="0" borderId="741" xfId="0" applyNumberFormat="1" applyFont="1" applyBorder="1"/>
    <xf numFmtId="10" fontId="28" fillId="0" borderId="143" xfId="0" applyNumberFormat="1" applyFont="1" applyBorder="1"/>
    <xf numFmtId="4" fontId="27" fillId="0" borderId="143" xfId="0" applyNumberFormat="1" applyFont="1" applyBorder="1"/>
    <xf numFmtId="4" fontId="27" fillId="0" borderId="0" xfId="0" applyNumberFormat="1" applyFont="1"/>
    <xf numFmtId="4" fontId="28" fillId="0" borderId="146" xfId="0" applyNumberFormat="1" applyFont="1" applyBorder="1"/>
    <xf numFmtId="4" fontId="28" fillId="0" borderId="123" xfId="0" applyNumberFormat="1" applyFont="1" applyBorder="1"/>
    <xf numFmtId="0" fontId="91" fillId="2" borderId="752" xfId="0" applyFont="1" applyFill="1" applyBorder="1"/>
    <xf numFmtId="4" fontId="27" fillId="0" borderId="736" xfId="0" applyNumberFormat="1" applyFont="1" applyBorder="1"/>
    <xf numFmtId="4" fontId="27" fillId="0" borderId="735" xfId="0" applyNumberFormat="1" applyFont="1" applyBorder="1"/>
    <xf numFmtId="4" fontId="27" fillId="9" borderId="350" xfId="0" applyNumberFormat="1" applyFont="1" applyFill="1" applyBorder="1"/>
    <xf numFmtId="10" fontId="27" fillId="9" borderId="357" xfId="0" applyNumberFormat="1" applyFont="1" applyFill="1" applyBorder="1"/>
    <xf numFmtId="0" fontId="117" fillId="0" borderId="0" xfId="0" applyFont="1" applyAlignment="1">
      <alignment vertical="center"/>
    </xf>
    <xf numFmtId="0" fontId="24" fillId="0" borderId="256" xfId="0" applyFont="1" applyBorder="1" applyAlignment="1">
      <alignment horizontal="left" vertical="center"/>
    </xf>
    <xf numFmtId="3" fontId="24" fillId="3" borderId="764" xfId="0" applyNumberFormat="1" applyFont="1" applyFill="1" applyBorder="1" applyAlignment="1">
      <alignment horizontal="right" vertical="center"/>
    </xf>
    <xf numFmtId="3" fontId="24" fillId="3" borderId="29" xfId="0" applyNumberFormat="1" applyFont="1" applyFill="1" applyBorder="1" applyAlignment="1">
      <alignment horizontal="right" vertical="center"/>
    </xf>
    <xf numFmtId="3" fontId="14" fillId="3" borderId="771" xfId="0" applyNumberFormat="1" applyFont="1" applyFill="1" applyBorder="1" applyAlignment="1">
      <alignment horizontal="right" vertical="center"/>
    </xf>
    <xf numFmtId="3" fontId="14" fillId="3" borderId="772" xfId="0" applyNumberFormat="1" applyFont="1" applyFill="1" applyBorder="1" applyAlignment="1">
      <alignment horizontal="right" vertical="center"/>
    </xf>
    <xf numFmtId="3" fontId="14" fillId="3" borderId="35" xfId="0" applyNumberFormat="1" applyFont="1" applyFill="1" applyBorder="1" applyAlignment="1">
      <alignment horizontal="right" vertical="center"/>
    </xf>
    <xf numFmtId="3" fontId="14" fillId="0" borderId="784" xfId="0" applyNumberFormat="1" applyFont="1" applyBorder="1" applyAlignment="1">
      <alignment vertical="center"/>
    </xf>
    <xf numFmtId="3" fontId="14" fillId="0" borderId="785" xfId="0" applyNumberFormat="1" applyFont="1" applyBorder="1" applyAlignment="1">
      <alignment vertical="center"/>
    </xf>
    <xf numFmtId="3" fontId="24" fillId="0" borderId="410" xfId="0" applyNumberFormat="1" applyFont="1" applyBorder="1" applyAlignment="1">
      <alignment vertical="center"/>
    </xf>
    <xf numFmtId="3" fontId="14" fillId="0" borderId="786" xfId="0" applyNumberFormat="1" applyFont="1" applyBorder="1" applyAlignment="1">
      <alignment vertical="center"/>
    </xf>
    <xf numFmtId="3" fontId="24" fillId="0" borderId="82" xfId="0" applyNumberFormat="1" applyFont="1" applyBorder="1" applyAlignment="1">
      <alignment vertical="center"/>
    </xf>
    <xf numFmtId="0" fontId="118" fillId="2" borderId="113" xfId="0" applyFont="1" applyFill="1" applyBorder="1" applyAlignment="1">
      <alignment horizontal="center" vertical="center"/>
    </xf>
    <xf numFmtId="0" fontId="120" fillId="0" borderId="0" xfId="0" applyFont="1" applyAlignment="1">
      <alignment horizontal="left" vertical="center"/>
    </xf>
    <xf numFmtId="164" fontId="14" fillId="0" borderId="3" xfId="0" applyNumberFormat="1" applyFont="1" applyBorder="1" applyAlignment="1">
      <alignment vertical="center"/>
    </xf>
    <xf numFmtId="10" fontId="120" fillId="0" borderId="0" xfId="0" applyNumberFormat="1" applyFont="1" applyAlignment="1">
      <alignment horizontal="left" vertical="center"/>
    </xf>
    <xf numFmtId="164" fontId="24" fillId="5" borderId="3" xfId="0" applyNumberFormat="1" applyFont="1" applyFill="1" applyBorder="1" applyAlignment="1">
      <alignment vertical="center"/>
    </xf>
    <xf numFmtId="164" fontId="24" fillId="5" borderId="57" xfId="0" applyNumberFormat="1" applyFont="1" applyFill="1" applyBorder="1" applyAlignment="1">
      <alignment vertical="center"/>
    </xf>
    <xf numFmtId="164" fontId="14" fillId="3" borderId="72" xfId="0" applyNumberFormat="1" applyFont="1" applyFill="1" applyBorder="1" applyAlignment="1">
      <alignment vertical="center"/>
    </xf>
    <xf numFmtId="164" fontId="14" fillId="3" borderId="789" xfId="0" applyNumberFormat="1" applyFont="1" applyFill="1" applyBorder="1" applyAlignment="1">
      <alignment vertical="center"/>
    </xf>
    <xf numFmtId="164" fontId="27" fillId="3" borderId="72" xfId="0" applyNumberFormat="1" applyFont="1" applyFill="1" applyBorder="1" applyAlignment="1">
      <alignment vertical="center"/>
    </xf>
    <xf numFmtId="164" fontId="27" fillId="3" borderId="789" xfId="0" applyNumberFormat="1" applyFont="1" applyFill="1" applyBorder="1" applyAlignment="1">
      <alignment vertical="center"/>
    </xf>
    <xf numFmtId="164" fontId="14" fillId="3" borderId="790" xfId="0" applyNumberFormat="1" applyFont="1" applyFill="1" applyBorder="1" applyAlignment="1">
      <alignment vertical="center"/>
    </xf>
    <xf numFmtId="164" fontId="27" fillId="3" borderId="790" xfId="0" applyNumberFormat="1" applyFont="1" applyFill="1" applyBorder="1" applyAlignment="1">
      <alignment vertical="center"/>
    </xf>
    <xf numFmtId="164" fontId="14" fillId="3" borderId="617" xfId="0" applyNumberFormat="1" applyFont="1" applyFill="1" applyBorder="1" applyAlignment="1">
      <alignment vertical="center"/>
    </xf>
    <xf numFmtId="164" fontId="14" fillId="3" borderId="85" xfId="0" applyNumberFormat="1" applyFont="1" applyFill="1" applyBorder="1" applyAlignment="1">
      <alignment vertical="center"/>
    </xf>
    <xf numFmtId="164" fontId="14" fillId="3" borderId="791" xfId="0" applyNumberFormat="1" applyFont="1" applyFill="1" applyBorder="1" applyAlignment="1">
      <alignment vertical="center"/>
    </xf>
    <xf numFmtId="164" fontId="27" fillId="3" borderId="791" xfId="0" applyNumberFormat="1" applyFont="1" applyFill="1" applyBorder="1" applyAlignment="1">
      <alignment vertical="center"/>
    </xf>
    <xf numFmtId="164" fontId="24" fillId="5" borderId="631" xfId="0" applyNumberFormat="1" applyFont="1" applyFill="1" applyBorder="1" applyAlignment="1">
      <alignment vertical="center"/>
    </xf>
    <xf numFmtId="164" fontId="24" fillId="0" borderId="718" xfId="0" applyNumberFormat="1" applyFont="1" applyBorder="1" applyAlignment="1">
      <alignment vertical="center"/>
    </xf>
    <xf numFmtId="164" fontId="24" fillId="3" borderId="791" xfId="0" applyNumberFormat="1" applyFont="1" applyFill="1" applyBorder="1" applyAlignment="1">
      <alignment vertical="center"/>
    </xf>
    <xf numFmtId="164" fontId="28" fillId="3" borderId="791" xfId="0" applyNumberFormat="1" applyFont="1" applyFill="1" applyBorder="1" applyAlignment="1">
      <alignment vertical="center"/>
    </xf>
    <xf numFmtId="167" fontId="14" fillId="3" borderId="627" xfId="0" applyNumberFormat="1" applyFont="1" applyFill="1" applyBorder="1" applyAlignment="1">
      <alignment vertical="center"/>
    </xf>
    <xf numFmtId="167" fontId="14" fillId="3" borderId="96" xfId="0" applyNumberFormat="1" applyFont="1" applyFill="1" applyBorder="1" applyAlignment="1">
      <alignment vertical="center"/>
    </xf>
    <xf numFmtId="167" fontId="14" fillId="3" borderId="794" xfId="0" applyNumberFormat="1" applyFont="1" applyFill="1" applyBorder="1" applyAlignment="1">
      <alignment vertical="center"/>
    </xf>
    <xf numFmtId="167" fontId="27" fillId="3" borderId="795" xfId="0" applyNumberFormat="1" applyFont="1" applyFill="1" applyBorder="1" applyAlignment="1">
      <alignment vertical="center"/>
    </xf>
    <xf numFmtId="167" fontId="14" fillId="3" borderId="71" xfId="0" applyNumberFormat="1" applyFont="1" applyFill="1" applyBorder="1" applyAlignment="1">
      <alignment vertical="center"/>
    </xf>
    <xf numFmtId="167" fontId="14" fillId="3" borderId="796" xfId="0" applyNumberFormat="1" applyFont="1" applyFill="1" applyBorder="1" applyAlignment="1">
      <alignment vertical="center"/>
    </xf>
    <xf numFmtId="167" fontId="27" fillId="3" borderId="797" xfId="0" applyNumberFormat="1" applyFont="1" applyFill="1" applyBorder="1" applyAlignment="1">
      <alignment vertical="center"/>
    </xf>
    <xf numFmtId="167" fontId="14" fillId="3" borderId="798" xfId="0" applyNumberFormat="1" applyFont="1" applyFill="1" applyBorder="1" applyAlignment="1">
      <alignment vertical="center"/>
    </xf>
    <xf numFmtId="0" fontId="14" fillId="3" borderId="798" xfId="0" applyFont="1" applyFill="1" applyBorder="1" applyAlignment="1">
      <alignment horizontal="left" vertical="center"/>
    </xf>
    <xf numFmtId="167" fontId="14" fillId="3" borderId="799" xfId="0" applyNumberFormat="1" applyFont="1" applyFill="1" applyBorder="1" applyAlignment="1">
      <alignment horizontal="right" vertical="center"/>
    </xf>
    <xf numFmtId="0" fontId="24" fillId="3" borderId="800" xfId="0" applyFont="1" applyFill="1" applyBorder="1" applyAlignment="1">
      <alignment horizontal="left" vertical="center"/>
    </xf>
    <xf numFmtId="167" fontId="24" fillId="3" borderId="801" xfId="0" applyNumberFormat="1" applyFont="1" applyFill="1" applyBorder="1" applyAlignment="1">
      <alignment vertical="center"/>
    </xf>
    <xf numFmtId="167" fontId="28" fillId="3" borderId="802" xfId="0" applyNumberFormat="1" applyFont="1" applyFill="1" applyBorder="1" applyAlignment="1">
      <alignment vertical="center"/>
    </xf>
    <xf numFmtId="0" fontId="118" fillId="2" borderId="803" xfId="0" applyFont="1" applyFill="1" applyBorder="1" applyAlignment="1">
      <alignment horizontal="center" vertical="center"/>
    </xf>
    <xf numFmtId="0" fontId="119" fillId="2" borderId="804" xfId="0" applyFont="1" applyFill="1" applyBorder="1" applyAlignment="1">
      <alignment horizontal="center" vertical="center"/>
    </xf>
    <xf numFmtId="0" fontId="118" fillId="2" borderId="80" xfId="0" applyFont="1" applyFill="1" applyBorder="1" applyAlignment="1">
      <alignment horizontal="center" vertical="center"/>
    </xf>
    <xf numFmtId="0" fontId="119" fillId="2" borderId="805" xfId="0" applyFont="1" applyFill="1" applyBorder="1" applyAlignment="1">
      <alignment horizontal="center" vertical="center"/>
    </xf>
    <xf numFmtId="167" fontId="14" fillId="0" borderId="621" xfId="0" applyNumberFormat="1" applyFont="1" applyBorder="1" applyAlignment="1">
      <alignment vertical="center"/>
    </xf>
    <xf numFmtId="167" fontId="14" fillId="0" borderId="806" xfId="0" applyNumberFormat="1" applyFont="1" applyBorder="1" applyAlignment="1">
      <alignment vertical="center"/>
    </xf>
    <xf numFmtId="167" fontId="14" fillId="0" borderId="807" xfId="0" applyNumberFormat="1" applyFont="1" applyBorder="1" applyAlignment="1">
      <alignment vertical="center"/>
    </xf>
    <xf numFmtId="167" fontId="14" fillId="0" borderId="85" xfId="0" applyNumberFormat="1" applyFont="1" applyBorder="1" applyAlignment="1">
      <alignment vertical="center"/>
    </xf>
    <xf numFmtId="167" fontId="14" fillId="0" borderId="85" xfId="0" applyNumberFormat="1" applyFont="1" applyBorder="1" applyAlignment="1">
      <alignment horizontal="right" vertical="center"/>
    </xf>
    <xf numFmtId="167" fontId="24" fillId="0" borderId="808" xfId="0" applyNumberFormat="1" applyFont="1" applyBorder="1" applyAlignment="1">
      <alignment vertical="center"/>
    </xf>
    <xf numFmtId="167" fontId="24" fillId="5" borderId="809" xfId="0" applyNumberFormat="1" applyFont="1" applyFill="1" applyBorder="1" applyAlignment="1">
      <alignment vertical="center"/>
    </xf>
    <xf numFmtId="167" fontId="24" fillId="0" borderId="427" xfId="0" applyNumberFormat="1" applyFont="1" applyBorder="1" applyAlignment="1">
      <alignment horizontal="right" vertical="center"/>
    </xf>
    <xf numFmtId="164" fontId="27" fillId="3" borderId="812" xfId="0" applyNumberFormat="1" applyFont="1" applyFill="1" applyBorder="1"/>
    <xf numFmtId="164" fontId="14" fillId="0" borderId="427" xfId="0" applyNumberFormat="1" applyFont="1" applyBorder="1" applyAlignment="1">
      <alignment vertical="center"/>
    </xf>
    <xf numFmtId="164" fontId="27" fillId="3" borderId="813" xfId="0" applyNumberFormat="1" applyFont="1" applyFill="1" applyBorder="1"/>
    <xf numFmtId="9" fontId="27" fillId="3" borderId="812" xfId="0" applyNumberFormat="1" applyFont="1" applyFill="1" applyBorder="1"/>
    <xf numFmtId="164" fontId="27" fillId="3" borderId="1" xfId="0" applyNumberFormat="1" applyFont="1" applyFill="1" applyBorder="1" applyAlignment="1">
      <alignment vertical="center"/>
    </xf>
    <xf numFmtId="0" fontId="27" fillId="3" borderId="56" xfId="0" applyFont="1" applyFill="1" applyBorder="1" applyAlignment="1">
      <alignment vertical="center"/>
    </xf>
    <xf numFmtId="0" fontId="27" fillId="3" borderId="46" xfId="0" applyFont="1" applyFill="1" applyBorder="1" applyAlignment="1">
      <alignment vertical="center"/>
    </xf>
    <xf numFmtId="9" fontId="27" fillId="3" borderId="2" xfId="0" applyNumberFormat="1" applyFont="1" applyFill="1" applyBorder="1" applyAlignment="1">
      <alignment vertical="center"/>
    </xf>
    <xf numFmtId="0" fontId="28" fillId="3" borderId="3" xfId="0" applyFont="1" applyFill="1" applyBorder="1" applyAlignment="1">
      <alignment vertical="center"/>
    </xf>
    <xf numFmtId="0" fontId="28" fillId="3" borderId="57" xfId="0" applyFont="1" applyFill="1" applyBorder="1" applyAlignment="1">
      <alignment vertical="center"/>
    </xf>
    <xf numFmtId="164" fontId="14" fillId="0" borderId="816" xfId="0" applyNumberFormat="1" applyFont="1" applyBorder="1" applyAlignment="1">
      <alignment vertical="center"/>
    </xf>
    <xf numFmtId="164" fontId="14" fillId="0" borderId="817" xfId="0" applyNumberFormat="1" applyFont="1" applyBorder="1" applyAlignment="1">
      <alignment vertical="center"/>
    </xf>
    <xf numFmtId="164" fontId="14" fillId="0" borderId="818" xfId="0" applyNumberFormat="1" applyFont="1" applyBorder="1" applyAlignment="1">
      <alignment vertical="center"/>
    </xf>
    <xf numFmtId="164" fontId="27" fillId="3" borderId="62" xfId="0" applyNumberFormat="1" applyFont="1" applyFill="1" applyBorder="1" applyAlignment="1">
      <alignment vertical="center"/>
    </xf>
    <xf numFmtId="164" fontId="27" fillId="3" borderId="232" xfId="0" applyNumberFormat="1" applyFont="1" applyFill="1" applyBorder="1" applyAlignment="1">
      <alignment vertical="center"/>
    </xf>
    <xf numFmtId="164" fontId="28" fillId="3" borderId="3" xfId="0" applyNumberFormat="1" applyFont="1" applyFill="1" applyBorder="1" applyAlignment="1">
      <alignment vertical="center"/>
    </xf>
    <xf numFmtId="164" fontId="28" fillId="3" borderId="87" xfId="0" applyNumberFormat="1" applyFont="1" applyFill="1" applyBorder="1" applyAlignment="1">
      <alignment vertical="center"/>
    </xf>
    <xf numFmtId="164" fontId="28" fillId="3" borderId="57" xfId="0" applyNumberFormat="1" applyFont="1" applyFill="1" applyBorder="1" applyAlignment="1">
      <alignment vertical="center"/>
    </xf>
    <xf numFmtId="0" fontId="25" fillId="0" borderId="0" xfId="0" applyFont="1" applyAlignment="1">
      <alignment horizontal="left" vertical="center"/>
    </xf>
    <xf numFmtId="164" fontId="14" fillId="3" borderId="71" xfId="0" applyNumberFormat="1" applyFont="1" applyFill="1" applyBorder="1" applyAlignment="1">
      <alignment horizontal="right"/>
    </xf>
    <xf numFmtId="164" fontId="27" fillId="3" borderId="820" xfId="0" applyNumberFormat="1" applyFont="1" applyFill="1" applyBorder="1" applyAlignment="1">
      <alignment horizontal="right" vertical="center"/>
    </xf>
    <xf numFmtId="9" fontId="27" fillId="3" borderId="71" xfId="0" applyNumberFormat="1" applyFont="1" applyFill="1" applyBorder="1" applyAlignment="1">
      <alignment horizontal="right" vertical="center"/>
    </xf>
    <xf numFmtId="164" fontId="27" fillId="3" borderId="821" xfId="0" applyNumberFormat="1" applyFont="1" applyFill="1" applyBorder="1" applyAlignment="1">
      <alignment horizontal="right" vertical="center"/>
    </xf>
    <xf numFmtId="164" fontId="14" fillId="0" borderId="824" xfId="0" applyNumberFormat="1" applyFont="1" applyBorder="1" applyAlignment="1">
      <alignment vertical="center"/>
    </xf>
    <xf numFmtId="164" fontId="14" fillId="0" borderId="825" xfId="0" applyNumberFormat="1" applyFont="1" applyBorder="1" applyAlignment="1">
      <alignment vertical="center"/>
    </xf>
    <xf numFmtId="0" fontId="118" fillId="2" borderId="826" xfId="0" applyFont="1" applyFill="1" applyBorder="1" applyAlignment="1">
      <alignment horizontal="center" vertical="center"/>
    </xf>
    <xf numFmtId="0" fontId="118" fillId="2" borderId="827" xfId="0" applyFont="1" applyFill="1" applyBorder="1" applyAlignment="1">
      <alignment horizontal="center" vertical="center"/>
    </xf>
    <xf numFmtId="0" fontId="119" fillId="2" borderId="827" xfId="0" applyFont="1" applyFill="1" applyBorder="1" applyAlignment="1">
      <alignment horizontal="center" vertical="center"/>
    </xf>
    <xf numFmtId="0" fontId="14" fillId="0" borderId="705" xfId="0" applyFont="1" applyBorder="1" applyAlignment="1">
      <alignment horizontal="left" vertical="center"/>
    </xf>
    <xf numFmtId="164" fontId="14" fillId="0" borderId="52" xfId="0" applyNumberFormat="1" applyFont="1" applyBorder="1" applyAlignment="1">
      <alignment horizontal="right" vertical="center"/>
    </xf>
    <xf numFmtId="164" fontId="14" fillId="0" borderId="828" xfId="0" applyNumberFormat="1" applyFont="1" applyBorder="1" applyAlignment="1">
      <alignment horizontal="right" vertical="center"/>
    </xf>
    <xf numFmtId="164" fontId="27" fillId="3" borderId="828" xfId="0" applyNumberFormat="1" applyFont="1" applyFill="1" applyBorder="1" applyAlignment="1">
      <alignment horizontal="right" vertical="center"/>
    </xf>
    <xf numFmtId="0" fontId="14" fillId="0" borderId="829" xfId="0" applyFont="1" applyBorder="1" applyAlignment="1">
      <alignment horizontal="left" vertical="center"/>
    </xf>
    <xf numFmtId="164" fontId="14" fillId="0" borderId="830" xfId="0" applyNumberFormat="1" applyFont="1" applyBorder="1" applyAlignment="1">
      <alignment horizontal="right" vertical="center"/>
    </xf>
    <xf numFmtId="164" fontId="27" fillId="3" borderId="830" xfId="0" applyNumberFormat="1" applyFont="1" applyFill="1" applyBorder="1" applyAlignment="1">
      <alignment horizontal="right" vertical="center"/>
    </xf>
    <xf numFmtId="164" fontId="24" fillId="0" borderId="831" xfId="0" applyNumberFormat="1" applyFont="1" applyBorder="1" applyAlignment="1">
      <alignment horizontal="right" vertical="center"/>
    </xf>
    <xf numFmtId="164" fontId="28" fillId="3" borderId="831" xfId="0" applyNumberFormat="1" applyFont="1" applyFill="1" applyBorder="1" applyAlignment="1">
      <alignment horizontal="right" vertical="center"/>
    </xf>
    <xf numFmtId="0" fontId="118" fillId="2" borderId="832" xfId="0" applyFont="1" applyFill="1" applyBorder="1" applyAlignment="1">
      <alignment horizontal="center" vertical="center"/>
    </xf>
    <xf numFmtId="0" fontId="122" fillId="2" borderId="833" xfId="0" applyFont="1" applyFill="1" applyBorder="1" applyAlignment="1">
      <alignment horizontal="center" vertical="center"/>
    </xf>
    <xf numFmtId="0" fontId="118" fillId="2" borderId="834" xfId="0" applyFont="1" applyFill="1" applyBorder="1" applyAlignment="1">
      <alignment horizontal="center" vertical="center"/>
    </xf>
    <xf numFmtId="0" fontId="119" fillId="2" borderId="834" xfId="0" applyFont="1" applyFill="1" applyBorder="1" applyAlignment="1">
      <alignment horizontal="center" vertical="center"/>
    </xf>
    <xf numFmtId="0" fontId="14" fillId="0" borderId="256" xfId="0" applyFont="1" applyBorder="1" applyAlignment="1">
      <alignment horizontal="left" vertical="center"/>
    </xf>
    <xf numFmtId="9" fontId="14" fillId="0" borderId="93" xfId="0" applyNumberFormat="1" applyFont="1" applyBorder="1" applyAlignment="1">
      <alignment horizontal="right" vertical="center"/>
    </xf>
    <xf numFmtId="9" fontId="14" fillId="0" borderId="836" xfId="0" applyNumberFormat="1" applyFont="1" applyBorder="1" applyAlignment="1">
      <alignment horizontal="right" vertical="center"/>
    </xf>
    <xf numFmtId="9" fontId="27" fillId="3" borderId="836" xfId="0" applyNumberFormat="1" applyFont="1" applyFill="1" applyBorder="1" applyAlignment="1">
      <alignment horizontal="right" vertical="center"/>
    </xf>
    <xf numFmtId="9" fontId="14" fillId="0" borderId="2" xfId="0" applyNumberFormat="1" applyFont="1" applyBorder="1" applyAlignment="1">
      <alignment horizontal="right" vertical="center"/>
    </xf>
    <xf numFmtId="9" fontId="14" fillId="0" borderId="838" xfId="0" applyNumberFormat="1" applyFont="1" applyBorder="1" applyAlignment="1">
      <alignment horizontal="right" vertical="center"/>
    </xf>
    <xf numFmtId="9" fontId="27" fillId="3" borderId="838" xfId="0" applyNumberFormat="1" applyFont="1" applyFill="1" applyBorder="1" applyAlignment="1">
      <alignment horizontal="right" vertical="center"/>
    </xf>
    <xf numFmtId="164" fontId="14" fillId="3" borderId="839" xfId="0" applyNumberFormat="1" applyFont="1" applyFill="1" applyBorder="1" applyAlignment="1">
      <alignment horizontal="right" vertical="center"/>
    </xf>
    <xf numFmtId="164" fontId="14" fillId="3" borderId="840" xfId="0" applyNumberFormat="1" applyFont="1" applyFill="1" applyBorder="1" applyAlignment="1">
      <alignment horizontal="right" vertical="center"/>
    </xf>
    <xf numFmtId="0" fontId="24" fillId="0" borderId="841" xfId="0" applyFont="1" applyBorder="1" applyAlignment="1">
      <alignment horizontal="left" vertical="center"/>
    </xf>
    <xf numFmtId="0" fontId="24" fillId="3" borderId="842" xfId="0" applyFont="1" applyFill="1" applyBorder="1" applyAlignment="1">
      <alignment horizontal="right" vertical="center"/>
    </xf>
    <xf numFmtId="9" fontId="24" fillId="0" borderId="3" xfId="0" applyNumberFormat="1" applyFont="1" applyBorder="1" applyAlignment="1">
      <alignment horizontal="right" vertical="center"/>
    </xf>
    <xf numFmtId="9" fontId="24" fillId="0" borderId="843" xfId="0" applyNumberFormat="1" applyFont="1" applyBorder="1" applyAlignment="1">
      <alignment horizontal="right" vertical="center"/>
    </xf>
    <xf numFmtId="9" fontId="28" fillId="3" borderId="843" xfId="0" applyNumberFormat="1" applyFont="1" applyFill="1" applyBorder="1" applyAlignment="1">
      <alignment horizontal="right" vertical="center"/>
    </xf>
    <xf numFmtId="0" fontId="109" fillId="2" borderId="80" xfId="0" applyFont="1" applyFill="1" applyBorder="1" applyAlignment="1">
      <alignment horizontal="center" vertical="center"/>
    </xf>
    <xf numFmtId="3" fontId="27" fillId="3" borderId="62" xfId="0" applyNumberFormat="1" applyFont="1" applyFill="1" applyBorder="1" applyAlignment="1">
      <alignment horizontal="right" vertical="center"/>
    </xf>
    <xf numFmtId="3" fontId="27" fillId="3" borderId="232" xfId="0" applyNumberFormat="1" applyFont="1" applyFill="1" applyBorder="1" applyAlignment="1">
      <alignment horizontal="right" vertical="center"/>
    </xf>
    <xf numFmtId="3" fontId="27" fillId="3" borderId="2" xfId="0" applyNumberFormat="1" applyFont="1" applyFill="1" applyBorder="1" applyAlignment="1">
      <alignment horizontal="right" vertical="center"/>
    </xf>
    <xf numFmtId="3" fontId="27" fillId="3" borderId="47" xfId="0" applyNumberFormat="1" applyFont="1" applyFill="1" applyBorder="1" applyAlignment="1">
      <alignment horizontal="right" vertical="center"/>
    </xf>
    <xf numFmtId="3" fontId="28" fillId="3" borderId="46" xfId="0" applyNumberFormat="1" applyFont="1" applyFill="1" applyBorder="1" applyAlignment="1">
      <alignment horizontal="right" vertical="center"/>
    </xf>
    <xf numFmtId="4" fontId="14" fillId="5" borderId="2" xfId="0" applyNumberFormat="1" applyFont="1" applyFill="1" applyBorder="1" applyAlignment="1">
      <alignment horizontal="right" vertical="center"/>
    </xf>
    <xf numFmtId="4" fontId="14" fillId="5" borderId="47" xfId="0" applyNumberFormat="1" applyFont="1" applyFill="1" applyBorder="1" applyAlignment="1">
      <alignment horizontal="right" vertical="center"/>
    </xf>
    <xf numFmtId="4" fontId="27" fillId="3" borderId="2" xfId="0" applyNumberFormat="1" applyFont="1" applyFill="1" applyBorder="1" applyAlignment="1">
      <alignment horizontal="right" vertical="center"/>
    </xf>
    <xf numFmtId="4" fontId="27" fillId="0" borderId="47" xfId="0" applyNumberFormat="1" applyFont="1" applyBorder="1" applyAlignment="1">
      <alignment horizontal="right" vertical="center"/>
    </xf>
    <xf numFmtId="4" fontId="28" fillId="3" borderId="46" xfId="0" applyNumberFormat="1" applyFont="1" applyFill="1" applyBorder="1" applyAlignment="1">
      <alignment horizontal="right" vertical="center"/>
    </xf>
    <xf numFmtId="3" fontId="27" fillId="3" borderId="3" xfId="0" applyNumberFormat="1" applyFont="1" applyFill="1" applyBorder="1" applyAlignment="1">
      <alignment horizontal="right" vertical="center"/>
    </xf>
    <xf numFmtId="3" fontId="27" fillId="3" borderId="87" xfId="0" applyNumberFormat="1" applyFont="1" applyFill="1" applyBorder="1" applyAlignment="1">
      <alignment horizontal="right" vertical="center"/>
    </xf>
    <xf numFmtId="3" fontId="28" fillId="3" borderId="57" xfId="0" applyNumberFormat="1" applyFont="1" applyFill="1" applyBorder="1" applyAlignment="1">
      <alignment horizontal="right" vertical="center"/>
    </xf>
    <xf numFmtId="0" fontId="109" fillId="2" borderId="846" xfId="0" applyFont="1" applyFill="1" applyBorder="1" applyAlignment="1">
      <alignment horizontal="center" vertical="center"/>
    </xf>
    <xf numFmtId="4" fontId="27" fillId="3" borderId="47" xfId="0" applyNumberFormat="1" applyFont="1" applyFill="1" applyBorder="1" applyAlignment="1">
      <alignment horizontal="right" vertical="center"/>
    </xf>
    <xf numFmtId="3" fontId="14" fillId="3" borderId="3" xfId="0" applyNumberFormat="1" applyFont="1" applyFill="1" applyBorder="1" applyAlignment="1">
      <alignment horizontal="right" vertical="center"/>
    </xf>
    <xf numFmtId="3" fontId="14" fillId="3" borderId="87" xfId="0" applyNumberFormat="1" applyFont="1" applyFill="1" applyBorder="1" applyAlignment="1">
      <alignment horizontal="right" vertical="center"/>
    </xf>
    <xf numFmtId="3" fontId="24" fillId="3" borderId="57" xfId="0" applyNumberFormat="1" applyFont="1" applyFill="1" applyBorder="1" applyAlignment="1">
      <alignment horizontal="right" vertical="center"/>
    </xf>
    <xf numFmtId="0" fontId="109" fillId="2" borderId="848" xfId="0" applyFont="1" applyFill="1" applyBorder="1" applyAlignment="1">
      <alignment horizontal="center" vertical="center"/>
    </xf>
    <xf numFmtId="4" fontId="14" fillId="0" borderId="2" xfId="0" applyNumberFormat="1" applyFont="1" applyBorder="1" applyAlignment="1">
      <alignment vertical="center"/>
    </xf>
    <xf numFmtId="4" fontId="14" fillId="3" borderId="2" xfId="0" applyNumberFormat="1" applyFont="1" applyFill="1" applyBorder="1" applyAlignment="1">
      <alignment vertical="center"/>
    </xf>
    <xf numFmtId="2" fontId="1" fillId="0" borderId="0" xfId="0" applyNumberFormat="1" applyFont="1"/>
    <xf numFmtId="4" fontId="27" fillId="3" borderId="2" xfId="0" applyNumberFormat="1" applyFont="1" applyFill="1" applyBorder="1" applyAlignment="1">
      <alignment vertical="center"/>
    </xf>
    <xf numFmtId="4" fontId="27" fillId="3" borderId="46" xfId="0" applyNumberFormat="1" applyFont="1" applyFill="1" applyBorder="1" applyAlignment="1">
      <alignment vertical="center"/>
    </xf>
    <xf numFmtId="2" fontId="14" fillId="0" borderId="0" xfId="0" applyNumberFormat="1" applyFont="1" applyAlignment="1">
      <alignment vertical="center"/>
    </xf>
    <xf numFmtId="4" fontId="14" fillId="0" borderId="3" xfId="0" applyNumberFormat="1" applyFont="1" applyBorder="1" applyAlignment="1">
      <alignment vertical="center"/>
    </xf>
    <xf numFmtId="4" fontId="27" fillId="0" borderId="3" xfId="0" applyNumberFormat="1" applyFont="1" applyBorder="1" applyAlignment="1">
      <alignment vertical="center"/>
    </xf>
    <xf numFmtId="4" fontId="27" fillId="3" borderId="57" xfId="0" applyNumberFormat="1" applyFont="1" applyFill="1" applyBorder="1" applyAlignment="1">
      <alignment vertical="center"/>
    </xf>
    <xf numFmtId="0" fontId="123" fillId="0" borderId="0" xfId="0" applyFont="1"/>
    <xf numFmtId="4" fontId="27" fillId="3" borderId="3" xfId="0" applyNumberFormat="1" applyFont="1" applyFill="1" applyBorder="1" applyAlignment="1">
      <alignment vertical="center"/>
    </xf>
    <xf numFmtId="3" fontId="14" fillId="3" borderId="97" xfId="0" applyNumberFormat="1" applyFont="1" applyFill="1" applyBorder="1" applyAlignment="1">
      <alignment horizontal="right"/>
    </xf>
    <xf numFmtId="164" fontId="14" fillId="0" borderId="849" xfId="0" applyNumberFormat="1" applyFont="1" applyBorder="1" applyAlignment="1">
      <alignment vertical="center"/>
    </xf>
    <xf numFmtId="164" fontId="14" fillId="3" borderId="850" xfId="0" applyNumberFormat="1" applyFont="1" applyFill="1" applyBorder="1" applyAlignment="1">
      <alignment vertical="center"/>
    </xf>
    <xf numFmtId="164" fontId="27" fillId="3" borderId="851" xfId="0" applyNumberFormat="1" applyFont="1" applyFill="1" applyBorder="1" applyAlignment="1">
      <alignment vertical="center"/>
    </xf>
    <xf numFmtId="164" fontId="14" fillId="5" borderId="852" xfId="0" applyNumberFormat="1" applyFont="1" applyFill="1" applyBorder="1" applyAlignment="1">
      <alignment horizontal="right" vertical="center"/>
    </xf>
    <xf numFmtId="164" fontId="27" fillId="3" borderId="68" xfId="0" applyNumberFormat="1" applyFont="1" applyFill="1" applyBorder="1" applyAlignment="1">
      <alignment horizontal="right" vertical="center"/>
    </xf>
    <xf numFmtId="164" fontId="14" fillId="0" borderId="853" xfId="0" applyNumberFormat="1" applyFont="1" applyBorder="1" applyAlignment="1">
      <alignment vertical="center"/>
    </xf>
    <xf numFmtId="164" fontId="14" fillId="3" borderId="854" xfId="0" applyNumberFormat="1" applyFont="1" applyFill="1" applyBorder="1" applyAlignment="1">
      <alignment vertical="center"/>
    </xf>
    <xf numFmtId="164" fontId="14" fillId="0" borderId="855" xfId="0" applyNumberFormat="1" applyFont="1" applyBorder="1" applyAlignment="1">
      <alignment vertical="center"/>
    </xf>
    <xf numFmtId="164" fontId="27" fillId="3" borderId="856" xfId="0" applyNumberFormat="1" applyFont="1" applyFill="1" applyBorder="1" applyAlignment="1">
      <alignment vertical="center"/>
    </xf>
    <xf numFmtId="164" fontId="14" fillId="5" borderId="857" xfId="0" applyNumberFormat="1" applyFont="1" applyFill="1" applyBorder="1" applyAlignment="1">
      <alignment vertical="center"/>
    </xf>
    <xf numFmtId="164" fontId="24" fillId="0" borderId="858" xfId="0" applyNumberFormat="1" applyFont="1" applyBorder="1" applyAlignment="1">
      <alignment vertical="center"/>
    </xf>
    <xf numFmtId="164" fontId="24" fillId="3" borderId="859" xfId="0" applyNumberFormat="1" applyFont="1" applyFill="1" applyBorder="1" applyAlignment="1">
      <alignment vertical="center"/>
    </xf>
    <xf numFmtId="164" fontId="24" fillId="0" borderId="709" xfId="0" applyNumberFormat="1" applyFont="1" applyBorder="1" applyAlignment="1">
      <alignment vertical="center"/>
    </xf>
    <xf numFmtId="164" fontId="28" fillId="3" borderId="860" xfId="0" applyNumberFormat="1" applyFont="1" applyFill="1" applyBorder="1" applyAlignment="1">
      <alignment vertical="center"/>
    </xf>
    <xf numFmtId="164" fontId="24" fillId="5" borderId="861" xfId="0" applyNumberFormat="1" applyFont="1" applyFill="1" applyBorder="1" applyAlignment="1">
      <alignment vertical="center"/>
    </xf>
    <xf numFmtId="164" fontId="28" fillId="3" borderId="68" xfId="0" applyNumberFormat="1" applyFont="1" applyFill="1" applyBorder="1" applyAlignment="1">
      <alignment vertical="center"/>
    </xf>
    <xf numFmtId="0" fontId="118" fillId="2" borderId="470" xfId="0" applyFont="1" applyFill="1" applyBorder="1" applyAlignment="1">
      <alignment horizontal="center" vertical="center" wrapText="1"/>
    </xf>
    <xf numFmtId="0" fontId="120" fillId="3" borderId="862" xfId="0" applyFont="1" applyFill="1" applyBorder="1" applyAlignment="1">
      <alignment horizontal="left" vertical="center"/>
    </xf>
    <xf numFmtId="3" fontId="14" fillId="3" borderId="400" xfId="0" applyNumberFormat="1" applyFont="1" applyFill="1" applyBorder="1" applyAlignment="1">
      <alignment vertical="center"/>
    </xf>
    <xf numFmtId="3" fontId="24" fillId="3" borderId="71" xfId="0" applyNumberFormat="1" applyFont="1" applyFill="1" applyBorder="1" applyAlignment="1">
      <alignment vertical="center"/>
    </xf>
    <xf numFmtId="3" fontId="27" fillId="3" borderId="863" xfId="0" applyNumberFormat="1" applyFont="1" applyFill="1" applyBorder="1" applyAlignment="1">
      <alignment horizontal="right" vertical="center"/>
    </xf>
    <xf numFmtId="3" fontId="27" fillId="3" borderId="82" xfId="0" applyNumberFormat="1" applyFont="1" applyFill="1" applyBorder="1" applyAlignment="1">
      <alignment vertical="center"/>
    </xf>
    <xf numFmtId="3" fontId="27" fillId="3" borderId="865" xfId="0" applyNumberFormat="1" applyFont="1" applyFill="1" applyBorder="1" applyAlignment="1">
      <alignment vertical="center"/>
    </xf>
    <xf numFmtId="3" fontId="27" fillId="3" borderId="98" xfId="0" applyNumberFormat="1" applyFont="1" applyFill="1" applyBorder="1" applyAlignment="1">
      <alignment vertical="center"/>
    </xf>
    <xf numFmtId="3" fontId="27" fillId="3" borderId="85" xfId="0" applyNumberFormat="1" applyFont="1" applyFill="1" applyBorder="1" applyAlignment="1">
      <alignment vertical="center"/>
    </xf>
    <xf numFmtId="3" fontId="27" fillId="3" borderId="247" xfId="0" applyNumberFormat="1" applyFont="1" applyFill="1" applyBorder="1" applyAlignment="1">
      <alignment vertical="center"/>
    </xf>
    <xf numFmtId="3" fontId="27" fillId="3" borderId="88" xfId="0" applyNumberFormat="1" applyFont="1" applyFill="1" applyBorder="1" applyAlignment="1">
      <alignment vertical="center"/>
    </xf>
    <xf numFmtId="3" fontId="27" fillId="3" borderId="866" xfId="0" applyNumberFormat="1" applyFont="1" applyFill="1" applyBorder="1" applyAlignment="1">
      <alignment vertical="center"/>
    </xf>
    <xf numFmtId="3" fontId="32" fillId="0" borderId="0" xfId="0" applyNumberFormat="1" applyFont="1" applyAlignment="1">
      <alignment vertical="center"/>
    </xf>
    <xf numFmtId="0" fontId="32" fillId="2" borderId="867" xfId="0" applyFont="1" applyFill="1" applyBorder="1" applyAlignment="1">
      <alignment wrapText="1"/>
    </xf>
    <xf numFmtId="0" fontId="32" fillId="0" borderId="0" xfId="0" applyFont="1" applyAlignment="1">
      <alignment vertical="center"/>
    </xf>
    <xf numFmtId="0" fontId="126" fillId="2" borderId="867" xfId="0" applyFont="1" applyFill="1" applyBorder="1" applyAlignment="1">
      <alignment wrapText="1"/>
    </xf>
    <xf numFmtId="0" fontId="125" fillId="2" borderId="869" xfId="0" applyFont="1" applyFill="1" applyBorder="1" applyAlignment="1">
      <alignment horizontal="center" vertical="center" wrapText="1"/>
    </xf>
    <xf numFmtId="3" fontId="14" fillId="3" borderId="871" xfId="0" applyNumberFormat="1" applyFont="1" applyFill="1" applyBorder="1" applyAlignment="1">
      <alignment horizontal="right" wrapText="1"/>
    </xf>
    <xf numFmtId="3" fontId="14" fillId="3" borderId="373" xfId="0" applyNumberFormat="1" applyFont="1" applyFill="1" applyBorder="1" applyAlignment="1">
      <alignment horizontal="right" wrapText="1"/>
    </xf>
    <xf numFmtId="3" fontId="14" fillId="3" borderId="874" xfId="0" applyNumberFormat="1" applyFont="1" applyFill="1" applyBorder="1" applyAlignment="1">
      <alignment horizontal="right" wrapText="1"/>
    </xf>
    <xf numFmtId="3" fontId="14" fillId="3" borderId="875" xfId="0" applyNumberFormat="1" applyFont="1" applyFill="1" applyBorder="1" applyAlignment="1">
      <alignment horizontal="right" wrapText="1"/>
    </xf>
    <xf numFmtId="3" fontId="24" fillId="3" borderId="877" xfId="0" applyNumberFormat="1" applyFont="1" applyFill="1" applyBorder="1" applyAlignment="1">
      <alignment horizontal="right" wrapText="1"/>
    </xf>
    <xf numFmtId="3" fontId="24" fillId="3" borderId="878" xfId="0" applyNumberFormat="1" applyFont="1" applyFill="1" applyBorder="1" applyAlignment="1">
      <alignment horizontal="right" wrapText="1"/>
    </xf>
    <xf numFmtId="3" fontId="24" fillId="3" borderId="880" xfId="0" applyNumberFormat="1" applyFont="1" applyFill="1" applyBorder="1" applyAlignment="1">
      <alignment horizontal="right" wrapText="1"/>
    </xf>
    <xf numFmtId="3" fontId="24" fillId="3" borderId="881" xfId="0" applyNumberFormat="1" applyFont="1" applyFill="1" applyBorder="1" applyAlignment="1">
      <alignment horizontal="right" wrapText="1"/>
    </xf>
    <xf numFmtId="0" fontId="118" fillId="2" borderId="720" xfId="0" applyFont="1" applyFill="1" applyBorder="1" applyAlignment="1">
      <alignment horizontal="center" vertical="center" wrapText="1"/>
    </xf>
    <xf numFmtId="0" fontId="24" fillId="0" borderId="52" xfId="0" applyFont="1" applyBorder="1" applyAlignment="1">
      <alignment horizontal="left" vertical="center"/>
    </xf>
    <xf numFmtId="4" fontId="24" fillId="0" borderId="95" xfId="0" applyNumberFormat="1" applyFont="1" applyBorder="1" applyAlignment="1">
      <alignment vertical="center"/>
    </xf>
    <xf numFmtId="4" fontId="24" fillId="3" borderId="97" xfId="0" applyNumberFormat="1" applyFont="1" applyFill="1" applyBorder="1" applyAlignment="1">
      <alignment vertical="center"/>
    </xf>
    <xf numFmtId="4" fontId="24" fillId="0" borderId="71" xfId="0" applyNumberFormat="1" applyFont="1" applyBorder="1" applyAlignment="1">
      <alignment vertical="center"/>
    </xf>
    <xf numFmtId="4" fontId="24" fillId="0" borderId="78" xfId="0" applyNumberFormat="1" applyFont="1" applyBorder="1" applyAlignment="1">
      <alignment vertical="center"/>
    </xf>
    <xf numFmtId="0" fontId="118" fillId="2" borderId="752" xfId="0" applyFont="1" applyFill="1" applyBorder="1" applyAlignment="1">
      <alignment horizontal="center" vertical="center" wrapText="1"/>
    </xf>
    <xf numFmtId="9" fontId="14" fillId="0" borderId="88" xfId="0" applyNumberFormat="1" applyFont="1" applyBorder="1" applyAlignment="1">
      <alignment vertical="center"/>
    </xf>
    <xf numFmtId="9" fontId="14" fillId="0" borderId="87" xfId="0" applyNumberFormat="1" applyFont="1" applyBorder="1" applyAlignment="1">
      <alignment vertical="center"/>
    </xf>
    <xf numFmtId="0" fontId="118" fillId="2" borderId="882" xfId="0" applyFont="1" applyFill="1" applyBorder="1" applyAlignment="1">
      <alignment horizontal="center" vertical="center"/>
    </xf>
    <xf numFmtId="3" fontId="14" fillId="0" borderId="883" xfId="0" applyNumberFormat="1" applyFont="1" applyBorder="1" applyAlignment="1">
      <alignment vertical="center"/>
    </xf>
    <xf numFmtId="3" fontId="14" fillId="0" borderId="884" xfId="0" applyNumberFormat="1" applyFont="1" applyBorder="1" applyAlignment="1">
      <alignment vertical="center"/>
    </xf>
    <xf numFmtId="164" fontId="14" fillId="0" borderId="884" xfId="0" applyNumberFormat="1" applyFont="1" applyBorder="1" applyAlignment="1">
      <alignment vertical="center"/>
    </xf>
    <xf numFmtId="164" fontId="14" fillId="0" borderId="885" xfId="0" applyNumberFormat="1" applyFont="1" applyBorder="1" applyAlignment="1">
      <alignment vertical="center"/>
    </xf>
    <xf numFmtId="0" fontId="14" fillId="0" borderId="646" xfId="0" applyFont="1" applyBorder="1" applyAlignment="1">
      <alignment horizontal="left" vertical="center"/>
    </xf>
    <xf numFmtId="167" fontId="27" fillId="3" borderId="887" xfId="0" applyNumberFormat="1" applyFont="1" applyFill="1" applyBorder="1" applyAlignment="1">
      <alignment vertical="center"/>
    </xf>
    <xf numFmtId="167" fontId="27" fillId="3" borderId="888" xfId="0" applyNumberFormat="1" applyFont="1" applyFill="1" applyBorder="1" applyAlignment="1">
      <alignment vertical="center"/>
    </xf>
    <xf numFmtId="167" fontId="27" fillId="3" borderId="889" xfId="0" applyNumberFormat="1" applyFont="1" applyFill="1" applyBorder="1" applyAlignment="1">
      <alignment vertical="center"/>
    </xf>
    <xf numFmtId="167" fontId="27" fillId="3" borderId="94" xfId="0" applyNumberFormat="1" applyFont="1" applyFill="1" applyBorder="1" applyAlignment="1">
      <alignment vertical="center"/>
    </xf>
    <xf numFmtId="167" fontId="27" fillId="3" borderId="98" xfId="0" applyNumberFormat="1" applyFont="1" applyFill="1" applyBorder="1" applyAlignment="1">
      <alignment vertical="center"/>
    </xf>
    <xf numFmtId="167" fontId="27" fillId="3" borderId="890" xfId="0" applyNumberFormat="1" applyFont="1" applyFill="1" applyBorder="1" applyAlignment="1">
      <alignment vertical="center"/>
    </xf>
    <xf numFmtId="167" fontId="27" fillId="3" borderId="566" xfId="0" applyNumberFormat="1" applyFont="1" applyFill="1" applyBorder="1" applyAlignment="1">
      <alignment vertical="center"/>
    </xf>
    <xf numFmtId="167" fontId="27" fillId="3" borderId="891" xfId="0" applyNumberFormat="1" applyFont="1" applyFill="1" applyBorder="1" applyAlignment="1">
      <alignment vertical="center"/>
    </xf>
    <xf numFmtId="167" fontId="27" fillId="3" borderId="232" xfId="0" applyNumberFormat="1" applyFont="1" applyFill="1" applyBorder="1" applyAlignment="1">
      <alignment vertical="center"/>
    </xf>
    <xf numFmtId="167" fontId="27" fillId="3" borderId="892" xfId="0" applyNumberFormat="1" applyFont="1" applyFill="1" applyBorder="1" applyAlignment="1">
      <alignment vertical="center"/>
    </xf>
    <xf numFmtId="167" fontId="27" fillId="3" borderId="47" xfId="0" applyNumberFormat="1" applyFont="1" applyFill="1" applyBorder="1" applyAlignment="1">
      <alignment vertical="center"/>
    </xf>
    <xf numFmtId="167" fontId="27" fillId="3" borderId="46" xfId="0" applyNumberFormat="1" applyFont="1" applyFill="1" applyBorder="1" applyAlignment="1">
      <alignment vertical="center"/>
    </xf>
    <xf numFmtId="167" fontId="27" fillId="3" borderId="893" xfId="0" applyNumberFormat="1" applyFont="1" applyFill="1" applyBorder="1" applyAlignment="1">
      <alignment vertical="center"/>
    </xf>
    <xf numFmtId="167" fontId="27" fillId="3" borderId="894" xfId="0" applyNumberFormat="1" applyFont="1" applyFill="1" applyBorder="1" applyAlignment="1">
      <alignment vertical="center"/>
    </xf>
    <xf numFmtId="167" fontId="27" fillId="3" borderId="895" xfId="0" applyNumberFormat="1" applyFont="1" applyFill="1" applyBorder="1" applyAlignment="1">
      <alignment vertical="center"/>
    </xf>
    <xf numFmtId="167" fontId="27" fillId="3" borderId="87" xfId="0" applyNumberFormat="1" applyFont="1" applyFill="1" applyBorder="1" applyAlignment="1">
      <alignment vertical="center"/>
    </xf>
    <xf numFmtId="167" fontId="27" fillId="3" borderId="57" xfId="0" applyNumberFormat="1" applyFont="1" applyFill="1" applyBorder="1" applyAlignment="1">
      <alignment vertical="center"/>
    </xf>
    <xf numFmtId="167" fontId="14" fillId="0" borderId="896" xfId="0" applyNumberFormat="1" applyFont="1" applyBorder="1" applyAlignment="1">
      <alignment vertical="center"/>
    </xf>
    <xf numFmtId="167" fontId="14" fillId="0" borderId="565" xfId="0" applyNumberFormat="1" applyFont="1" applyBorder="1" applyAlignment="1">
      <alignment vertical="center"/>
    </xf>
    <xf numFmtId="167" fontId="14" fillId="0" borderId="45" xfId="0" applyNumberFormat="1" applyFont="1" applyBorder="1" applyAlignment="1">
      <alignment vertical="center"/>
    </xf>
    <xf numFmtId="167" fontId="14" fillId="0" borderId="892" xfId="0" applyNumberFormat="1" applyFont="1" applyBorder="1" applyAlignment="1">
      <alignment vertical="center"/>
    </xf>
    <xf numFmtId="167" fontId="14" fillId="0" borderId="566" xfId="0" applyNumberFormat="1" applyFont="1" applyBorder="1" applyAlignment="1">
      <alignment vertical="center"/>
    </xf>
    <xf numFmtId="167" fontId="14" fillId="0" borderId="47" xfId="0" applyNumberFormat="1" applyFont="1" applyBorder="1" applyAlignment="1">
      <alignment vertical="center"/>
    </xf>
    <xf numFmtId="0" fontId="24" fillId="0" borderId="897" xfId="0" applyFont="1" applyBorder="1" applyAlignment="1">
      <alignment horizontal="left" vertical="center"/>
    </xf>
    <xf numFmtId="167" fontId="24" fillId="0" borderId="893" xfId="0" applyNumberFormat="1" applyFont="1" applyBorder="1" applyAlignment="1">
      <alignment vertical="center"/>
    </xf>
    <xf numFmtId="167" fontId="24" fillId="0" borderId="894" xfId="0" applyNumberFormat="1" applyFont="1" applyBorder="1" applyAlignment="1">
      <alignment vertical="center"/>
    </xf>
    <xf numFmtId="167" fontId="24" fillId="0" borderId="87" xfId="0" applyNumberFormat="1" applyFont="1" applyBorder="1" applyAlignment="1">
      <alignment vertical="center"/>
    </xf>
    <xf numFmtId="167" fontId="24" fillId="3" borderId="57" xfId="0" applyNumberFormat="1" applyFont="1" applyFill="1" applyBorder="1" applyAlignment="1">
      <alignment vertical="center"/>
    </xf>
    <xf numFmtId="167" fontId="14" fillId="0" borderId="1" xfId="0" applyNumberFormat="1" applyFont="1" applyBorder="1" applyAlignment="1">
      <alignment vertical="center"/>
    </xf>
    <xf numFmtId="167" fontId="14" fillId="3" borderId="898" xfId="0" applyNumberFormat="1" applyFont="1" applyFill="1" applyBorder="1" applyAlignment="1">
      <alignment horizontal="right"/>
    </xf>
    <xf numFmtId="167" fontId="14" fillId="0" borderId="4" xfId="0" applyNumberFormat="1" applyFont="1" applyBorder="1" applyAlignment="1">
      <alignment vertical="center"/>
    </xf>
    <xf numFmtId="167" fontId="14" fillId="0" borderId="2" xfId="0" applyNumberFormat="1" applyFont="1" applyBorder="1" applyAlignment="1">
      <alignment vertical="center"/>
    </xf>
    <xf numFmtId="167" fontId="14" fillId="3" borderId="899" xfId="0" applyNumberFormat="1" applyFont="1" applyFill="1" applyBorder="1" applyAlignment="1">
      <alignment horizontal="right"/>
    </xf>
    <xf numFmtId="0" fontId="24" fillId="0" borderId="646" xfId="0" applyFont="1" applyBorder="1" applyAlignment="1">
      <alignment horizontal="left" vertical="center"/>
    </xf>
    <xf numFmtId="167" fontId="24" fillId="0" borderId="3" xfId="0" applyNumberFormat="1" applyFont="1" applyBorder="1" applyAlignment="1">
      <alignment vertical="center"/>
    </xf>
    <xf numFmtId="167" fontId="24" fillId="3" borderId="900" xfId="0" applyNumberFormat="1" applyFont="1" applyFill="1" applyBorder="1" applyAlignment="1">
      <alignment horizontal="right"/>
    </xf>
    <xf numFmtId="167" fontId="24" fillId="5" borderId="866" xfId="0" applyNumberFormat="1" applyFont="1" applyFill="1" applyBorder="1" applyAlignment="1">
      <alignment vertical="center"/>
    </xf>
    <xf numFmtId="167" fontId="14" fillId="3" borderId="901" xfId="0" applyNumberFormat="1" applyFont="1" applyFill="1" applyBorder="1" applyAlignment="1">
      <alignment horizontal="right"/>
    </xf>
    <xf numFmtId="167" fontId="14" fillId="0" borderId="5" xfId="0" applyNumberFormat="1" applyFont="1" applyBorder="1" applyAlignment="1">
      <alignment vertical="center"/>
    </xf>
    <xf numFmtId="167" fontId="27" fillId="3" borderId="902" xfId="0" applyNumberFormat="1" applyFont="1" applyFill="1" applyBorder="1" applyAlignment="1">
      <alignment vertical="center"/>
    </xf>
    <xf numFmtId="4" fontId="27" fillId="3" borderId="891" xfId="0" applyNumberFormat="1" applyFont="1" applyFill="1" applyBorder="1" applyAlignment="1">
      <alignment vertical="center"/>
    </xf>
    <xf numFmtId="167" fontId="28" fillId="3" borderId="895" xfId="0" applyNumberFormat="1" applyFont="1" applyFill="1" applyBorder="1" applyAlignment="1">
      <alignment vertical="center"/>
    </xf>
    <xf numFmtId="167" fontId="28" fillId="3" borderId="57" xfId="0" applyNumberFormat="1" applyFont="1" applyFill="1" applyBorder="1" applyAlignment="1">
      <alignment vertical="center"/>
    </xf>
    <xf numFmtId="167" fontId="14" fillId="0" borderId="48" xfId="0" applyNumberFormat="1" applyFont="1" applyBorder="1" applyAlignment="1">
      <alignment horizontal="right" vertical="center"/>
    </xf>
    <xf numFmtId="167" fontId="14" fillId="0" borderId="903" xfId="0" applyNumberFormat="1" applyFont="1" applyBorder="1" applyAlignment="1">
      <alignment horizontal="right" vertical="center"/>
    </xf>
    <xf numFmtId="167" fontId="14" fillId="0" borderId="568" xfId="0" applyNumberFormat="1" applyFont="1" applyBorder="1" applyAlignment="1">
      <alignment horizontal="right" vertical="center"/>
    </xf>
    <xf numFmtId="167" fontId="14" fillId="0" borderId="904" xfId="0" applyNumberFormat="1" applyFont="1" applyBorder="1" applyAlignment="1">
      <alignment horizontal="right" vertical="center"/>
    </xf>
    <xf numFmtId="167" fontId="14" fillId="3" borderId="865" xfId="0" applyNumberFormat="1" applyFont="1" applyFill="1" applyBorder="1" applyAlignment="1">
      <alignment horizontal="right"/>
    </xf>
    <xf numFmtId="167" fontId="14" fillId="0" borderId="888" xfId="0" applyNumberFormat="1" applyFont="1" applyBorder="1" applyAlignment="1">
      <alignment vertical="center"/>
    </xf>
    <xf numFmtId="167" fontId="14" fillId="3" borderId="905" xfId="0" applyNumberFormat="1" applyFont="1" applyFill="1" applyBorder="1" applyAlignment="1">
      <alignment horizontal="right"/>
    </xf>
    <xf numFmtId="167" fontId="14" fillId="0" borderId="94" xfId="0" applyNumberFormat="1" applyFont="1" applyBorder="1" applyAlignment="1">
      <alignment vertical="center"/>
    </xf>
    <xf numFmtId="167" fontId="14" fillId="3" borderId="906" xfId="0" applyNumberFormat="1" applyFont="1" applyFill="1" applyBorder="1" applyAlignment="1">
      <alignment horizontal="right"/>
    </xf>
    <xf numFmtId="167" fontId="14" fillId="3" borderId="247" xfId="0" applyNumberFormat="1" applyFont="1" applyFill="1" applyBorder="1" applyAlignment="1">
      <alignment horizontal="right"/>
    </xf>
    <xf numFmtId="167" fontId="14" fillId="3" borderId="907" xfId="0" applyNumberFormat="1" applyFont="1" applyFill="1" applyBorder="1" applyAlignment="1">
      <alignment horizontal="right"/>
    </xf>
    <xf numFmtId="167" fontId="14" fillId="3" borderId="908" xfId="0" applyNumberFormat="1" applyFont="1" applyFill="1" applyBorder="1" applyAlignment="1">
      <alignment horizontal="right"/>
    </xf>
    <xf numFmtId="164" fontId="14" fillId="3" borderId="247" xfId="0" applyNumberFormat="1" applyFont="1" applyFill="1" applyBorder="1" applyAlignment="1">
      <alignment horizontal="right"/>
    </xf>
    <xf numFmtId="9" fontId="14" fillId="0" borderId="566" xfId="0" applyNumberFormat="1" applyFont="1" applyBorder="1" applyAlignment="1">
      <alignment vertical="center"/>
    </xf>
    <xf numFmtId="164" fontId="14" fillId="3" borderId="907" xfId="0" applyNumberFormat="1" applyFont="1" applyFill="1" applyBorder="1" applyAlignment="1">
      <alignment horizontal="right"/>
    </xf>
    <xf numFmtId="9" fontId="14" fillId="3" borderId="908" xfId="0" applyNumberFormat="1" applyFont="1" applyFill="1" applyBorder="1" applyAlignment="1">
      <alignment horizontal="right"/>
    </xf>
    <xf numFmtId="164" fontId="14" fillId="3" borderId="866" xfId="0" applyNumberFormat="1" applyFont="1" applyFill="1" applyBorder="1" applyAlignment="1">
      <alignment horizontal="right"/>
    </xf>
    <xf numFmtId="164" fontId="14" fillId="0" borderId="894" xfId="0" applyNumberFormat="1" applyFont="1" applyBorder="1" applyAlignment="1">
      <alignment vertical="center"/>
    </xf>
    <xf numFmtId="164" fontId="14" fillId="3" borderId="909" xfId="0" applyNumberFormat="1" applyFont="1" applyFill="1" applyBorder="1" applyAlignment="1">
      <alignment horizontal="right"/>
    </xf>
    <xf numFmtId="164" fontId="14" fillId="0" borderId="87" xfId="0" applyNumberFormat="1" applyFont="1" applyBorder="1" applyAlignment="1">
      <alignment vertical="center"/>
    </xf>
    <xf numFmtId="164" fontId="14" fillId="3" borderId="910" xfId="0" applyNumberFormat="1" applyFont="1" applyFill="1" applyBorder="1" applyAlignment="1">
      <alignment horizontal="right"/>
    </xf>
    <xf numFmtId="0" fontId="118" fillId="2" borderId="911" xfId="0" applyFont="1" applyFill="1" applyBorder="1" applyAlignment="1">
      <alignment horizontal="center" vertical="center"/>
    </xf>
    <xf numFmtId="0" fontId="118" fillId="2" borderId="912" xfId="0" applyFont="1" applyFill="1" applyBorder="1" applyAlignment="1">
      <alignment horizontal="center" vertical="center"/>
    </xf>
    <xf numFmtId="0" fontId="118" fillId="2" borderId="913" xfId="0" applyFont="1" applyFill="1" applyBorder="1" applyAlignment="1">
      <alignment horizontal="center" vertical="center"/>
    </xf>
    <xf numFmtId="164" fontId="14" fillId="0" borderId="621" xfId="0" applyNumberFormat="1" applyFont="1" applyBorder="1" applyAlignment="1">
      <alignment vertical="center"/>
    </xf>
    <xf numFmtId="164" fontId="14" fillId="3" borderId="400" xfId="0" applyNumberFormat="1" applyFont="1" applyFill="1" applyBorder="1" applyAlignment="1">
      <alignment horizontal="right"/>
    </xf>
    <xf numFmtId="164" fontId="14" fillId="3" borderId="914" xfId="0" applyNumberFormat="1" applyFont="1" applyFill="1" applyBorder="1" applyAlignment="1">
      <alignment horizontal="right"/>
    </xf>
    <xf numFmtId="164" fontId="14" fillId="3" borderId="915" xfId="0" applyNumberFormat="1" applyFont="1" applyFill="1" applyBorder="1" applyAlignment="1">
      <alignment horizontal="right"/>
    </xf>
    <xf numFmtId="164" fontId="14" fillId="0" borderId="88" xfId="0" applyNumberFormat="1" applyFont="1" applyBorder="1" applyAlignment="1">
      <alignment vertical="center"/>
    </xf>
    <xf numFmtId="164" fontId="14" fillId="3" borderId="916" xfId="0" applyNumberFormat="1" applyFont="1" applyFill="1" applyBorder="1" applyAlignment="1">
      <alignment horizontal="right"/>
    </xf>
    <xf numFmtId="164" fontId="14" fillId="3" borderId="917" xfId="0" applyNumberFormat="1" applyFont="1" applyFill="1" applyBorder="1" applyAlignment="1">
      <alignment horizontal="right"/>
    </xf>
    <xf numFmtId="3" fontId="14" fillId="0" borderId="918" xfId="0" applyNumberFormat="1" applyFont="1" applyBorder="1" applyAlignment="1">
      <alignment horizontal="right" vertical="center"/>
    </xf>
    <xf numFmtId="3" fontId="14" fillId="0" borderId="883" xfId="0" applyNumberFormat="1" applyFont="1" applyBorder="1" applyAlignment="1">
      <alignment horizontal="right" vertical="center"/>
    </xf>
    <xf numFmtId="3" fontId="27" fillId="3" borderId="98" xfId="0" applyNumberFormat="1" applyFont="1" applyFill="1" applyBorder="1" applyAlignment="1">
      <alignment horizontal="right" vertical="center"/>
    </xf>
    <xf numFmtId="3" fontId="14" fillId="0" borderId="919" xfId="0" applyNumberFormat="1" applyFont="1" applyBorder="1" applyAlignment="1">
      <alignment horizontal="right" vertical="center"/>
    </xf>
    <xf numFmtId="3" fontId="14" fillId="0" borderId="884" xfId="0" applyNumberFormat="1" applyFont="1" applyBorder="1" applyAlignment="1">
      <alignment horizontal="right" vertical="center"/>
    </xf>
    <xf numFmtId="3" fontId="27" fillId="3" borderId="46" xfId="0" applyNumberFormat="1" applyFont="1" applyFill="1" applyBorder="1" applyAlignment="1">
      <alignment horizontal="right" vertical="center"/>
    </xf>
    <xf numFmtId="164" fontId="14" fillId="0" borderId="919" xfId="0" applyNumberFormat="1" applyFont="1" applyBorder="1" applyAlignment="1">
      <alignment horizontal="right" vertical="center"/>
    </xf>
    <xf numFmtId="164" fontId="14" fillId="0" borderId="884" xfId="0" applyNumberFormat="1" applyFont="1" applyBorder="1" applyAlignment="1">
      <alignment horizontal="right" vertical="center"/>
    </xf>
    <xf numFmtId="9" fontId="27" fillId="3" borderId="46" xfId="0" applyNumberFormat="1" applyFont="1" applyFill="1" applyBorder="1" applyAlignment="1">
      <alignment horizontal="right" vertical="center"/>
    </xf>
    <xf numFmtId="3" fontId="14" fillId="0" borderId="7" xfId="0" applyNumberFormat="1" applyFont="1" applyBorder="1" applyAlignment="1">
      <alignment horizontal="right" vertical="center"/>
    </xf>
    <xf numFmtId="3" fontId="14" fillId="0" borderId="885" xfId="0" applyNumberFormat="1" applyFont="1" applyBorder="1" applyAlignment="1">
      <alignment horizontal="right" vertical="center"/>
    </xf>
    <xf numFmtId="3" fontId="27" fillId="3" borderId="57" xfId="0" applyNumberFormat="1" applyFont="1" applyFill="1" applyBorder="1" applyAlignment="1">
      <alignment horizontal="right" vertical="center"/>
    </xf>
    <xf numFmtId="167" fontId="14" fillId="0" borderId="920" xfId="0" applyNumberFormat="1" applyFont="1" applyBorder="1" applyAlignment="1">
      <alignment vertical="center"/>
    </xf>
    <xf numFmtId="167" fontId="14" fillId="0" borderId="921" xfId="0" applyNumberFormat="1" applyFont="1" applyBorder="1" applyAlignment="1">
      <alignment vertical="center"/>
    </xf>
    <xf numFmtId="167" fontId="14" fillId="0" borderId="922" xfId="0" applyNumberFormat="1" applyFont="1" applyBorder="1" applyAlignment="1">
      <alignment vertical="center"/>
    </xf>
    <xf numFmtId="167" fontId="14" fillId="0" borderId="923" xfId="0" applyNumberFormat="1" applyFont="1" applyBorder="1" applyAlignment="1">
      <alignment vertical="center"/>
    </xf>
    <xf numFmtId="167" fontId="27" fillId="3" borderId="210" xfId="0" applyNumberFormat="1" applyFont="1" applyFill="1" applyBorder="1" applyAlignment="1">
      <alignment vertical="center"/>
    </xf>
    <xf numFmtId="167" fontId="27" fillId="3" borderId="210" xfId="0" applyNumberFormat="1" applyFont="1" applyFill="1" applyBorder="1" applyAlignment="1">
      <alignment horizontal="right" vertical="center"/>
    </xf>
    <xf numFmtId="167" fontId="24" fillId="0" borderId="924" xfId="0" applyNumberFormat="1" applyFont="1" applyBorder="1" applyAlignment="1">
      <alignment vertical="center"/>
    </xf>
    <xf numFmtId="167" fontId="24" fillId="0" borderId="925" xfId="0" applyNumberFormat="1" applyFont="1" applyBorder="1" applyAlignment="1">
      <alignment vertical="center"/>
    </xf>
    <xf numFmtId="167" fontId="24" fillId="0" borderId="926" xfId="0" applyNumberFormat="1" applyFont="1" applyBorder="1" applyAlignment="1">
      <alignment vertical="center"/>
    </xf>
    <xf numFmtId="167" fontId="24" fillId="0" borderId="560" xfId="0" applyNumberFormat="1" applyFont="1" applyBorder="1" applyAlignment="1">
      <alignment vertical="center"/>
    </xf>
    <xf numFmtId="167" fontId="28" fillId="3" borderId="389" xfId="0" applyNumberFormat="1" applyFont="1" applyFill="1" applyBorder="1" applyAlignment="1">
      <alignment vertical="center"/>
    </xf>
    <xf numFmtId="0" fontId="120" fillId="0" borderId="927" xfId="0" applyFont="1" applyBorder="1" applyAlignment="1">
      <alignment horizontal="left" vertical="center" wrapText="1"/>
    </xf>
    <xf numFmtId="167" fontId="27" fillId="3" borderId="928" xfId="0" applyNumberFormat="1" applyFont="1" applyFill="1" applyBorder="1" applyAlignment="1">
      <alignment vertical="center"/>
    </xf>
    <xf numFmtId="167" fontId="27" fillId="3" borderId="929" xfId="0" applyNumberFormat="1" applyFont="1" applyFill="1" applyBorder="1" applyAlignment="1">
      <alignment vertical="center"/>
    </xf>
    <xf numFmtId="167" fontId="24" fillId="0" borderId="930" xfId="0" applyNumberFormat="1" applyFont="1" applyBorder="1" applyAlignment="1">
      <alignment vertical="center"/>
    </xf>
    <xf numFmtId="167" fontId="28" fillId="3" borderId="931" xfId="0" applyNumberFormat="1" applyFont="1" applyFill="1" applyBorder="1" applyAlignment="1">
      <alignment vertical="center"/>
    </xf>
    <xf numFmtId="167" fontId="28" fillId="3" borderId="932" xfId="0" applyNumberFormat="1" applyFont="1" applyFill="1" applyBorder="1" applyAlignment="1">
      <alignment vertical="center"/>
    </xf>
    <xf numFmtId="0" fontId="14" fillId="0" borderId="933" xfId="0" applyFont="1" applyBorder="1" applyAlignment="1">
      <alignment horizontal="left" vertical="center"/>
    </xf>
    <xf numFmtId="0" fontId="14" fillId="0" borderId="934" xfId="0" applyFont="1" applyBorder="1" applyAlignment="1">
      <alignment horizontal="left" vertical="center"/>
    </xf>
    <xf numFmtId="167" fontId="14" fillId="0" borderId="531" xfId="0" applyNumberFormat="1" applyFont="1" applyBorder="1" applyAlignment="1">
      <alignment vertical="center"/>
    </xf>
    <xf numFmtId="167" fontId="14" fillId="0" borderId="935" xfId="0" applyNumberFormat="1" applyFont="1" applyBorder="1" applyAlignment="1">
      <alignment vertical="center"/>
    </xf>
    <xf numFmtId="167" fontId="24" fillId="0" borderId="936" xfId="0" applyNumberFormat="1" applyFont="1" applyBorder="1" applyAlignment="1">
      <alignment vertical="center"/>
    </xf>
    <xf numFmtId="167" fontId="24" fillId="0" borderId="937" xfId="0" applyNumberFormat="1" applyFont="1" applyBorder="1" applyAlignment="1">
      <alignment vertical="center"/>
    </xf>
    <xf numFmtId="167" fontId="24" fillId="0" borderId="938" xfId="0" applyNumberFormat="1" applyFont="1" applyBorder="1" applyAlignment="1">
      <alignment vertical="center"/>
    </xf>
    <xf numFmtId="167" fontId="14" fillId="0" borderId="939" xfId="0" applyNumberFormat="1" applyFont="1" applyBorder="1" applyAlignment="1">
      <alignment vertical="center"/>
    </xf>
    <xf numFmtId="167" fontId="14" fillId="0" borderId="940" xfId="0" applyNumberFormat="1" applyFont="1" applyBorder="1" applyAlignment="1">
      <alignment vertical="center"/>
    </xf>
    <xf numFmtId="167" fontId="24" fillId="0" borderId="941" xfId="0" applyNumberFormat="1" applyFont="1" applyBorder="1" applyAlignment="1">
      <alignment vertical="center"/>
    </xf>
    <xf numFmtId="167" fontId="24" fillId="0" borderId="942" xfId="0" applyNumberFormat="1" applyFont="1" applyBorder="1" applyAlignment="1">
      <alignment vertical="center"/>
    </xf>
    <xf numFmtId="167" fontId="28" fillId="3" borderId="943" xfId="0" applyNumberFormat="1" applyFont="1" applyFill="1" applyBorder="1" applyAlignment="1">
      <alignment vertical="center"/>
    </xf>
    <xf numFmtId="167" fontId="28" fillId="3" borderId="94" xfId="0" applyNumberFormat="1" applyFont="1" applyFill="1" applyBorder="1" applyAlignment="1">
      <alignment vertical="center"/>
    </xf>
    <xf numFmtId="167" fontId="28" fillId="3" borderId="98" xfId="0" applyNumberFormat="1" applyFont="1" applyFill="1" applyBorder="1" applyAlignment="1">
      <alignment vertical="center"/>
    </xf>
    <xf numFmtId="167" fontId="14" fillId="0" borderId="941" xfId="0" applyNumberFormat="1" applyFont="1" applyBorder="1" applyAlignment="1">
      <alignment vertical="center"/>
    </xf>
    <xf numFmtId="167" fontId="27" fillId="3" borderId="61" xfId="0" applyNumberFormat="1" applyFont="1" applyFill="1" applyBorder="1" applyAlignment="1">
      <alignment vertical="center"/>
    </xf>
    <xf numFmtId="167" fontId="14" fillId="0" borderId="18" xfId="0" applyNumberFormat="1" applyFont="1" applyBorder="1" applyAlignment="1">
      <alignment vertical="center"/>
    </xf>
    <xf numFmtId="167" fontId="14" fillId="3" borderId="889" xfId="0" applyNumberFormat="1" applyFont="1" applyFill="1" applyBorder="1" applyAlignment="1">
      <alignment vertical="center"/>
    </xf>
    <xf numFmtId="164" fontId="14" fillId="0" borderId="20" xfId="0" applyNumberFormat="1" applyFont="1" applyBorder="1" applyAlignment="1">
      <alignment vertical="center"/>
    </xf>
    <xf numFmtId="164" fontId="14" fillId="3" borderId="891" xfId="0" applyNumberFormat="1" applyFont="1" applyFill="1" applyBorder="1" applyAlignment="1">
      <alignment vertical="center"/>
    </xf>
    <xf numFmtId="167" fontId="14" fillId="0" borderId="20" xfId="0" applyNumberFormat="1" applyFont="1" applyBorder="1" applyAlignment="1">
      <alignment horizontal="right" vertical="center"/>
    </xf>
    <xf numFmtId="167" fontId="14" fillId="3" borderId="891" xfId="0" applyNumberFormat="1" applyFont="1" applyFill="1" applyBorder="1" applyAlignment="1">
      <alignment horizontal="right" vertical="center"/>
    </xf>
    <xf numFmtId="167" fontId="14" fillId="0" borderId="47" xfId="0" applyNumberFormat="1" applyFont="1" applyBorder="1" applyAlignment="1">
      <alignment horizontal="right" vertical="center"/>
    </xf>
    <xf numFmtId="167" fontId="27" fillId="3" borderId="46" xfId="0" applyNumberFormat="1" applyFont="1" applyFill="1" applyBorder="1" applyAlignment="1">
      <alignment horizontal="right" vertical="center"/>
    </xf>
    <xf numFmtId="10" fontId="14" fillId="0" borderId="20" xfId="0" applyNumberFormat="1" applyFont="1" applyBorder="1" applyAlignment="1">
      <alignment vertical="center"/>
    </xf>
    <xf numFmtId="10" fontId="14" fillId="3" borderId="891" xfId="0" applyNumberFormat="1" applyFont="1" applyFill="1" applyBorder="1" applyAlignment="1">
      <alignment vertical="center"/>
    </xf>
    <xf numFmtId="10" fontId="14" fillId="0" borderId="47" xfId="0" applyNumberFormat="1" applyFont="1" applyBorder="1" applyAlignment="1">
      <alignment vertical="center"/>
    </xf>
    <xf numFmtId="10" fontId="27" fillId="3" borderId="46" xfId="0" applyNumberFormat="1" applyFont="1" applyFill="1" applyBorder="1" applyAlignment="1">
      <alignment vertical="center"/>
    </xf>
    <xf numFmtId="167" fontId="14" fillId="0" borderId="20" xfId="0" applyNumberFormat="1" applyFont="1" applyBorder="1" applyAlignment="1">
      <alignment vertical="center"/>
    </xf>
    <xf numFmtId="167" fontId="14" fillId="3" borderId="891" xfId="0" applyNumberFormat="1" applyFont="1" applyFill="1" applyBorder="1" applyAlignment="1">
      <alignment vertical="center"/>
    </xf>
    <xf numFmtId="10" fontId="14" fillId="0" borderId="21" xfId="0" applyNumberFormat="1" applyFont="1" applyBorder="1" applyAlignment="1">
      <alignment vertical="center"/>
    </xf>
    <xf numFmtId="10" fontId="14" fillId="0" borderId="22" xfId="0" applyNumberFormat="1" applyFont="1" applyBorder="1" applyAlignment="1">
      <alignment vertical="center"/>
    </xf>
    <xf numFmtId="10" fontId="14" fillId="3" borderId="895" xfId="0" applyNumberFormat="1" applyFont="1" applyFill="1" applyBorder="1" applyAlignment="1">
      <alignment vertical="center"/>
    </xf>
    <xf numFmtId="10" fontId="14" fillId="0" borderId="87" xfId="0" applyNumberFormat="1" applyFont="1" applyBorder="1" applyAlignment="1">
      <alignment vertical="center"/>
    </xf>
    <xf numFmtId="10" fontId="27" fillId="3" borderId="57" xfId="0" applyNumberFormat="1" applyFont="1" applyFill="1" applyBorder="1" applyAlignment="1">
      <alignment vertical="center"/>
    </xf>
    <xf numFmtId="0" fontId="129" fillId="0" borderId="0" xfId="0" applyFont="1" applyAlignment="1">
      <alignment vertical="center"/>
    </xf>
    <xf numFmtId="0" fontId="130" fillId="0" borderId="0" xfId="0" applyFont="1" applyAlignment="1">
      <alignment vertical="center"/>
    </xf>
    <xf numFmtId="0" fontId="2" fillId="0" borderId="0" xfId="0" applyFont="1" applyAlignment="1">
      <alignment vertical="center"/>
    </xf>
    <xf numFmtId="0" fontId="27" fillId="0" borderId="952" xfId="0" applyFont="1" applyBorder="1" applyAlignment="1">
      <alignment vertical="center"/>
    </xf>
    <xf numFmtId="0" fontId="14" fillId="0" borderId="952" xfId="0" applyFont="1" applyBorder="1" applyAlignment="1">
      <alignment vertical="center"/>
    </xf>
    <xf numFmtId="0" fontId="19" fillId="2" borderId="953" xfId="0" applyFont="1" applyFill="1" applyBorder="1" applyAlignment="1">
      <alignment vertical="center"/>
    </xf>
    <xf numFmtId="0" fontId="19" fillId="2" borderId="959" xfId="0" applyFont="1" applyFill="1" applyBorder="1" applyAlignment="1">
      <alignment vertical="center"/>
    </xf>
    <xf numFmtId="0" fontId="26" fillId="0" borderId="0" xfId="0" applyFont="1" applyAlignment="1">
      <alignment vertical="center"/>
    </xf>
    <xf numFmtId="167" fontId="14" fillId="0" borderId="95" xfId="0" applyNumberFormat="1" applyFont="1" applyBorder="1" applyAlignment="1">
      <alignment horizontal="right" vertical="center"/>
    </xf>
    <xf numFmtId="0" fontId="14" fillId="0" borderId="78" xfId="0" applyFont="1" applyBorder="1" applyAlignment="1">
      <alignment horizontal="right" vertical="center"/>
    </xf>
    <xf numFmtId="0" fontId="14" fillId="3" borderId="68" xfId="0" applyFont="1" applyFill="1" applyBorder="1" applyAlignment="1">
      <alignment horizontal="right" vertical="center"/>
    </xf>
    <xf numFmtId="0" fontId="14" fillId="3" borderId="164" xfId="0" applyFont="1" applyFill="1" applyBorder="1" applyAlignment="1">
      <alignment horizontal="right" vertical="center"/>
    </xf>
    <xf numFmtId="0" fontId="133" fillId="0" borderId="71" xfId="0" applyFont="1" applyBorder="1" applyAlignment="1">
      <alignment horizontal="right" vertical="center"/>
    </xf>
    <xf numFmtId="0" fontId="134" fillId="0" borderId="0" xfId="0" applyFont="1"/>
    <xf numFmtId="0" fontId="19" fillId="0" borderId="0" xfId="0" applyFont="1"/>
    <xf numFmtId="0" fontId="135" fillId="2" borderId="959" xfId="0" applyFont="1" applyFill="1" applyBorder="1" applyAlignment="1">
      <alignment vertical="center" wrapText="1"/>
    </xf>
    <xf numFmtId="0" fontId="135" fillId="2" borderId="962" xfId="0" applyFont="1" applyFill="1" applyBorder="1" applyAlignment="1">
      <alignment horizontal="center" vertical="center" wrapText="1"/>
    </xf>
    <xf numFmtId="0" fontId="135" fillId="2" borderId="963" xfId="0" applyFont="1" applyFill="1" applyBorder="1" applyAlignment="1">
      <alignment horizontal="center" vertical="center" wrapText="1"/>
    </xf>
    <xf numFmtId="0" fontId="135" fillId="2" borderId="964" xfId="0" applyFont="1" applyFill="1" applyBorder="1" applyAlignment="1">
      <alignment horizontal="center" vertical="center" wrapText="1"/>
    </xf>
    <xf numFmtId="0" fontId="135" fillId="2" borderId="965" xfId="0" applyFont="1" applyFill="1" applyBorder="1" applyAlignment="1">
      <alignment horizontal="center" vertical="center" wrapText="1"/>
    </xf>
    <xf numFmtId="0" fontId="27" fillId="0" borderId="966" xfId="0" applyFont="1" applyBorder="1" applyAlignment="1">
      <alignment horizontal="center" vertical="center" wrapText="1"/>
    </xf>
    <xf numFmtId="0" fontId="14" fillId="0" borderId="966" xfId="0" applyFont="1" applyBorder="1" applyAlignment="1">
      <alignment vertical="center" wrapText="1"/>
    </xf>
    <xf numFmtId="0" fontId="24" fillId="0" borderId="966" xfId="0" applyFont="1" applyBorder="1" applyAlignment="1">
      <alignment horizontal="center"/>
    </xf>
    <xf numFmtId="0" fontId="24" fillId="5" borderId="952" xfId="0" applyFont="1" applyFill="1" applyBorder="1" applyAlignment="1">
      <alignment vertical="center" wrapText="1"/>
    </xf>
    <xf numFmtId="0" fontId="27" fillId="0" borderId="952" xfId="0" applyFont="1" applyBorder="1" applyAlignment="1">
      <alignment horizontal="center" vertical="center" wrapText="1"/>
    </xf>
    <xf numFmtId="0" fontId="14" fillId="0" borderId="952" xfId="0" applyFont="1" applyBorder="1" applyAlignment="1">
      <alignment vertical="center" wrapText="1"/>
    </xf>
    <xf numFmtId="0" fontId="24" fillId="0" borderId="952" xfId="0" applyFont="1" applyBorder="1" applyAlignment="1">
      <alignment horizontal="center"/>
    </xf>
    <xf numFmtId="0" fontId="24" fillId="10" borderId="952" xfId="0" applyFont="1" applyFill="1" applyBorder="1" applyAlignment="1">
      <alignment horizontal="center"/>
    </xf>
    <xf numFmtId="0" fontId="14" fillId="0" borderId="952" xfId="0" applyFont="1" applyBorder="1" applyAlignment="1">
      <alignment horizontal="center" vertical="center" wrapText="1"/>
    </xf>
    <xf numFmtId="0" fontId="14" fillId="0" borderId="952" xfId="0" applyFont="1" applyBorder="1"/>
    <xf numFmtId="0" fontId="14" fillId="10" borderId="952" xfId="0" applyFont="1" applyFill="1" applyBorder="1"/>
    <xf numFmtId="0" fontId="14" fillId="3" borderId="0" xfId="0" applyFont="1" applyFill="1"/>
    <xf numFmtId="0" fontId="136" fillId="3" borderId="0" xfId="0" applyFont="1" applyFill="1"/>
    <xf numFmtId="0" fontId="135" fillId="2" borderId="959" xfId="0" applyFont="1" applyFill="1" applyBorder="1" applyAlignment="1">
      <alignment horizontal="center" vertical="center" wrapText="1"/>
    </xf>
    <xf numFmtId="0" fontId="14" fillId="0" borderId="966" xfId="0" applyFont="1" applyBorder="1"/>
    <xf numFmtId="0" fontId="27" fillId="5" borderId="952" xfId="0" applyFont="1" applyFill="1" applyBorder="1" applyAlignment="1">
      <alignment vertical="center" wrapText="1"/>
    </xf>
    <xf numFmtId="0" fontId="27" fillId="5" borderId="952" xfId="0" applyFont="1" applyFill="1" applyBorder="1" applyAlignment="1">
      <alignment horizontal="center" vertical="center" wrapText="1"/>
    </xf>
    <xf numFmtId="0" fontId="14" fillId="5" borderId="952" xfId="0" applyFont="1" applyFill="1" applyBorder="1"/>
    <xf numFmtId="0" fontId="28" fillId="5" borderId="952" xfId="0" applyFont="1" applyFill="1" applyBorder="1" applyAlignment="1">
      <alignment vertical="center" wrapText="1"/>
    </xf>
    <xf numFmtId="0" fontId="137" fillId="5" borderId="952" xfId="0" applyFont="1" applyFill="1" applyBorder="1" applyAlignment="1">
      <alignment vertical="center" wrapText="1"/>
    </xf>
    <xf numFmtId="0" fontId="138" fillId="0" borderId="952" xfId="0" applyFont="1" applyBorder="1"/>
    <xf numFmtId="0" fontId="138" fillId="3" borderId="952" xfId="0" applyFont="1" applyFill="1" applyBorder="1"/>
    <xf numFmtId="0" fontId="138" fillId="11" borderId="952" xfId="0" applyFont="1" applyFill="1" applyBorder="1"/>
    <xf numFmtId="0" fontId="139" fillId="5" borderId="952" xfId="0" applyFont="1" applyFill="1" applyBorder="1" applyAlignment="1">
      <alignment vertical="center" wrapText="1"/>
    </xf>
    <xf numFmtId="0" fontId="24" fillId="0" borderId="952" xfId="0" applyFont="1" applyBorder="1" applyAlignment="1">
      <alignment vertical="center" wrapText="1"/>
    </xf>
    <xf numFmtId="0" fontId="140" fillId="3" borderId="952" xfId="0" applyFont="1" applyFill="1" applyBorder="1" applyAlignment="1">
      <alignment horizontal="left" vertical="center" wrapText="1"/>
    </xf>
    <xf numFmtId="0" fontId="28" fillId="0" borderId="952" xfId="0" applyFont="1" applyBorder="1" applyAlignment="1">
      <alignment horizontal="center" vertical="center" wrapText="1"/>
    </xf>
    <xf numFmtId="0" fontId="14" fillId="0" borderId="952" xfId="0" applyFont="1" applyBorder="1" applyAlignment="1">
      <alignment wrapText="1"/>
    </xf>
    <xf numFmtId="0" fontId="14" fillId="12" borderId="952" xfId="0" applyFont="1" applyFill="1" applyBorder="1" applyAlignment="1">
      <alignment wrapText="1"/>
    </xf>
    <xf numFmtId="0" fontId="143" fillId="0" borderId="0" xfId="0" applyFont="1"/>
    <xf numFmtId="0" fontId="19" fillId="0" borderId="0" xfId="0" applyFont="1" applyAlignment="1">
      <alignment wrapText="1"/>
    </xf>
    <xf numFmtId="0" fontId="144" fillId="0" borderId="0" xfId="0" applyFont="1" applyAlignment="1">
      <alignment vertical="center"/>
    </xf>
    <xf numFmtId="0" fontId="21" fillId="0" borderId="0" xfId="0" applyFont="1"/>
    <xf numFmtId="0" fontId="19" fillId="0" borderId="0" xfId="0" applyFont="1" applyAlignment="1">
      <alignment vertical="center" wrapText="1"/>
    </xf>
    <xf numFmtId="0" fontId="145" fillId="0" borderId="0" xfId="0" applyFont="1"/>
    <xf numFmtId="0" fontId="140" fillId="0" borderId="0" xfId="0" applyFont="1" applyAlignment="1">
      <alignment vertical="center" wrapText="1"/>
    </xf>
    <xf numFmtId="0" fontId="14" fillId="0" borderId="966" xfId="0" applyFont="1" applyBorder="1" applyAlignment="1">
      <alignment vertical="center"/>
    </xf>
    <xf numFmtId="0" fontId="135" fillId="0" borderId="952" xfId="0" applyFont="1" applyBorder="1" applyAlignment="1">
      <alignment horizontal="center" vertical="center" wrapText="1"/>
    </xf>
    <xf numFmtId="0" fontId="14" fillId="0" borderId="975" xfId="0" applyFont="1" applyBorder="1" applyAlignment="1">
      <alignment vertical="center"/>
    </xf>
    <xf numFmtId="0" fontId="135" fillId="0" borderId="0" xfId="0" applyFont="1"/>
    <xf numFmtId="0" fontId="146" fillId="0" borderId="0" xfId="0" applyFont="1" applyAlignment="1">
      <alignment vertical="center"/>
    </xf>
    <xf numFmtId="0" fontId="33" fillId="0" borderId="0" xfId="0" applyFont="1" applyAlignment="1">
      <alignment vertical="center"/>
    </xf>
    <xf numFmtId="0" fontId="14" fillId="0" borderId="0" xfId="0" applyFont="1" applyAlignment="1">
      <alignment vertical="top" wrapText="1"/>
    </xf>
    <xf numFmtId="0" fontId="135" fillId="0" borderId="0" xfId="0" applyFont="1" applyAlignment="1">
      <alignment horizontal="center" vertical="center" wrapText="1"/>
    </xf>
    <xf numFmtId="0" fontId="140" fillId="0" borderId="0" xfId="0" applyFont="1" applyAlignment="1">
      <alignment vertical="center"/>
    </xf>
    <xf numFmtId="0" fontId="24" fillId="0" borderId="0" xfId="0" applyFont="1" applyAlignment="1">
      <alignment vertical="center"/>
    </xf>
    <xf numFmtId="0" fontId="14" fillId="0" borderId="0" xfId="0" applyFont="1" applyAlignment="1">
      <alignment vertical="top"/>
    </xf>
    <xf numFmtId="0" fontId="25" fillId="0" borderId="0" xfId="0" applyFont="1" applyAlignment="1">
      <alignment vertical="top" wrapText="1"/>
    </xf>
    <xf numFmtId="0" fontId="148" fillId="0" borderId="0" xfId="0" applyFont="1" applyAlignment="1">
      <alignment horizontal="center"/>
    </xf>
    <xf numFmtId="0" fontId="27" fillId="0" borderId="0" xfId="0" applyFont="1" applyAlignment="1">
      <alignment horizontal="center"/>
    </xf>
    <xf numFmtId="0" fontId="149" fillId="0" borderId="0" xfId="0" applyFont="1" applyAlignment="1">
      <alignment vertical="top"/>
    </xf>
    <xf numFmtId="0" fontId="136" fillId="0" borderId="0" xfId="0" applyFont="1" applyAlignment="1">
      <alignment vertical="top"/>
    </xf>
    <xf numFmtId="0" fontId="151" fillId="0" borderId="0" xfId="0" applyFont="1" applyAlignment="1">
      <alignment horizontal="center"/>
    </xf>
    <xf numFmtId="0" fontId="152" fillId="0" borderId="0" xfId="0" applyFont="1" applyAlignment="1">
      <alignment horizontal="center"/>
    </xf>
    <xf numFmtId="0" fontId="24" fillId="0" borderId="0" xfId="0" applyFont="1"/>
    <xf numFmtId="0" fontId="144" fillId="0" borderId="0" xfId="0" applyFont="1" applyAlignment="1">
      <alignment horizontal="center"/>
    </xf>
    <xf numFmtId="0" fontId="21" fillId="0" borderId="0" xfId="0" applyFont="1" applyAlignment="1">
      <alignment horizontal="center"/>
    </xf>
    <xf numFmtId="0" fontId="135" fillId="0" borderId="958" xfId="0" applyFont="1" applyBorder="1" applyAlignment="1">
      <alignment horizontal="center" vertical="center" wrapText="1"/>
    </xf>
    <xf numFmtId="0" fontId="80" fillId="0" borderId="0" xfId="0" applyFont="1" applyAlignment="1">
      <alignment horizontal="center"/>
    </xf>
    <xf numFmtId="0" fontId="14" fillId="0" borderId="0" xfId="0" applyFont="1" applyAlignment="1">
      <alignment horizontal="center"/>
    </xf>
    <xf numFmtId="0" fontId="120" fillId="0" borderId="0" xfId="0" applyFont="1" applyAlignment="1">
      <alignment horizontal="center"/>
    </xf>
    <xf numFmtId="0" fontId="27" fillId="0" borderId="0" xfId="0" applyFont="1" applyAlignment="1">
      <alignment horizontal="left" vertical="center"/>
    </xf>
    <xf numFmtId="0" fontId="27" fillId="0" borderId="0" xfId="0" applyFont="1" applyAlignment="1">
      <alignment vertical="top" wrapText="1"/>
    </xf>
    <xf numFmtId="0" fontId="144" fillId="0" borderId="0" xfId="0" applyFont="1"/>
    <xf numFmtId="0" fontId="148" fillId="0" borderId="0" xfId="0" applyFont="1"/>
    <xf numFmtId="0" fontId="23" fillId="0" borderId="0" xfId="0" applyFont="1"/>
    <xf numFmtId="0" fontId="14" fillId="0" borderId="0" xfId="0" applyFont="1" applyAlignment="1">
      <alignment horizontal="center" wrapText="1"/>
    </xf>
    <xf numFmtId="0" fontId="2" fillId="2" borderId="26" xfId="0" applyFont="1" applyFill="1" applyBorder="1" applyAlignment="1">
      <alignment horizontal="center" vertical="center"/>
    </xf>
    <xf numFmtId="0" fontId="6" fillId="2" borderId="26" xfId="0" applyFont="1" applyFill="1" applyBorder="1" applyAlignment="1">
      <alignment horizontal="center" vertical="center"/>
    </xf>
    <xf numFmtId="0" fontId="7" fillId="2" borderId="26" xfId="0" applyFont="1" applyFill="1" applyBorder="1" applyAlignment="1">
      <alignment horizontal="center" vertical="center"/>
    </xf>
    <xf numFmtId="0" fontId="2" fillId="2" borderId="26" xfId="0" applyFont="1" applyFill="1" applyBorder="1" applyAlignment="1">
      <alignment horizontal="center" vertical="center" wrapText="1"/>
    </xf>
    <xf numFmtId="0" fontId="10" fillId="3" borderId="26" xfId="0" applyFont="1" applyFill="1" applyBorder="1" applyAlignment="1">
      <alignment vertical="center"/>
    </xf>
    <xf numFmtId="0" fontId="21" fillId="4" borderId="26" xfId="0" applyFont="1" applyFill="1" applyBorder="1" applyAlignment="1">
      <alignment vertical="center"/>
    </xf>
    <xf numFmtId="0" fontId="22" fillId="4" borderId="26" xfId="0" applyFont="1" applyFill="1" applyBorder="1" applyAlignment="1">
      <alignment vertical="center"/>
    </xf>
    <xf numFmtId="0" fontId="14" fillId="3" borderId="26" xfId="0" applyFont="1" applyFill="1" applyBorder="1" applyAlignment="1">
      <alignment vertical="center" wrapText="1"/>
    </xf>
    <xf numFmtId="0" fontId="19" fillId="2" borderId="43" xfId="0" applyFont="1" applyFill="1" applyBorder="1" applyAlignment="1">
      <alignment horizontal="center" vertical="center" wrapText="1"/>
    </xf>
    <xf numFmtId="0" fontId="19" fillId="2" borderId="44" xfId="0" applyFont="1" applyFill="1" applyBorder="1" applyAlignment="1">
      <alignment horizontal="center" vertical="center" wrapText="1"/>
    </xf>
    <xf numFmtId="0" fontId="23" fillId="0" borderId="862" xfId="0" applyFont="1" applyBorder="1" applyAlignment="1">
      <alignment horizontal="left" vertical="center" wrapText="1"/>
    </xf>
    <xf numFmtId="0" fontId="14" fillId="0" borderId="64" xfId="0" applyFont="1" applyBorder="1" applyAlignment="1">
      <alignment horizontal="left" vertical="center" wrapText="1"/>
    </xf>
    <xf numFmtId="0" fontId="14" fillId="0" borderId="59" xfId="0" applyFont="1" applyBorder="1" applyAlignment="1">
      <alignment horizontal="left" vertical="center" wrapText="1"/>
    </xf>
    <xf numFmtId="9" fontId="14" fillId="0" borderId="56" xfId="0" applyNumberFormat="1" applyFont="1" applyBorder="1" applyAlignment="1">
      <alignment vertical="center" wrapText="1"/>
    </xf>
    <xf numFmtId="164" fontId="14" fillId="0" borderId="56" xfId="0" applyNumberFormat="1" applyFont="1" applyBorder="1" applyAlignment="1">
      <alignment vertical="center" wrapText="1"/>
    </xf>
    <xf numFmtId="0" fontId="14" fillId="0" borderId="65" xfId="0" applyFont="1" applyBorder="1" applyAlignment="1">
      <alignment horizontal="left" vertical="center" wrapText="1"/>
    </xf>
    <xf numFmtId="0" fontId="14" fillId="0" borderId="60" xfId="0" applyFont="1" applyBorder="1" applyAlignment="1">
      <alignment horizontal="left" vertical="center" wrapText="1"/>
    </xf>
    <xf numFmtId="9" fontId="14" fillId="0" borderId="46" xfId="0" applyNumberFormat="1" applyFont="1" applyBorder="1" applyAlignment="1">
      <alignment vertical="center" wrapText="1"/>
    </xf>
    <xf numFmtId="164" fontId="14" fillId="0" borderId="46" xfId="0" applyNumberFormat="1" applyFont="1" applyBorder="1" applyAlignment="1">
      <alignment vertical="center" wrapText="1"/>
    </xf>
    <xf numFmtId="0" fontId="14" fillId="0" borderId="66" xfId="0" applyFont="1" applyBorder="1" applyAlignment="1">
      <alignment horizontal="left" vertical="center" wrapText="1"/>
    </xf>
    <xf numFmtId="0" fontId="14" fillId="0" borderId="61" xfId="0" applyFont="1" applyBorder="1" applyAlignment="1">
      <alignment horizontal="left" vertical="center" wrapText="1"/>
    </xf>
    <xf numFmtId="9" fontId="14" fillId="0" borderId="57" xfId="0" applyNumberFormat="1" applyFont="1" applyBorder="1" applyAlignment="1">
      <alignment vertical="center" wrapText="1"/>
    </xf>
    <xf numFmtId="9" fontId="14" fillId="0" borderId="176" xfId="0" applyNumberFormat="1" applyFont="1" applyBorder="1" applyAlignment="1">
      <alignment vertical="center" wrapText="1"/>
    </xf>
    <xf numFmtId="164" fontId="14" fillId="0" borderId="476" xfId="0" applyNumberFormat="1" applyFont="1" applyBorder="1" applyAlignment="1">
      <alignment vertical="center" wrapText="1"/>
    </xf>
    <xf numFmtId="0" fontId="23" fillId="0" borderId="58" xfId="0" applyFont="1" applyBorder="1" applyAlignment="1">
      <alignment horizontal="left" vertical="center" wrapText="1"/>
    </xf>
    <xf numFmtId="9" fontId="14" fillId="0" borderId="56" xfId="0" applyNumberFormat="1" applyFont="1" applyBorder="1" applyAlignment="1">
      <alignment horizontal="right" vertical="center" wrapText="1"/>
    </xf>
    <xf numFmtId="3" fontId="14" fillId="0" borderId="247" xfId="0" applyNumberFormat="1" applyFont="1" applyBorder="1" applyAlignment="1">
      <alignment horizontal="right" vertical="center" wrapText="1"/>
    </xf>
    <xf numFmtId="9" fontId="14" fillId="0" borderId="46" xfId="0" applyNumberFormat="1" applyFont="1" applyBorder="1" applyAlignment="1">
      <alignment horizontal="right" vertical="center" wrapText="1"/>
    </xf>
    <xf numFmtId="3" fontId="14" fillId="0" borderId="907" xfId="0" applyNumberFormat="1" applyFont="1" applyBorder="1" applyAlignment="1">
      <alignment horizontal="right" vertical="center" wrapText="1"/>
    </xf>
    <xf numFmtId="9" fontId="14" fillId="0" borderId="207" xfId="0" applyNumberFormat="1" applyFont="1" applyBorder="1" applyAlignment="1">
      <alignment horizontal="right" vertical="center" wrapText="1"/>
    </xf>
    <xf numFmtId="9" fontId="14" fillId="0" borderId="210" xfId="0" applyNumberFormat="1" applyFont="1" applyBorder="1" applyAlignment="1">
      <alignment vertical="center" wrapText="1"/>
    </xf>
    <xf numFmtId="164" fontId="14" fillId="0" borderId="210" xfId="0" applyNumberFormat="1" applyFont="1" applyBorder="1" applyAlignment="1">
      <alignment vertical="center" wrapText="1"/>
    </xf>
    <xf numFmtId="9" fontId="14" fillId="0" borderId="210" xfId="0" applyNumberFormat="1" applyFont="1" applyBorder="1" applyAlignment="1">
      <alignment horizontal="right" vertical="center" wrapText="1"/>
    </xf>
    <xf numFmtId="164" fontId="14" fillId="0" borderId="210" xfId="0" applyNumberFormat="1" applyFont="1" applyBorder="1" applyAlignment="1">
      <alignment horizontal="right" vertical="center" wrapText="1"/>
    </xf>
    <xf numFmtId="0" fontId="24" fillId="0" borderId="66" xfId="0" applyFont="1" applyBorder="1" applyAlignment="1">
      <alignment horizontal="left" vertical="center" wrapText="1"/>
    </xf>
    <xf numFmtId="0" fontId="24" fillId="0" borderId="61" xfId="0" applyFont="1" applyBorder="1" applyAlignment="1">
      <alignment horizontal="left" vertical="center" wrapText="1"/>
    </xf>
    <xf numFmtId="3" fontId="24" fillId="0" borderId="866" xfId="0" applyNumberFormat="1" applyFont="1" applyBorder="1" applyAlignment="1">
      <alignment horizontal="right" vertical="center" wrapText="1"/>
    </xf>
    <xf numFmtId="9" fontId="24" fillId="0" borderId="57" xfId="0" applyNumberFormat="1" applyFont="1" applyBorder="1" applyAlignment="1">
      <alignment horizontal="right" vertical="center" wrapText="1"/>
    </xf>
    <xf numFmtId="9" fontId="24" fillId="0" borderId="633" xfId="0" applyNumberFormat="1" applyFont="1" applyBorder="1" applyAlignment="1">
      <alignment horizontal="right" vertical="center" wrapText="1"/>
    </xf>
    <xf numFmtId="164" fontId="24" fillId="0" borderId="633" xfId="0" applyNumberFormat="1" applyFont="1" applyBorder="1" applyAlignment="1">
      <alignment horizontal="right" vertical="center" wrapText="1"/>
    </xf>
    <xf numFmtId="0" fontId="14" fillId="0" borderId="694" xfId="0" applyFont="1" applyBorder="1" applyAlignment="1">
      <alignment horizontal="left" vertical="center" wrapText="1"/>
    </xf>
    <xf numFmtId="0" fontId="14" fillId="0" borderId="101" xfId="0" applyFont="1" applyBorder="1" applyAlignment="1">
      <alignment horizontal="left" vertical="center" wrapText="1"/>
    </xf>
    <xf numFmtId="0" fontId="14" fillId="5" borderId="101" xfId="0" applyFont="1" applyFill="1" applyBorder="1" applyAlignment="1">
      <alignment horizontal="right" vertical="center" wrapText="1"/>
    </xf>
    <xf numFmtId="164" fontId="14" fillId="5" borderId="101" xfId="0" applyNumberFormat="1" applyFont="1" applyFill="1" applyBorder="1" applyAlignment="1">
      <alignment horizontal="right" vertical="center" wrapText="1"/>
    </xf>
    <xf numFmtId="164" fontId="14" fillId="5" borderId="58" xfId="0" applyNumberFormat="1" applyFont="1" applyFill="1" applyBorder="1" applyAlignment="1">
      <alignment vertical="center" wrapText="1"/>
    </xf>
    <xf numFmtId="0" fontId="14" fillId="5" borderId="58" xfId="0" applyFont="1" applyFill="1" applyBorder="1" applyAlignment="1">
      <alignment horizontal="right" vertical="center" wrapText="1"/>
    </xf>
    <xf numFmtId="164" fontId="14" fillId="5" borderId="58" xfId="0" applyNumberFormat="1" applyFont="1" applyFill="1" applyBorder="1" applyAlignment="1">
      <alignment horizontal="right" vertical="center" wrapText="1"/>
    </xf>
    <xf numFmtId="0" fontId="19" fillId="3" borderId="26" xfId="0" applyFont="1" applyFill="1" applyBorder="1" applyAlignment="1">
      <alignment horizontal="center" vertical="center" wrapText="1"/>
    </xf>
    <xf numFmtId="0" fontId="14" fillId="0" borderId="770" xfId="0" applyFont="1" applyBorder="1" applyAlignment="1">
      <alignment horizontal="left" vertical="center"/>
    </xf>
    <xf numFmtId="165" fontId="27" fillId="0" borderId="104" xfId="0" applyNumberFormat="1" applyFont="1" applyBorder="1" applyAlignment="1">
      <alignment horizontal="right"/>
    </xf>
    <xf numFmtId="165" fontId="27" fillId="0" borderId="38" xfId="0" applyNumberFormat="1" applyFont="1" applyBorder="1" applyAlignment="1">
      <alignment horizontal="right"/>
    </xf>
    <xf numFmtId="0" fontId="27" fillId="3" borderId="26" xfId="0" applyFont="1" applyFill="1" applyBorder="1" applyAlignment="1">
      <alignment horizontal="right"/>
    </xf>
    <xf numFmtId="0" fontId="14" fillId="0" borderId="527" xfId="0" applyFont="1" applyBorder="1" applyAlignment="1">
      <alignment horizontal="left" vertical="center"/>
    </xf>
    <xf numFmtId="165" fontId="27" fillId="0" borderId="108" xfId="0" applyNumberFormat="1" applyFont="1" applyBorder="1" applyAlignment="1">
      <alignment horizontal="right"/>
    </xf>
    <xf numFmtId="165" fontId="27" fillId="0" borderId="109" xfId="0" applyNumberFormat="1" applyFont="1" applyBorder="1" applyAlignment="1">
      <alignment horizontal="right"/>
    </xf>
    <xf numFmtId="3" fontId="27" fillId="3" borderId="26" xfId="0" applyNumberFormat="1" applyFont="1" applyFill="1" applyBorder="1" applyAlignment="1">
      <alignment horizontal="right"/>
    </xf>
    <xf numFmtId="0" fontId="24" fillId="0" borderId="35" xfId="0" applyFont="1" applyBorder="1" applyAlignment="1">
      <alignment horizontal="left" vertical="center"/>
    </xf>
    <xf numFmtId="165" fontId="28" fillId="5" borderId="21" xfId="0" applyNumberFormat="1" applyFont="1" applyFill="1" applyBorder="1" applyAlignment="1">
      <alignment horizontal="right"/>
    </xf>
    <xf numFmtId="165" fontId="28" fillId="5" borderId="36" xfId="0" applyNumberFormat="1" applyFont="1" applyFill="1" applyBorder="1" applyAlignment="1">
      <alignment horizontal="right"/>
    </xf>
    <xf numFmtId="3" fontId="28" fillId="3" borderId="26" xfId="0" applyNumberFormat="1" applyFont="1" applyFill="1" applyBorder="1" applyAlignment="1">
      <alignment horizontal="right"/>
    </xf>
    <xf numFmtId="4" fontId="28" fillId="3" borderId="26" xfId="0" applyNumberFormat="1" applyFont="1" applyFill="1" applyBorder="1" applyAlignment="1">
      <alignment horizontal="right"/>
    </xf>
    <xf numFmtId="0" fontId="19" fillId="2" borderId="693" xfId="0" applyFont="1" applyFill="1" applyBorder="1" applyAlignment="1">
      <alignment horizontal="center" vertical="center"/>
    </xf>
    <xf numFmtId="0" fontId="27" fillId="0" borderId="104" xfId="0" applyFont="1" applyBorder="1" applyAlignment="1">
      <alignment horizontal="right"/>
    </xf>
    <xf numFmtId="167" fontId="24" fillId="0" borderId="38" xfId="0" applyNumberFormat="1" applyFont="1" applyBorder="1" applyAlignment="1">
      <alignment horizontal="right" vertical="center"/>
    </xf>
    <xf numFmtId="0" fontId="27" fillId="0" borderId="108" xfId="0" applyFont="1" applyBorder="1" applyAlignment="1">
      <alignment horizontal="right"/>
    </xf>
    <xf numFmtId="167" fontId="24" fillId="0" borderId="109" xfId="0" applyNumberFormat="1" applyFont="1" applyBorder="1" applyAlignment="1">
      <alignment horizontal="right" vertical="center"/>
    </xf>
    <xf numFmtId="167" fontId="24" fillId="5" borderId="36" xfId="0" applyNumberFormat="1" applyFont="1" applyFill="1" applyBorder="1" applyAlignment="1">
      <alignment horizontal="right" vertical="center"/>
    </xf>
    <xf numFmtId="0" fontId="28" fillId="0" borderId="38" xfId="0" applyFont="1" applyBorder="1" applyAlignment="1">
      <alignment horizontal="right"/>
    </xf>
    <xf numFmtId="0" fontId="28" fillId="0" borderId="109" xfId="0" applyFont="1" applyBorder="1" applyAlignment="1">
      <alignment horizontal="right"/>
    </xf>
    <xf numFmtId="166" fontId="27" fillId="0" borderId="108" xfId="0" applyNumberFormat="1" applyFont="1" applyBorder="1" applyAlignment="1">
      <alignment horizontal="right"/>
    </xf>
    <xf numFmtId="167" fontId="27" fillId="0" borderId="104" xfId="0" applyNumberFormat="1" applyFont="1" applyBorder="1" applyAlignment="1">
      <alignment horizontal="right"/>
    </xf>
    <xf numFmtId="167" fontId="28" fillId="0" borderId="38" xfId="0" applyNumberFormat="1" applyFont="1" applyBorder="1" applyAlignment="1">
      <alignment horizontal="right"/>
    </xf>
    <xf numFmtId="167" fontId="27" fillId="0" borderId="108" xfId="0" applyNumberFormat="1" applyFont="1" applyBorder="1" applyAlignment="1">
      <alignment horizontal="right"/>
    </xf>
    <xf numFmtId="167" fontId="28" fillId="0" borderId="109" xfId="0" applyNumberFormat="1" applyFont="1" applyBorder="1" applyAlignment="1">
      <alignment horizontal="right"/>
    </xf>
    <xf numFmtId="167" fontId="28" fillId="5" borderId="36" xfId="0" applyNumberFormat="1" applyFont="1" applyFill="1" applyBorder="1" applyAlignment="1">
      <alignment horizontal="right"/>
    </xf>
    <xf numFmtId="0" fontId="28" fillId="3" borderId="26" xfId="0" applyFont="1" applyFill="1" applyBorder="1" applyAlignment="1">
      <alignment horizontal="right"/>
    </xf>
    <xf numFmtId="0" fontId="29" fillId="3" borderId="26" xfId="0" applyFont="1" applyFill="1" applyBorder="1" applyAlignment="1">
      <alignment horizontal="center"/>
    </xf>
    <xf numFmtId="0" fontId="19" fillId="2" borderId="721" xfId="0" applyFont="1" applyFill="1" applyBorder="1" applyAlignment="1">
      <alignment horizontal="center"/>
    </xf>
    <xf numFmtId="10" fontId="26" fillId="3" borderId="26" xfId="0" applyNumberFormat="1" applyFont="1" applyFill="1" applyBorder="1" applyAlignment="1">
      <alignment horizontal="right"/>
    </xf>
    <xf numFmtId="9" fontId="26" fillId="3" borderId="26" xfId="0" applyNumberFormat="1" applyFont="1" applyFill="1" applyBorder="1" applyAlignment="1">
      <alignment horizontal="right"/>
    </xf>
    <xf numFmtId="0" fontId="27" fillId="3" borderId="527" xfId="0" applyFont="1" applyFill="1" applyBorder="1" applyAlignment="1">
      <alignment horizontal="left"/>
    </xf>
    <xf numFmtId="0" fontId="27" fillId="3" borderId="84" xfId="0" applyFont="1" applyFill="1" applyBorder="1" applyAlignment="1">
      <alignment horizontal="left"/>
    </xf>
    <xf numFmtId="0" fontId="27" fillId="3" borderId="86" xfId="0" applyFont="1" applyFill="1" applyBorder="1" applyAlignment="1">
      <alignment horizontal="left"/>
    </xf>
    <xf numFmtId="164" fontId="14" fillId="3" borderId="36" xfId="0" applyNumberFormat="1" applyFont="1" applyFill="1" applyBorder="1" applyAlignment="1">
      <alignment horizontal="right"/>
    </xf>
    <xf numFmtId="9" fontId="14" fillId="3" borderId="36" xfId="0" applyNumberFormat="1" applyFont="1" applyFill="1" applyBorder="1" applyAlignment="1">
      <alignment horizontal="right"/>
    </xf>
    <xf numFmtId="0" fontId="22" fillId="4" borderId="26" xfId="0" applyFont="1" applyFill="1" applyBorder="1"/>
    <xf numFmtId="0" fontId="14" fillId="4" borderId="26" xfId="0" applyFont="1" applyFill="1" applyBorder="1"/>
    <xf numFmtId="0" fontId="14" fillId="0" borderId="64" xfId="0" applyFont="1" applyBorder="1" applyAlignment="1">
      <alignment horizontal="left" vertical="center"/>
    </xf>
    <xf numFmtId="0" fontId="14" fillId="0" borderId="59" xfId="0" applyFont="1" applyBorder="1" applyAlignment="1">
      <alignment horizontal="left" vertical="center"/>
    </xf>
    <xf numFmtId="3" fontId="24" fillId="0" borderId="56" xfId="0" applyNumberFormat="1" applyFont="1" applyBorder="1" applyAlignment="1">
      <alignment vertical="center"/>
    </xf>
    <xf numFmtId="3" fontId="14" fillId="0" borderId="62" xfId="0" applyNumberFormat="1" applyFont="1" applyBorder="1" applyAlignment="1">
      <alignment vertical="center"/>
    </xf>
    <xf numFmtId="0" fontId="14" fillId="0" borderId="65" xfId="0" applyFont="1" applyBorder="1" applyAlignment="1">
      <alignment horizontal="left" vertical="center"/>
    </xf>
    <xf numFmtId="0" fontId="14" fillId="0" borderId="60" xfId="0" applyFont="1" applyBorder="1" applyAlignment="1">
      <alignment horizontal="left" vertical="center"/>
    </xf>
    <xf numFmtId="3" fontId="14" fillId="0" borderId="232" xfId="0" applyNumberFormat="1" applyFont="1" applyBorder="1" applyAlignment="1">
      <alignment vertical="center"/>
    </xf>
    <xf numFmtId="3" fontId="24" fillId="0" borderId="46" xfId="0" applyNumberFormat="1" applyFont="1" applyBorder="1" applyAlignment="1">
      <alignment vertical="center"/>
    </xf>
    <xf numFmtId="0" fontId="24" fillId="0" borderId="66" xfId="0" applyFont="1" applyBorder="1" applyAlignment="1">
      <alignment horizontal="left" vertical="center"/>
    </xf>
    <xf numFmtId="0" fontId="24" fillId="0" borderId="61" xfId="0" applyFont="1" applyBorder="1" applyAlignment="1">
      <alignment horizontal="left" vertical="center"/>
    </xf>
    <xf numFmtId="3" fontId="24" fillId="0" borderId="49" xfId="0" applyNumberFormat="1" applyFont="1" applyBorder="1" applyAlignment="1">
      <alignment vertical="center"/>
    </xf>
    <xf numFmtId="3" fontId="24" fillId="0" borderId="176" xfId="0" applyNumberFormat="1" applyFont="1" applyBorder="1" applyAlignment="1">
      <alignment vertical="center"/>
    </xf>
    <xf numFmtId="3" fontId="24" fillId="0" borderId="274" xfId="0" applyNumberFormat="1" applyFont="1" applyBorder="1" applyAlignment="1">
      <alignment vertical="center"/>
    </xf>
    <xf numFmtId="3" fontId="24" fillId="0" borderId="528" xfId="0" applyNumberFormat="1" applyFont="1" applyBorder="1" applyAlignment="1">
      <alignment vertical="center"/>
    </xf>
    <xf numFmtId="0" fontId="24" fillId="0" borderId="65" xfId="0" applyFont="1" applyBorder="1" applyAlignment="1">
      <alignment horizontal="left" vertical="center"/>
    </xf>
    <xf numFmtId="0" fontId="31" fillId="0" borderId="66" xfId="0" applyFont="1" applyBorder="1" applyAlignment="1">
      <alignment horizontal="left" vertical="center"/>
    </xf>
    <xf numFmtId="3" fontId="31" fillId="0" borderId="631" xfId="0" applyNumberFormat="1" applyFont="1" applyBorder="1" applyAlignment="1">
      <alignment vertical="center"/>
    </xf>
    <xf numFmtId="3" fontId="31" fillId="0" borderId="632" xfId="0" applyNumberFormat="1" applyFont="1" applyBorder="1" applyAlignment="1">
      <alignment vertical="center"/>
    </xf>
    <xf numFmtId="3" fontId="31" fillId="0" borderId="633" xfId="0" applyNumberFormat="1" applyFont="1" applyBorder="1" applyAlignment="1">
      <alignment vertical="center"/>
    </xf>
    <xf numFmtId="0" fontId="27" fillId="5" borderId="26" xfId="0" applyFont="1" applyFill="1" applyBorder="1" applyAlignment="1">
      <alignment horizontal="left" vertical="center" wrapText="1"/>
    </xf>
    <xf numFmtId="0" fontId="1" fillId="3" borderId="26" xfId="0" applyFont="1" applyFill="1" applyBorder="1"/>
    <xf numFmtId="0" fontId="19" fillId="2" borderId="610" xfId="0" applyFont="1" applyFill="1" applyBorder="1" applyAlignment="1">
      <alignment horizontal="center" vertical="center"/>
    </xf>
    <xf numFmtId="0" fontId="19" fillId="2" borderId="684" xfId="0" applyFont="1" applyFill="1" applyBorder="1" applyAlignment="1">
      <alignment horizontal="center" vertical="center"/>
    </xf>
    <xf numFmtId="0" fontId="14" fillId="3" borderId="26" xfId="0" applyFont="1" applyFill="1" applyBorder="1" applyAlignment="1">
      <alignment vertical="center"/>
    </xf>
    <xf numFmtId="3" fontId="14" fillId="5" borderId="135" xfId="0" applyNumberFormat="1" applyFont="1" applyFill="1" applyBorder="1" applyAlignment="1">
      <alignment vertical="center"/>
    </xf>
    <xf numFmtId="3" fontId="32" fillId="3" borderId="26" xfId="0" applyNumberFormat="1" applyFont="1" applyFill="1" applyBorder="1" applyAlignment="1">
      <alignment vertical="center"/>
    </xf>
    <xf numFmtId="0" fontId="14" fillId="3" borderId="66" xfId="0" applyFont="1" applyFill="1" applyBorder="1" applyAlignment="1">
      <alignment horizontal="left" vertical="center"/>
    </xf>
    <xf numFmtId="164" fontId="14" fillId="3" borderId="140" xfId="0" applyNumberFormat="1" applyFont="1" applyFill="1" applyBorder="1" applyAlignment="1">
      <alignment horizontal="right" vertical="center"/>
    </xf>
    <xf numFmtId="164" fontId="14" fillId="3" borderId="140" xfId="0" applyNumberFormat="1" applyFont="1" applyFill="1" applyBorder="1" applyAlignment="1">
      <alignment horizontal="right"/>
    </xf>
    <xf numFmtId="164" fontId="27" fillId="3" borderId="140" xfId="0" applyNumberFormat="1" applyFont="1" applyFill="1" applyBorder="1" applyAlignment="1">
      <alignment horizontal="right"/>
    </xf>
    <xf numFmtId="0" fontId="2" fillId="2" borderId="43" xfId="0" applyFont="1" applyFill="1" applyBorder="1" applyAlignment="1">
      <alignment horizontal="center" vertical="center"/>
    </xf>
    <xf numFmtId="0" fontId="2" fillId="2" borderId="44" xfId="0" applyFont="1" applyFill="1" applyBorder="1" applyAlignment="1">
      <alignment horizontal="center" vertical="center"/>
    </xf>
    <xf numFmtId="0" fontId="14" fillId="3" borderId="64" xfId="0" applyFont="1" applyFill="1" applyBorder="1" applyAlignment="1">
      <alignment horizontal="left" vertical="center"/>
    </xf>
    <xf numFmtId="0" fontId="14" fillId="3" borderId="65" xfId="0" applyFont="1" applyFill="1" applyBorder="1" applyAlignment="1">
      <alignment horizontal="left" vertical="center"/>
    </xf>
    <xf numFmtId="3" fontId="14" fillId="3" borderId="100" xfId="0" applyNumberFormat="1" applyFont="1" applyFill="1" applyBorder="1" applyAlignment="1">
      <alignment vertical="center"/>
    </xf>
    <xf numFmtId="0" fontId="24" fillId="3" borderId="66" xfId="0" applyFont="1" applyFill="1" applyBorder="1" applyAlignment="1">
      <alignment horizontal="left" vertical="center"/>
    </xf>
    <xf numFmtId="0" fontId="2" fillId="2" borderId="43" xfId="0" applyFont="1" applyFill="1" applyBorder="1" applyAlignment="1">
      <alignment horizontal="center" vertical="center" wrapText="1"/>
    </xf>
    <xf numFmtId="0" fontId="2" fillId="2" borderId="44" xfId="0" applyFont="1" applyFill="1" applyBorder="1" applyAlignment="1">
      <alignment horizontal="center" vertical="center" wrapText="1"/>
    </xf>
    <xf numFmtId="164" fontId="14" fillId="3" borderId="100" xfId="0" applyNumberFormat="1" applyFont="1" applyFill="1" applyBorder="1" applyAlignment="1">
      <alignment vertical="center"/>
    </xf>
    <xf numFmtId="0" fontId="24" fillId="3" borderId="65" xfId="0" applyFont="1" applyFill="1" applyBorder="1" applyAlignment="1">
      <alignment horizontal="left" vertical="center"/>
    </xf>
    <xf numFmtId="0" fontId="25" fillId="5" borderId="26" xfId="0" applyFont="1" applyFill="1" applyBorder="1" applyAlignment="1">
      <alignment horizontal="left" vertical="center" wrapText="1"/>
    </xf>
    <xf numFmtId="0" fontId="19" fillId="5" borderId="26" xfId="0" applyFont="1" applyFill="1" applyBorder="1" applyAlignment="1">
      <alignment horizontal="center" vertical="center"/>
    </xf>
    <xf numFmtId="0" fontId="14" fillId="0" borderId="72" xfId="0" applyFont="1" applyBorder="1" applyAlignment="1">
      <alignment horizontal="center"/>
    </xf>
    <xf numFmtId="0" fontId="14" fillId="0" borderId="139" xfId="0" applyFont="1" applyBorder="1" applyAlignment="1">
      <alignment horizontal="center"/>
    </xf>
    <xf numFmtId="0" fontId="14" fillId="5" borderId="64" xfId="0" applyFont="1" applyFill="1" applyBorder="1" applyAlignment="1">
      <alignment horizontal="left" vertical="center"/>
    </xf>
    <xf numFmtId="0" fontId="14" fillId="5" borderId="66" xfId="0" applyFont="1" applyFill="1" applyBorder="1" applyAlignment="1">
      <alignment horizontal="left" vertical="center"/>
    </xf>
    <xf numFmtId="167" fontId="14" fillId="5" borderId="75" xfId="0" applyNumberFormat="1" applyFont="1" applyFill="1" applyBorder="1" applyAlignment="1">
      <alignment vertical="center"/>
    </xf>
    <xf numFmtId="0" fontId="14" fillId="5" borderId="65" xfId="0" applyFont="1" applyFill="1" applyBorder="1" applyAlignment="1">
      <alignment horizontal="left" vertical="center"/>
    </xf>
    <xf numFmtId="167" fontId="14" fillId="5" borderId="78" xfId="0" applyNumberFormat="1" applyFont="1" applyFill="1" applyBorder="1" applyAlignment="1">
      <alignment vertical="center"/>
    </xf>
    <xf numFmtId="167" fontId="14" fillId="5" borderId="78" xfId="0" applyNumberFormat="1" applyFont="1" applyFill="1" applyBorder="1" applyAlignment="1">
      <alignment horizontal="right" vertical="center"/>
    </xf>
    <xf numFmtId="167" fontId="24" fillId="5" borderId="75" xfId="0" applyNumberFormat="1" applyFont="1" applyFill="1" applyBorder="1" applyAlignment="1">
      <alignment horizontal="right" vertical="center"/>
    </xf>
    <xf numFmtId="164" fontId="14" fillId="0" borderId="72" xfId="0" applyNumberFormat="1" applyFont="1" applyBorder="1" applyAlignment="1">
      <alignment vertical="center"/>
    </xf>
    <xf numFmtId="164" fontId="14" fillId="0" borderId="72" xfId="0" applyNumberFormat="1" applyFont="1" applyBorder="1" applyAlignment="1">
      <alignment horizontal="right" vertical="center"/>
    </xf>
    <xf numFmtId="9" fontId="14" fillId="0" borderId="72" xfId="0" applyNumberFormat="1" applyFont="1" applyBorder="1" applyAlignment="1">
      <alignment vertical="center"/>
    </xf>
    <xf numFmtId="164" fontId="14" fillId="0" borderId="628" xfId="0" applyNumberFormat="1" applyFont="1" applyBorder="1" applyAlignment="1">
      <alignment horizontal="right" vertical="center"/>
    </xf>
    <xf numFmtId="164" fontId="14" fillId="0" borderId="629" xfId="0" applyNumberFormat="1" applyFont="1" applyBorder="1" applyAlignment="1">
      <alignment horizontal="right" vertical="center"/>
    </xf>
    <xf numFmtId="164" fontId="14" fillId="0" borderId="865" xfId="0" applyNumberFormat="1" applyFont="1" applyBorder="1" applyAlignment="1">
      <alignment vertical="center"/>
    </xf>
    <xf numFmtId="164" fontId="14" fillId="0" borderId="98" xfId="0" applyNumberFormat="1" applyFont="1" applyBorder="1" applyAlignment="1">
      <alignment vertical="center"/>
    </xf>
    <xf numFmtId="164" fontId="14" fillId="0" borderId="247" xfId="0" applyNumberFormat="1" applyFont="1" applyBorder="1" applyAlignment="1">
      <alignment vertical="center"/>
    </xf>
    <xf numFmtId="164" fontId="14" fillId="0" borderId="46" xfId="0" applyNumberFormat="1" applyFont="1" applyBorder="1" applyAlignment="1">
      <alignment vertical="center"/>
    </xf>
    <xf numFmtId="164" fontId="24" fillId="0" borderId="866" xfId="0" applyNumberFormat="1" applyFont="1" applyBorder="1" applyAlignment="1">
      <alignment vertical="center"/>
    </xf>
    <xf numFmtId="164" fontId="24" fillId="0" borderId="57" xfId="0" applyNumberFormat="1" applyFont="1" applyBorder="1" applyAlignment="1">
      <alignment vertical="center"/>
    </xf>
    <xf numFmtId="0" fontId="24" fillId="0" borderId="528" xfId="0" applyFont="1" applyBorder="1" applyAlignment="1">
      <alignment horizontal="left" vertical="center"/>
    </xf>
    <xf numFmtId="164" fontId="24" fillId="0" borderId="49" xfId="0" applyNumberFormat="1" applyFont="1" applyBorder="1" applyAlignment="1">
      <alignment vertical="center"/>
    </xf>
    <xf numFmtId="164" fontId="24" fillId="0" borderId="176" xfId="0" applyNumberFormat="1" applyFont="1" applyBorder="1" applyAlignment="1">
      <alignment vertical="center"/>
    </xf>
    <xf numFmtId="164" fontId="14" fillId="0" borderId="97" xfId="0" applyNumberFormat="1" applyFont="1" applyBorder="1" applyAlignment="1">
      <alignment horizontal="right" vertical="center"/>
    </xf>
    <xf numFmtId="164" fontId="27" fillId="3" borderId="78" xfId="0" applyNumberFormat="1" applyFont="1" applyFill="1" applyBorder="1" applyAlignment="1">
      <alignment horizontal="right" vertical="center"/>
    </xf>
    <xf numFmtId="164" fontId="28" fillId="3" borderId="75" xfId="0" applyNumberFormat="1" applyFont="1" applyFill="1" applyBorder="1" applyAlignment="1">
      <alignment horizontal="right" vertical="center"/>
    </xf>
    <xf numFmtId="0" fontId="27" fillId="3" borderId="26" xfId="0" applyFont="1" applyFill="1" applyBorder="1" applyAlignment="1">
      <alignment vertical="center" wrapText="1"/>
    </xf>
    <xf numFmtId="3" fontId="24" fillId="0" borderId="98" xfId="0" applyNumberFormat="1" applyFont="1" applyBorder="1" applyAlignment="1">
      <alignment horizontal="right" vertical="center"/>
    </xf>
    <xf numFmtId="3" fontId="14" fillId="0" borderId="49" xfId="0" applyNumberFormat="1" applyFont="1" applyBorder="1" applyAlignment="1">
      <alignment horizontal="right" vertical="center"/>
    </xf>
    <xf numFmtId="3" fontId="24" fillId="0" borderId="176" xfId="0" applyNumberFormat="1" applyFont="1" applyBorder="1" applyAlignment="1">
      <alignment horizontal="right" vertical="center"/>
    </xf>
    <xf numFmtId="3" fontId="24" fillId="0" borderId="46" xfId="0" applyNumberFormat="1" applyFont="1" applyBorder="1" applyAlignment="1">
      <alignment horizontal="right" vertical="center"/>
    </xf>
    <xf numFmtId="4" fontId="14" fillId="0" borderId="49" xfId="0" applyNumberFormat="1" applyFont="1" applyBorder="1" applyAlignment="1">
      <alignment horizontal="right" vertical="center"/>
    </xf>
    <xf numFmtId="4" fontId="24" fillId="0" borderId="176" xfId="0" applyNumberFormat="1" applyFont="1" applyBorder="1" applyAlignment="1">
      <alignment horizontal="right" vertical="center"/>
    </xf>
    <xf numFmtId="4" fontId="24" fillId="0" borderId="46" xfId="0" applyNumberFormat="1" applyFont="1" applyBorder="1" applyAlignment="1">
      <alignment horizontal="right" vertical="center"/>
    </xf>
    <xf numFmtId="3" fontId="24" fillId="0" borderId="57" xfId="0" applyNumberFormat="1" applyFont="1" applyBorder="1" applyAlignment="1">
      <alignment horizontal="right" vertical="center"/>
    </xf>
    <xf numFmtId="0" fontId="22" fillId="4" borderId="26" xfId="0" applyFont="1" applyFill="1" applyBorder="1" applyAlignment="1">
      <alignment wrapText="1"/>
    </xf>
    <xf numFmtId="0" fontId="21" fillId="4" borderId="26" xfId="0" applyFont="1" applyFill="1" applyBorder="1" applyAlignment="1">
      <alignment horizontal="left" vertical="center" wrapText="1"/>
    </xf>
    <xf numFmtId="0" fontId="10" fillId="5" borderId="26" xfId="0" applyFont="1" applyFill="1" applyBorder="1" applyAlignment="1">
      <alignment vertical="center"/>
    </xf>
    <xf numFmtId="0" fontId="14" fillId="0" borderId="943" xfId="0" applyFont="1" applyBorder="1" applyAlignment="1">
      <alignment horizontal="left" vertical="center"/>
    </xf>
    <xf numFmtId="3" fontId="14" fillId="0" borderId="97" xfId="0" applyNumberFormat="1" applyFont="1" applyBorder="1" applyAlignment="1">
      <alignment vertical="center"/>
    </xf>
    <xf numFmtId="0" fontId="14" fillId="0" borderId="66" xfId="0" applyFont="1" applyBorder="1" applyAlignment="1">
      <alignment horizontal="left" vertical="center"/>
    </xf>
    <xf numFmtId="0" fontId="14" fillId="0" borderId="61" xfId="0" applyFont="1" applyBorder="1" applyAlignment="1">
      <alignment horizontal="left" vertical="center"/>
    </xf>
    <xf numFmtId="167" fontId="14" fillId="3" borderId="75" xfId="0" applyNumberFormat="1" applyFont="1" applyFill="1" applyBorder="1" applyAlignment="1">
      <alignment horizontal="right" vertical="center"/>
    </xf>
    <xf numFmtId="0" fontId="33" fillId="5" borderId="26" xfId="0" applyFont="1" applyFill="1" applyBorder="1" applyAlignment="1">
      <alignment horizontal="center" vertical="center"/>
    </xf>
    <xf numFmtId="0" fontId="19" fillId="2" borderId="732" xfId="0" applyFont="1" applyFill="1" applyBorder="1" applyAlignment="1">
      <alignment horizontal="center" vertical="center"/>
    </xf>
    <xf numFmtId="164" fontId="24" fillId="5" borderId="21" xfId="0" applyNumberFormat="1" applyFont="1" applyFill="1" applyBorder="1" applyAlignment="1">
      <alignment vertical="center"/>
    </xf>
    <xf numFmtId="164" fontId="24" fillId="5" borderId="36" xfId="0" applyNumberFormat="1" applyFont="1" applyFill="1" applyBorder="1" applyAlignment="1">
      <alignment vertical="center"/>
    </xf>
    <xf numFmtId="164" fontId="24" fillId="3" borderId="36" xfId="0" applyNumberFormat="1" applyFont="1" applyFill="1" applyBorder="1" applyAlignment="1">
      <alignment horizontal="right"/>
    </xf>
    <xf numFmtId="3" fontId="27" fillId="3" borderId="78" xfId="0" applyNumberFormat="1" applyFont="1" applyFill="1" applyBorder="1" applyAlignment="1">
      <alignment vertical="center"/>
    </xf>
    <xf numFmtId="164" fontId="27" fillId="3" borderId="427" xfId="0" applyNumberFormat="1" applyFont="1" applyFill="1" applyBorder="1" applyAlignment="1">
      <alignment horizontal="right" vertical="center"/>
    </xf>
    <xf numFmtId="164" fontId="14" fillId="3" borderId="427" xfId="0" applyNumberFormat="1" applyFont="1" applyFill="1" applyBorder="1" applyAlignment="1">
      <alignment horizontal="right" vertical="center"/>
    </xf>
    <xf numFmtId="3" fontId="27" fillId="0" borderId="97" xfId="0" applyNumberFormat="1" applyFont="1" applyBorder="1" applyAlignment="1">
      <alignment vertical="center"/>
    </xf>
    <xf numFmtId="3" fontId="14" fillId="3" borderId="78" xfId="0" applyNumberFormat="1" applyFont="1" applyFill="1" applyBorder="1" applyAlignment="1">
      <alignment vertical="center"/>
    </xf>
    <xf numFmtId="164" fontId="14" fillId="3" borderId="75" xfId="0" applyNumberFormat="1" applyFont="1" applyFill="1" applyBorder="1" applyAlignment="1">
      <alignment horizontal="right" vertical="center"/>
    </xf>
    <xf numFmtId="164" fontId="27" fillId="3" borderId="75" xfId="0" applyNumberFormat="1" applyFont="1" applyFill="1" applyBorder="1" applyAlignment="1">
      <alignment horizontal="right" vertical="center"/>
    </xf>
    <xf numFmtId="3" fontId="27" fillId="0" borderId="145" xfId="0" applyNumberFormat="1" applyFont="1" applyBorder="1"/>
    <xf numFmtId="0" fontId="27" fillId="0" borderId="350" xfId="0" applyFont="1" applyBorder="1"/>
    <xf numFmtId="3" fontId="27" fillId="0" borderId="145" xfId="0" applyNumberFormat="1" applyFont="1" applyBorder="1" applyAlignment="1">
      <alignment horizontal="right"/>
    </xf>
    <xf numFmtId="3" fontId="28" fillId="0" borderId="145" xfId="0" applyNumberFormat="1" applyFont="1" applyBorder="1"/>
    <xf numFmtId="3" fontId="28" fillId="0" borderId="145" xfId="0" applyNumberFormat="1" applyFont="1" applyBorder="1" applyAlignment="1">
      <alignment horizontal="right"/>
    </xf>
    <xf numFmtId="0" fontId="37" fillId="0" borderId="119" xfId="0" applyFont="1" applyBorder="1"/>
    <xf numFmtId="3" fontId="37" fillId="0" borderId="120" xfId="0" applyNumberFormat="1" applyFont="1" applyBorder="1"/>
    <xf numFmtId="3" fontId="37" fillId="0" borderId="121" xfId="0" applyNumberFormat="1" applyFont="1" applyBorder="1"/>
    <xf numFmtId="3" fontId="28" fillId="0" borderId="660" xfId="0" applyNumberFormat="1" applyFont="1" applyBorder="1"/>
    <xf numFmtId="0" fontId="23" fillId="0" borderId="101" xfId="0" applyFont="1" applyBorder="1" applyAlignment="1">
      <alignment horizontal="left" vertical="center"/>
    </xf>
    <xf numFmtId="0" fontId="27" fillId="0" borderId="145" xfId="0" applyFont="1" applyBorder="1"/>
    <xf numFmtId="3" fontId="37" fillId="0" borderId="124" xfId="0" applyNumberFormat="1" applyFont="1" applyBorder="1"/>
    <xf numFmtId="3" fontId="37" fillId="0" borderId="685" xfId="0" applyNumberFormat="1" applyFont="1" applyBorder="1"/>
    <xf numFmtId="0" fontId="32" fillId="4" borderId="26" xfId="0" applyFont="1" applyFill="1" applyBorder="1" applyAlignment="1">
      <alignment vertical="center"/>
    </xf>
    <xf numFmtId="0" fontId="14" fillId="0" borderId="862" xfId="0" applyFont="1" applyBorder="1" applyAlignment="1">
      <alignment horizontal="left" vertical="center"/>
    </xf>
    <xf numFmtId="3" fontId="14" fillId="0" borderId="133" xfId="0" applyNumberFormat="1" applyFont="1" applyBorder="1" applyAlignment="1">
      <alignment vertical="center"/>
    </xf>
    <xf numFmtId="0" fontId="38" fillId="4" borderId="26" xfId="0" applyFont="1" applyFill="1" applyBorder="1" applyAlignment="1">
      <alignment vertical="center"/>
    </xf>
    <xf numFmtId="3" fontId="27" fillId="0" borderId="133" xfId="0" applyNumberFormat="1" applyFont="1" applyBorder="1"/>
    <xf numFmtId="3" fontId="27" fillId="3" borderId="101" xfId="0" applyNumberFormat="1" applyFont="1" applyFill="1" applyBorder="1"/>
    <xf numFmtId="3" fontId="27" fillId="3" borderId="728" xfId="0" applyNumberFormat="1" applyFont="1" applyFill="1" applyBorder="1"/>
    <xf numFmtId="4" fontId="27" fillId="3" borderId="135" xfId="0" applyNumberFormat="1" applyFont="1" applyFill="1" applyBorder="1" applyAlignment="1">
      <alignment horizontal="right" vertical="center"/>
    </xf>
    <xf numFmtId="167" fontId="27" fillId="3" borderId="137" xfId="0" applyNumberFormat="1" applyFont="1" applyFill="1" applyBorder="1" applyAlignment="1">
      <alignment vertical="center"/>
    </xf>
    <xf numFmtId="167" fontId="27" fillId="3" borderId="138" xfId="0" applyNumberFormat="1" applyFont="1" applyFill="1" applyBorder="1" applyAlignment="1">
      <alignment vertical="center"/>
    </xf>
    <xf numFmtId="0" fontId="14" fillId="0" borderId="65" xfId="0" applyFont="1" applyBorder="1" applyAlignment="1">
      <alignment vertical="center"/>
    </xf>
    <xf numFmtId="167" fontId="27" fillId="3" borderId="78" xfId="0" applyNumberFormat="1" applyFont="1" applyFill="1" applyBorder="1" applyAlignment="1">
      <alignment vertical="center"/>
    </xf>
    <xf numFmtId="167" fontId="27" fillId="0" borderId="139" xfId="0" applyNumberFormat="1" applyFont="1" applyBorder="1" applyAlignment="1">
      <alignment vertical="center"/>
    </xf>
    <xf numFmtId="167" fontId="27" fillId="3" borderId="140" xfId="0" applyNumberFormat="1" applyFont="1" applyFill="1" applyBorder="1" applyAlignment="1">
      <alignment vertical="center"/>
    </xf>
    <xf numFmtId="0" fontId="22" fillId="3" borderId="26" xfId="0" applyFont="1" applyFill="1" applyBorder="1" applyAlignment="1">
      <alignment vertical="center"/>
    </xf>
    <xf numFmtId="0" fontId="41" fillId="4" borderId="26" xfId="0" applyFont="1" applyFill="1" applyBorder="1" applyAlignment="1">
      <alignment vertical="center"/>
    </xf>
    <xf numFmtId="0" fontId="1" fillId="4" borderId="26" xfId="0" applyFont="1" applyFill="1" applyBorder="1" applyAlignment="1">
      <alignment vertical="center"/>
    </xf>
    <xf numFmtId="0" fontId="14" fillId="4" borderId="26" xfId="0" applyFont="1" applyFill="1" applyBorder="1" applyAlignment="1">
      <alignment vertical="center"/>
    </xf>
    <xf numFmtId="0" fontId="42" fillId="3" borderId="26" xfId="0" applyFont="1" applyFill="1" applyBorder="1"/>
    <xf numFmtId="0" fontId="19" fillId="3" borderId="26" xfId="0" applyFont="1" applyFill="1" applyBorder="1" applyAlignment="1">
      <alignment horizontal="center" vertical="center"/>
    </xf>
    <xf numFmtId="0" fontId="43" fillId="3" borderId="26" xfId="0" applyFont="1" applyFill="1" applyBorder="1"/>
    <xf numFmtId="9" fontId="27" fillId="0" borderId="685" xfId="0" applyNumberFormat="1" applyFont="1" applyBorder="1"/>
    <xf numFmtId="0" fontId="27" fillId="3" borderId="26" xfId="0" applyFont="1" applyFill="1" applyBorder="1"/>
    <xf numFmtId="3" fontId="27" fillId="0" borderId="350" xfId="0" applyNumberFormat="1" applyFont="1" applyBorder="1"/>
    <xf numFmtId="3" fontId="28" fillId="0" borderId="350" xfId="0" applyNumberFormat="1" applyFont="1" applyBorder="1"/>
    <xf numFmtId="167" fontId="14" fillId="0" borderId="72" xfId="0" applyNumberFormat="1" applyFont="1" applyBorder="1" applyAlignment="1">
      <alignment vertical="center"/>
    </xf>
    <xf numFmtId="0" fontId="24" fillId="0" borderId="659" xfId="0" applyFont="1" applyBorder="1" applyAlignment="1">
      <alignment horizontal="left" vertical="center"/>
    </xf>
    <xf numFmtId="167" fontId="24" fillId="5" borderId="75" xfId="0" applyNumberFormat="1" applyFont="1" applyFill="1" applyBorder="1" applyAlignment="1">
      <alignment vertical="center"/>
    </xf>
    <xf numFmtId="0" fontId="14" fillId="0" borderId="275" xfId="0" applyFont="1" applyBorder="1" applyAlignment="1">
      <alignment horizontal="left" vertical="center"/>
    </xf>
    <xf numFmtId="167" fontId="14" fillId="3" borderId="78" xfId="0" applyNumberFormat="1" applyFont="1" applyFill="1" applyBorder="1" applyAlignment="1">
      <alignment vertical="center"/>
    </xf>
    <xf numFmtId="167" fontId="14" fillId="3" borderId="427" xfId="0" applyNumberFormat="1" applyFont="1" applyFill="1" applyBorder="1" applyAlignment="1">
      <alignment horizontal="right" vertical="center"/>
    </xf>
    <xf numFmtId="0" fontId="24" fillId="3" borderId="528" xfId="0" applyFont="1" applyFill="1" applyBorder="1" applyAlignment="1">
      <alignment horizontal="left" vertical="center"/>
    </xf>
    <xf numFmtId="167" fontId="24" fillId="3" borderId="75" xfId="0" applyNumberFormat="1" applyFont="1" applyFill="1" applyBorder="1" applyAlignment="1">
      <alignment vertical="center"/>
    </xf>
    <xf numFmtId="167" fontId="28" fillId="3" borderId="685" xfId="0" applyNumberFormat="1" applyFont="1" applyFill="1" applyBorder="1" applyAlignment="1">
      <alignment vertical="center"/>
    </xf>
    <xf numFmtId="0" fontId="19" fillId="2" borderId="43" xfId="0" applyFont="1" applyFill="1" applyBorder="1" applyAlignment="1">
      <alignment horizontal="center" vertical="center"/>
    </xf>
    <xf numFmtId="164" fontId="14" fillId="0" borderId="153" xfId="0" applyNumberFormat="1" applyFont="1" applyBorder="1" applyAlignment="1">
      <alignment vertical="center"/>
    </xf>
    <xf numFmtId="0" fontId="51" fillId="4" borderId="26" xfId="0" applyFont="1" applyFill="1" applyBorder="1" applyAlignment="1">
      <alignment vertical="center"/>
    </xf>
    <xf numFmtId="3" fontId="14" fillId="0" borderId="145" xfId="0" applyNumberFormat="1" applyFont="1" applyBorder="1"/>
    <xf numFmtId="3" fontId="31" fillId="0" borderId="75" xfId="0" applyNumberFormat="1" applyFont="1" applyBorder="1" applyAlignment="1">
      <alignment vertical="center"/>
    </xf>
    <xf numFmtId="0" fontId="14" fillId="5" borderId="159" xfId="0" applyFont="1" applyFill="1" applyBorder="1" applyAlignment="1">
      <alignment vertical="center"/>
    </xf>
    <xf numFmtId="0" fontId="14" fillId="3" borderId="159" xfId="0" applyFont="1" applyFill="1" applyBorder="1" applyAlignment="1">
      <alignment vertical="center"/>
    </xf>
    <xf numFmtId="0" fontId="14" fillId="5" borderId="161" xfId="0" applyFont="1" applyFill="1" applyBorder="1" applyAlignment="1">
      <alignment vertical="center"/>
    </xf>
    <xf numFmtId="0" fontId="10" fillId="3" borderId="161" xfId="0" applyFont="1" applyFill="1" applyBorder="1" applyAlignment="1">
      <alignment vertical="center"/>
    </xf>
    <xf numFmtId="0" fontId="14" fillId="3" borderId="161" xfId="0" applyFont="1" applyFill="1" applyBorder="1" applyAlignment="1">
      <alignment vertical="center"/>
    </xf>
    <xf numFmtId="0" fontId="14" fillId="5" borderId="163" xfId="0" applyFont="1" applyFill="1" applyBorder="1" applyAlignment="1">
      <alignment vertical="center"/>
    </xf>
    <xf numFmtId="0" fontId="14" fillId="3" borderId="163" xfId="0" applyFont="1" applyFill="1" applyBorder="1" applyAlignment="1">
      <alignment vertical="center"/>
    </xf>
    <xf numFmtId="167" fontId="14" fillId="3" borderId="206" xfId="0" applyNumberFormat="1" applyFont="1" applyFill="1" applyBorder="1" applyAlignment="1">
      <alignment vertical="center"/>
    </xf>
    <xf numFmtId="167" fontId="14" fillId="3" borderId="165" xfId="0" applyNumberFormat="1" applyFont="1" applyFill="1" applyBorder="1" applyAlignment="1">
      <alignment vertical="center"/>
    </xf>
    <xf numFmtId="167" fontId="27" fillId="3" borderId="165" xfId="0" applyNumberFormat="1" applyFont="1" applyFill="1" applyBorder="1" applyAlignment="1">
      <alignment vertical="center"/>
    </xf>
    <xf numFmtId="167" fontId="14" fillId="3" borderId="209" xfId="0" applyNumberFormat="1" applyFont="1" applyFill="1" applyBorder="1" applyAlignment="1">
      <alignment vertical="center"/>
    </xf>
    <xf numFmtId="167" fontId="24" fillId="3" borderId="676" xfId="0" applyNumberFormat="1" applyFont="1" applyFill="1" applyBorder="1" applyAlignment="1">
      <alignment vertical="center"/>
    </xf>
    <xf numFmtId="167" fontId="24" fillId="3" borderId="209" xfId="0" applyNumberFormat="1" applyFont="1" applyFill="1" applyBorder="1" applyAlignment="1">
      <alignment vertical="center"/>
    </xf>
    <xf numFmtId="167" fontId="14" fillId="0" borderId="400" xfId="0" applyNumberFormat="1" applyFont="1" applyBorder="1" applyAlignment="1">
      <alignment vertical="center"/>
    </xf>
    <xf numFmtId="167" fontId="24" fillId="0" borderId="685" xfId="0" applyNumberFormat="1" applyFont="1" applyBorder="1" applyAlignment="1">
      <alignment vertical="center"/>
    </xf>
    <xf numFmtId="0" fontId="53" fillId="2" borderId="441" xfId="0" applyFont="1" applyFill="1" applyBorder="1" applyAlignment="1">
      <alignment horizontal="center" vertical="center"/>
    </xf>
    <xf numFmtId="0" fontId="53" fillId="2" borderId="442" xfId="0" applyFont="1" applyFill="1" applyBorder="1" applyAlignment="1">
      <alignment horizontal="center" vertical="center"/>
    </xf>
    <xf numFmtId="0" fontId="53" fillId="2" borderId="343" xfId="0" applyFont="1" applyFill="1" applyBorder="1" applyAlignment="1">
      <alignment horizontal="center" vertical="center"/>
    </xf>
    <xf numFmtId="3" fontId="14" fillId="0" borderId="340" xfId="0" applyNumberFormat="1" applyFont="1" applyBorder="1" applyAlignment="1">
      <alignment vertical="center"/>
    </xf>
    <xf numFmtId="3" fontId="14" fillId="3" borderId="440" xfId="0" applyNumberFormat="1" applyFont="1" applyFill="1" applyBorder="1" applyAlignment="1">
      <alignment vertical="center"/>
    </xf>
    <xf numFmtId="3" fontId="14" fillId="3" borderId="340" xfId="0" applyNumberFormat="1" applyFont="1" applyFill="1" applyBorder="1" applyAlignment="1">
      <alignment vertical="center"/>
    </xf>
    <xf numFmtId="4" fontId="14" fillId="0" borderId="46" xfId="0" applyNumberFormat="1" applyFont="1" applyBorder="1" applyAlignment="1">
      <alignment vertical="center"/>
    </xf>
    <xf numFmtId="4" fontId="14" fillId="3" borderId="391" xfId="0" applyNumberFormat="1" applyFont="1" applyFill="1" applyBorder="1" applyAlignment="1">
      <alignment vertical="center"/>
    </xf>
    <xf numFmtId="3" fontId="14" fillId="0" borderId="339" xfId="0" applyNumberFormat="1" applyFont="1" applyBorder="1" applyAlignment="1">
      <alignment vertical="center"/>
    </xf>
    <xf numFmtId="3" fontId="14" fillId="0" borderId="176" xfId="0" applyNumberFormat="1" applyFont="1" applyBorder="1" applyAlignment="1">
      <alignment vertical="center"/>
    </xf>
    <xf numFmtId="3" fontId="14" fillId="3" borderId="250" xfId="0" applyNumberFormat="1" applyFont="1" applyFill="1" applyBorder="1" applyAlignment="1">
      <alignment vertical="center"/>
    </xf>
    <xf numFmtId="0" fontId="49" fillId="3" borderId="26" xfId="0" applyFont="1" applyFill="1" applyBorder="1"/>
    <xf numFmtId="0" fontId="53" fillId="2" borderId="199" xfId="0" applyFont="1" applyFill="1" applyBorder="1" applyAlignment="1">
      <alignment horizontal="center" vertical="center" wrapText="1"/>
    </xf>
    <xf numFmtId="0" fontId="53" fillId="2" borderId="944" xfId="0" applyFont="1" applyFill="1" applyBorder="1" applyAlignment="1">
      <alignment horizontal="center" vertical="center" wrapText="1"/>
    </xf>
    <xf numFmtId="0" fontId="27" fillId="3" borderId="26" xfId="0" applyFont="1" applyFill="1" applyBorder="1" applyAlignment="1">
      <alignment vertical="center"/>
    </xf>
    <xf numFmtId="9" fontId="27" fillId="3" borderId="380" xfId="0" applyNumberFormat="1" applyFont="1" applyFill="1" applyBorder="1" applyAlignment="1">
      <alignment vertical="center" wrapText="1"/>
    </xf>
    <xf numFmtId="0" fontId="28" fillId="0" borderId="58" xfId="0" applyFont="1" applyBorder="1" applyAlignment="1">
      <alignment vertical="center" wrapText="1"/>
    </xf>
    <xf numFmtId="0" fontId="27" fillId="0" borderId="485" xfId="0" applyFont="1" applyBorder="1" applyAlignment="1">
      <alignment vertical="center" wrapText="1"/>
    </xf>
    <xf numFmtId="9" fontId="27" fillId="0" borderId="484" xfId="0" applyNumberFormat="1" applyFont="1" applyBorder="1" applyAlignment="1">
      <alignment vertical="center" wrapText="1"/>
    </xf>
    <xf numFmtId="0" fontId="27" fillId="0" borderId="416" xfId="0" applyFont="1" applyBorder="1" applyAlignment="1">
      <alignment vertical="center" wrapText="1"/>
    </xf>
    <xf numFmtId="9" fontId="27" fillId="0" borderId="193" xfId="0" applyNumberFormat="1" applyFont="1" applyBorder="1" applyAlignment="1">
      <alignment vertical="center" wrapText="1"/>
    </xf>
    <xf numFmtId="3" fontId="27" fillId="0" borderId="416" xfId="0" applyNumberFormat="1" applyFont="1" applyBorder="1" applyAlignment="1">
      <alignment vertical="center" wrapText="1"/>
    </xf>
    <xf numFmtId="3" fontId="28" fillId="0" borderId="489" xfId="0" applyNumberFormat="1" applyFont="1" applyBorder="1" applyAlignment="1">
      <alignment vertical="center" wrapText="1"/>
    </xf>
    <xf numFmtId="9" fontId="28" fillId="0" borderId="488" xfId="0" applyNumberFormat="1" applyFont="1" applyBorder="1" applyAlignment="1">
      <alignment vertical="center" wrapText="1"/>
    </xf>
    <xf numFmtId="0" fontId="10" fillId="0" borderId="844" xfId="0" applyFont="1" applyBorder="1" applyAlignment="1">
      <alignment vertical="center"/>
    </xf>
    <xf numFmtId="0" fontId="53" fillId="2" borderId="342" xfId="0" applyFont="1" applyFill="1" applyBorder="1" applyAlignment="1">
      <alignment horizontal="center" vertical="center"/>
    </xf>
    <xf numFmtId="0" fontId="14" fillId="0" borderId="844" xfId="0" applyFont="1" applyBorder="1" applyAlignment="1">
      <alignment vertical="center"/>
    </xf>
    <xf numFmtId="0" fontId="27" fillId="0" borderId="207" xfId="0" applyFont="1" applyBorder="1" applyAlignment="1">
      <alignment horizontal="right"/>
    </xf>
    <xf numFmtId="0" fontId="27" fillId="0" borderId="210" xfId="0" applyFont="1" applyBorder="1" applyAlignment="1">
      <alignment horizontal="right"/>
    </xf>
    <xf numFmtId="3" fontId="27" fillId="0" borderId="210" xfId="0" applyNumberFormat="1" applyFont="1" applyBorder="1" applyAlignment="1">
      <alignment horizontal="right"/>
    </xf>
    <xf numFmtId="0" fontId="24" fillId="0" borderId="230" xfId="0" applyFont="1" applyBorder="1" applyAlignment="1">
      <alignment horizontal="left" vertical="center"/>
    </xf>
    <xf numFmtId="4" fontId="28" fillId="0" borderId="213" xfId="0" applyNumberFormat="1" applyFont="1" applyBorder="1" applyAlignment="1">
      <alignment horizontal="right"/>
    </xf>
    <xf numFmtId="0" fontId="27" fillId="0" borderId="224" xfId="0" applyFont="1" applyBorder="1" applyAlignment="1">
      <alignment horizontal="right" vertical="center"/>
    </xf>
    <xf numFmtId="0" fontId="27" fillId="0" borderId="220" xfId="0" applyFont="1" applyBorder="1" applyAlignment="1">
      <alignment horizontal="right" vertical="center"/>
    </xf>
    <xf numFmtId="4" fontId="24" fillId="0" borderId="221" xfId="0" applyNumberFormat="1" applyFont="1" applyBorder="1" applyAlignment="1">
      <alignment horizontal="right" vertical="center"/>
    </xf>
    <xf numFmtId="4" fontId="27" fillId="0" borderId="523" xfId="0" applyNumberFormat="1" applyFont="1" applyBorder="1" applyAlignment="1">
      <alignment horizontal="right" vertical="center"/>
    </xf>
    <xf numFmtId="4" fontId="24" fillId="0" borderId="222" xfId="0" applyNumberFormat="1" applyFont="1" applyBorder="1" applyAlignment="1">
      <alignment horizontal="right" vertical="center"/>
    </xf>
    <xf numFmtId="0" fontId="27" fillId="0" borderId="523" xfId="0" applyFont="1" applyBorder="1" applyAlignment="1">
      <alignment horizontal="right" vertical="center"/>
    </xf>
    <xf numFmtId="0" fontId="24" fillId="0" borderId="230" xfId="0" applyFont="1" applyBorder="1" applyAlignment="1">
      <alignment vertical="center"/>
    </xf>
    <xf numFmtId="4" fontId="28" fillId="0" borderId="226" xfId="0" applyNumberFormat="1" applyFont="1" applyBorder="1" applyAlignment="1">
      <alignment horizontal="right" vertical="center"/>
    </xf>
    <xf numFmtId="4" fontId="24" fillId="0" borderId="223" xfId="0" applyNumberFormat="1" applyFont="1" applyBorder="1" applyAlignment="1">
      <alignment horizontal="right" vertical="center"/>
    </xf>
    <xf numFmtId="0" fontId="14" fillId="0" borderId="276" xfId="0" applyFont="1" applyBorder="1" applyAlignment="1">
      <alignment horizontal="left" vertical="center"/>
    </xf>
    <xf numFmtId="0" fontId="28" fillId="0" borderId="221" xfId="0" applyFont="1" applyBorder="1" applyAlignment="1">
      <alignment horizontal="right" vertical="center"/>
    </xf>
    <xf numFmtId="0" fontId="14" fillId="0" borderId="228" xfId="0" applyFont="1" applyBorder="1" applyAlignment="1">
      <alignment horizontal="left" vertical="center"/>
    </xf>
    <xf numFmtId="0" fontId="28" fillId="0" borderId="222" xfId="0" applyFont="1" applyBorder="1" applyAlignment="1">
      <alignment horizontal="right" vertical="center"/>
    </xf>
    <xf numFmtId="0" fontId="24" fillId="0" borderId="225" xfId="0" applyFont="1" applyBorder="1" applyAlignment="1">
      <alignment horizontal="left" vertical="center"/>
    </xf>
    <xf numFmtId="4" fontId="28" fillId="0" borderId="223" xfId="0" applyNumberFormat="1" applyFont="1" applyBorder="1" applyAlignment="1">
      <alignment horizontal="right" vertical="center"/>
    </xf>
    <xf numFmtId="0" fontId="27" fillId="3" borderId="224" xfId="0" applyFont="1" applyFill="1" applyBorder="1" applyAlignment="1">
      <alignment horizontal="right" vertical="center"/>
    </xf>
    <xf numFmtId="0" fontId="27" fillId="3" borderId="523" xfId="0" applyFont="1" applyFill="1" applyBorder="1" applyAlignment="1">
      <alignment horizontal="right" vertical="center"/>
    </xf>
    <xf numFmtId="4" fontId="27" fillId="3" borderId="523" xfId="0" applyNumberFormat="1" applyFont="1" applyFill="1" applyBorder="1" applyAlignment="1">
      <alignment horizontal="right" vertical="center"/>
    </xf>
    <xf numFmtId="4" fontId="28" fillId="3" borderId="226" xfId="0" applyNumberFormat="1" applyFont="1" applyFill="1" applyBorder="1" applyAlignment="1">
      <alignment horizontal="right" vertical="center"/>
    </xf>
    <xf numFmtId="0" fontId="55" fillId="2" borderId="442" xfId="0" applyFont="1" applyFill="1" applyBorder="1" applyAlignment="1">
      <alignment horizontal="center" wrapText="1"/>
    </xf>
    <xf numFmtId="0" fontId="27" fillId="5" borderId="275" xfId="0" applyFont="1" applyFill="1" applyBorder="1" applyAlignment="1">
      <alignment horizontal="left" vertical="center" wrapText="1"/>
    </xf>
    <xf numFmtId="0" fontId="27" fillId="5" borderId="276" xfId="0" applyFont="1" applyFill="1" applyBorder="1" applyAlignment="1">
      <alignment horizontal="left" vertical="center" wrapText="1"/>
    </xf>
    <xf numFmtId="0" fontId="27" fillId="5" borderId="230" xfId="0" applyFont="1" applyFill="1" applyBorder="1" applyAlignment="1">
      <alignment horizontal="left" vertical="center" wrapText="1"/>
    </xf>
    <xf numFmtId="9" fontId="27" fillId="5" borderId="275" xfId="0" applyNumberFormat="1" applyFont="1" applyFill="1" applyBorder="1" applyAlignment="1">
      <alignment horizontal="right" vertical="center"/>
    </xf>
    <xf numFmtId="0" fontId="27" fillId="5" borderId="65" xfId="0" applyFont="1" applyFill="1" applyBorder="1" applyAlignment="1">
      <alignment horizontal="left" vertical="center" wrapText="1"/>
    </xf>
    <xf numFmtId="9" fontId="14" fillId="0" borderId="65" xfId="0" applyNumberFormat="1" applyFont="1" applyBorder="1" applyAlignment="1">
      <alignment vertical="center"/>
    </xf>
    <xf numFmtId="9" fontId="32" fillId="3" borderId="26" xfId="0" applyNumberFormat="1" applyFont="1" applyFill="1" applyBorder="1" applyAlignment="1">
      <alignment vertical="center"/>
    </xf>
    <xf numFmtId="0" fontId="56" fillId="5" borderId="26" xfId="0" applyFont="1" applyFill="1" applyBorder="1" applyAlignment="1">
      <alignment horizontal="left" vertical="center"/>
    </xf>
    <xf numFmtId="9" fontId="27" fillId="5" borderId="26" xfId="0" applyNumberFormat="1" applyFont="1" applyFill="1" applyBorder="1"/>
    <xf numFmtId="0" fontId="24" fillId="5" borderId="26" xfId="0" applyFont="1" applyFill="1" applyBorder="1" applyAlignment="1">
      <alignment horizontal="left" vertical="center"/>
    </xf>
    <xf numFmtId="0" fontId="21" fillId="3" borderId="26" xfId="0" applyFont="1" applyFill="1" applyBorder="1" applyAlignment="1">
      <alignment vertical="center"/>
    </xf>
    <xf numFmtId="0" fontId="53" fillId="2" borderId="341" xfId="0" applyFont="1" applyFill="1" applyBorder="1" applyAlignment="1">
      <alignment horizontal="center" vertical="center"/>
    </xf>
    <xf numFmtId="0" fontId="53" fillId="2" borderId="355" xfId="0" applyFont="1" applyFill="1" applyBorder="1" applyAlignment="1">
      <alignment horizontal="center" vertical="center"/>
    </xf>
    <xf numFmtId="0" fontId="53" fillId="2" borderId="344" xfId="0" applyFont="1" applyFill="1" applyBorder="1" applyAlignment="1">
      <alignment horizontal="center" vertical="center"/>
    </xf>
    <xf numFmtId="3" fontId="14" fillId="0" borderId="254" xfId="0" applyNumberFormat="1" applyFont="1" applyBorder="1" applyAlignment="1">
      <alignment vertical="center"/>
    </xf>
    <xf numFmtId="3" fontId="24" fillId="0" borderId="277" xfId="0" applyNumberFormat="1" applyFont="1" applyBorder="1" applyAlignment="1">
      <alignment vertical="center"/>
    </xf>
    <xf numFmtId="3" fontId="24" fillId="0" borderId="100" xfId="0" applyNumberFormat="1" applyFont="1" applyBorder="1" applyAlignment="1">
      <alignment vertical="center"/>
    </xf>
    <xf numFmtId="3" fontId="14" fillId="3" borderId="235" xfId="0" applyNumberFormat="1" applyFont="1" applyFill="1" applyBorder="1" applyAlignment="1">
      <alignment vertical="center"/>
    </xf>
    <xf numFmtId="3" fontId="24" fillId="3" borderId="100" xfId="0" applyNumberFormat="1" applyFont="1" applyFill="1" applyBorder="1" applyAlignment="1">
      <alignment vertical="center"/>
    </xf>
    <xf numFmtId="3" fontId="14" fillId="0" borderId="247" xfId="0" applyNumberFormat="1" applyFont="1" applyBorder="1" applyAlignment="1">
      <alignment vertical="center"/>
    </xf>
    <xf numFmtId="3" fontId="14" fillId="0" borderId="251" xfId="0" applyNumberFormat="1" applyFont="1" applyBorder="1" applyAlignment="1">
      <alignment horizontal="right" vertical="center"/>
    </xf>
    <xf numFmtId="3" fontId="24" fillId="0" borderId="273" xfId="0" applyNumberFormat="1" applyFont="1" applyBorder="1" applyAlignment="1">
      <alignment horizontal="right" vertical="center"/>
    </xf>
    <xf numFmtId="3" fontId="24" fillId="0" borderId="249" xfId="0" applyNumberFormat="1" applyFont="1" applyBorder="1" applyAlignment="1">
      <alignment vertical="center"/>
    </xf>
    <xf numFmtId="3" fontId="24" fillId="0" borderId="239" xfId="0" applyNumberFormat="1" applyFont="1" applyBorder="1" applyAlignment="1">
      <alignment vertical="center"/>
    </xf>
    <xf numFmtId="0" fontId="58" fillId="2" borderId="342" xfId="0" applyFont="1" applyFill="1" applyBorder="1" applyAlignment="1">
      <alignment horizontal="center" vertical="center"/>
    </xf>
    <xf numFmtId="0" fontId="58" fillId="2" borderId="341" xfId="0" applyFont="1" applyFill="1" applyBorder="1" applyAlignment="1">
      <alignment horizontal="center" vertical="center"/>
    </xf>
    <xf numFmtId="0" fontId="58" fillId="2" borderId="343" xfId="0" applyFont="1" applyFill="1" applyBorder="1" applyAlignment="1">
      <alignment horizontal="center" vertical="center"/>
    </xf>
    <xf numFmtId="0" fontId="14" fillId="0" borderId="312" xfId="0" applyFont="1" applyBorder="1" applyAlignment="1">
      <alignment horizontal="left" vertical="center"/>
    </xf>
    <xf numFmtId="0" fontId="14" fillId="0" borderId="313" xfId="0" applyFont="1" applyBorder="1" applyAlignment="1">
      <alignment horizontal="left" vertical="center"/>
    </xf>
    <xf numFmtId="3" fontId="14" fillId="0" borderId="246" xfId="0" applyNumberFormat="1" applyFont="1" applyBorder="1" applyAlignment="1">
      <alignment vertical="center"/>
    </xf>
    <xf numFmtId="3" fontId="24" fillId="3" borderId="263" xfId="0" applyNumberFormat="1" applyFont="1" applyFill="1" applyBorder="1" applyAlignment="1">
      <alignment vertical="center"/>
    </xf>
    <xf numFmtId="0" fontId="24" fillId="0" borderId="361" xfId="0" applyFont="1" applyBorder="1" applyAlignment="1">
      <alignment horizontal="left" vertical="center"/>
    </xf>
    <xf numFmtId="3" fontId="24" fillId="0" borderId="251" xfId="0" applyNumberFormat="1" applyFont="1" applyBorder="1" applyAlignment="1">
      <alignment vertical="center"/>
    </xf>
    <xf numFmtId="3" fontId="24" fillId="0" borderId="273" xfId="0" applyNumberFormat="1" applyFont="1" applyBorder="1" applyAlignment="1">
      <alignment vertical="center"/>
    </xf>
    <xf numFmtId="0" fontId="59" fillId="0" borderId="252" xfId="0" applyFont="1" applyBorder="1" applyAlignment="1">
      <alignment horizontal="left" vertical="center"/>
    </xf>
    <xf numFmtId="0" fontId="31" fillId="0" borderId="230" xfId="0" applyFont="1" applyBorder="1" applyAlignment="1">
      <alignment horizontal="left" vertical="center"/>
    </xf>
    <xf numFmtId="0" fontId="31" fillId="0" borderId="225" xfId="0" applyFont="1" applyBorder="1" applyAlignment="1">
      <alignment horizontal="left" vertical="center"/>
    </xf>
    <xf numFmtId="3" fontId="31" fillId="0" borderId="249" xfId="0" applyNumberFormat="1" applyFont="1" applyBorder="1" applyAlignment="1">
      <alignment vertical="center"/>
    </xf>
    <xf numFmtId="3" fontId="31" fillId="0" borderId="236" xfId="0" applyNumberFormat="1" applyFont="1" applyBorder="1" applyAlignment="1">
      <alignment vertical="center"/>
    </xf>
    <xf numFmtId="3" fontId="31" fillId="0" borderId="237" xfId="0" applyNumberFormat="1" applyFont="1" applyBorder="1" applyAlignment="1">
      <alignment vertical="center"/>
    </xf>
    <xf numFmtId="3" fontId="31" fillId="0" borderId="248" xfId="0" applyNumberFormat="1" applyFont="1" applyBorder="1" applyAlignment="1">
      <alignment vertical="center"/>
    </xf>
    <xf numFmtId="3" fontId="31" fillId="3" borderId="249" xfId="0" applyNumberFormat="1" applyFont="1" applyFill="1" applyBorder="1" applyAlignment="1">
      <alignment vertical="center"/>
    </xf>
    <xf numFmtId="3" fontId="31" fillId="3" borderId="236" xfId="0" applyNumberFormat="1" applyFont="1" applyFill="1" applyBorder="1" applyAlignment="1">
      <alignment vertical="center"/>
    </xf>
    <xf numFmtId="3" fontId="31" fillId="3" borderId="239" xfId="0" applyNumberFormat="1" applyFont="1" applyFill="1" applyBorder="1" applyAlignment="1">
      <alignment vertical="center"/>
    </xf>
    <xf numFmtId="0" fontId="58" fillId="2" borderId="442" xfId="0" applyFont="1" applyFill="1" applyBorder="1" applyAlignment="1">
      <alignment horizontal="center" vertical="center"/>
    </xf>
    <xf numFmtId="0" fontId="58" fillId="2" borderId="359" xfId="0" applyFont="1" applyFill="1" applyBorder="1" applyAlignment="1">
      <alignment horizontal="center" vertical="center"/>
    </xf>
    <xf numFmtId="3" fontId="14" fillId="0" borderId="276" xfId="0" applyNumberFormat="1" applyFont="1" applyBorder="1" applyAlignment="1">
      <alignment vertical="center"/>
    </xf>
    <xf numFmtId="3" fontId="14" fillId="0" borderId="275" xfId="0" applyNumberFormat="1" applyFont="1" applyBorder="1" applyAlignment="1">
      <alignment vertical="center"/>
    </xf>
    <xf numFmtId="0" fontId="14" fillId="0" borderId="230" xfId="0" applyFont="1" applyBorder="1" applyAlignment="1">
      <alignment horizontal="left" vertical="center"/>
    </xf>
    <xf numFmtId="3" fontId="14" fillId="0" borderId="225" xfId="0" applyNumberFormat="1" applyFont="1" applyBorder="1" applyAlignment="1">
      <alignment vertical="center"/>
    </xf>
    <xf numFmtId="3" fontId="14" fillId="0" borderId="230" xfId="0" applyNumberFormat="1" applyFont="1" applyBorder="1" applyAlignment="1">
      <alignment vertical="center"/>
    </xf>
    <xf numFmtId="0" fontId="53" fillId="2" borderId="287" xfId="0" applyFont="1" applyFill="1" applyBorder="1" applyAlignment="1">
      <alignment horizontal="center" vertical="center"/>
    </xf>
    <xf numFmtId="0" fontId="53" fillId="2" borderId="359" xfId="0" applyFont="1" applyFill="1" applyBorder="1" applyAlignment="1">
      <alignment horizontal="center" vertical="center"/>
    </xf>
    <xf numFmtId="166" fontId="14" fillId="3" borderId="686" xfId="0" applyNumberFormat="1" applyFont="1" applyFill="1" applyBorder="1" applyAlignment="1">
      <alignment horizontal="right" vertical="center"/>
    </xf>
    <xf numFmtId="164" fontId="14" fillId="0" borderId="230" xfId="0" applyNumberFormat="1" applyFont="1" applyBorder="1" applyAlignment="1">
      <alignment horizontal="right" vertical="center"/>
    </xf>
    <xf numFmtId="0" fontId="54" fillId="2" borderId="355" xfId="0" applyFont="1" applyFill="1" applyBorder="1" applyAlignment="1">
      <alignment horizontal="center"/>
    </xf>
    <xf numFmtId="0" fontId="54" fillId="2" borderId="341" xfId="0" applyFont="1" applyFill="1" applyBorder="1" applyAlignment="1">
      <alignment horizontal="center"/>
    </xf>
    <xf numFmtId="0" fontId="54" fillId="2" borderId="343" xfId="0" applyFont="1" applyFill="1" applyBorder="1" applyAlignment="1">
      <alignment horizontal="center"/>
    </xf>
    <xf numFmtId="0" fontId="14" fillId="0" borderId="312" xfId="0" applyFont="1" applyBorder="1" applyAlignment="1">
      <alignment vertical="center"/>
    </xf>
    <xf numFmtId="0" fontId="14" fillId="0" borderId="313" xfId="0" applyFont="1" applyBorder="1" applyAlignment="1">
      <alignment vertical="center"/>
    </xf>
    <xf numFmtId="3" fontId="14" fillId="0" borderId="246" xfId="0" applyNumberFormat="1" applyFont="1" applyBorder="1" applyAlignment="1">
      <alignment horizontal="right" vertical="center"/>
    </xf>
    <xf numFmtId="3" fontId="14" fillId="3" borderId="263" xfId="0" applyNumberFormat="1" applyFont="1" applyFill="1" applyBorder="1" applyAlignment="1">
      <alignment horizontal="right" vertical="center"/>
    </xf>
    <xf numFmtId="0" fontId="14" fillId="0" borderId="230" xfId="0" applyFont="1" applyBorder="1" applyAlignment="1">
      <alignment vertical="center"/>
    </xf>
    <xf numFmtId="0" fontId="14" fillId="0" borderId="225" xfId="0" applyFont="1" applyBorder="1" applyAlignment="1">
      <alignment vertical="center"/>
    </xf>
    <xf numFmtId="3" fontId="14" fillId="0" borderId="249" xfId="0" applyNumberFormat="1" applyFont="1" applyBorder="1" applyAlignment="1">
      <alignment horizontal="right" vertical="center"/>
    </xf>
    <xf numFmtId="3" fontId="14" fillId="0" borderId="239" xfId="0" applyNumberFormat="1" applyFont="1" applyBorder="1" applyAlignment="1">
      <alignment horizontal="right" vertical="center"/>
    </xf>
    <xf numFmtId="0" fontId="14" fillId="0" borderId="228" xfId="0" applyFont="1" applyBorder="1" applyAlignment="1">
      <alignment vertical="center"/>
    </xf>
    <xf numFmtId="3" fontId="14" fillId="0" borderId="247" xfId="0" applyNumberFormat="1" applyFont="1" applyBorder="1" applyAlignment="1">
      <alignment horizontal="right" vertical="center"/>
    </xf>
    <xf numFmtId="3" fontId="14" fillId="0" borderId="46" xfId="0" applyNumberFormat="1" applyFont="1" applyBorder="1" applyAlignment="1">
      <alignment horizontal="right" vertical="center"/>
    </xf>
    <xf numFmtId="0" fontId="14" fillId="0" borderId="528" xfId="0" applyFont="1" applyBorder="1" applyAlignment="1">
      <alignment vertical="center"/>
    </xf>
    <xf numFmtId="0" fontId="14" fillId="0" borderId="361" xfId="0" applyFont="1" applyBorder="1" applyAlignment="1">
      <alignment vertical="center"/>
    </xf>
    <xf numFmtId="3" fontId="14" fillId="0" borderId="273" xfId="0" applyNumberFormat="1" applyFont="1" applyBorder="1" applyAlignment="1">
      <alignment horizontal="right" vertical="center"/>
    </xf>
    <xf numFmtId="3" fontId="14" fillId="0" borderId="176" xfId="0" applyNumberFormat="1" applyFont="1" applyBorder="1" applyAlignment="1">
      <alignment horizontal="right" vertical="center"/>
    </xf>
    <xf numFmtId="0" fontId="60" fillId="0" borderId="252" xfId="0" applyFont="1" applyBorder="1" applyAlignment="1">
      <alignment vertical="center"/>
    </xf>
    <xf numFmtId="3" fontId="14" fillId="0" borderId="439" xfId="0" applyNumberFormat="1" applyFont="1" applyBorder="1" applyAlignment="1">
      <alignment horizontal="right" vertical="center"/>
    </xf>
    <xf numFmtId="3" fontId="14" fillId="0" borderId="626" xfId="0" applyNumberFormat="1" applyFont="1" applyBorder="1" applyAlignment="1">
      <alignment horizontal="right" vertical="center"/>
    </xf>
    <xf numFmtId="3" fontId="14" fillId="0" borderId="266" xfId="0" applyNumberFormat="1" applyFont="1" applyBorder="1" applyAlignment="1">
      <alignment horizontal="right" vertical="center"/>
    </xf>
    <xf numFmtId="3" fontId="14" fillId="0" borderId="340" xfId="0" applyNumberFormat="1" applyFont="1" applyBorder="1" applyAlignment="1">
      <alignment horizontal="right" vertical="center"/>
    </xf>
    <xf numFmtId="3" fontId="14" fillId="3" borderId="340" xfId="0" applyNumberFormat="1" applyFont="1" applyFill="1" applyBorder="1" applyAlignment="1">
      <alignment horizontal="right" vertical="center"/>
    </xf>
    <xf numFmtId="3" fontId="24" fillId="0" borderId="283" xfId="0" applyNumberFormat="1" applyFont="1" applyBorder="1" applyAlignment="1">
      <alignment horizontal="right" vertical="center"/>
    </xf>
    <xf numFmtId="3" fontId="24" fillId="0" borderId="284" xfId="0" applyNumberFormat="1" applyFont="1" applyBorder="1" applyAlignment="1">
      <alignment horizontal="right" vertical="center"/>
    </xf>
    <xf numFmtId="3" fontId="24" fillId="0" borderId="268" xfId="0" applyNumberFormat="1" applyFont="1" applyBorder="1" applyAlignment="1">
      <alignment horizontal="right" vertical="center"/>
    </xf>
    <xf numFmtId="0" fontId="54" fillId="2" borderId="341" xfId="0" applyFont="1" applyFill="1" applyBorder="1" applyAlignment="1">
      <alignment horizontal="center" vertical="center" wrapText="1"/>
    </xf>
    <xf numFmtId="0" fontId="54" fillId="2" borderId="355" xfId="0" applyFont="1" applyFill="1" applyBorder="1" applyAlignment="1">
      <alignment horizontal="center" vertical="center" wrapText="1"/>
    </xf>
    <xf numFmtId="0" fontId="54" fillId="2" borderId="343" xfId="0" applyFont="1" applyFill="1" applyBorder="1" applyAlignment="1">
      <alignment horizontal="center" vertical="center" wrapText="1"/>
    </xf>
    <xf numFmtId="164" fontId="14" fillId="0" borderId="246" xfId="0" applyNumberFormat="1" applyFont="1" applyBorder="1" applyAlignment="1">
      <alignment horizontal="right"/>
    </xf>
    <xf numFmtId="164" fontId="14" fillId="3" borderId="263" xfId="0" applyNumberFormat="1" applyFont="1" applyFill="1" applyBorder="1" applyAlignment="1">
      <alignment horizontal="right"/>
    </xf>
    <xf numFmtId="164" fontId="14" fillId="0" borderId="249" xfId="0" applyNumberFormat="1" applyFont="1" applyBorder="1" applyAlignment="1">
      <alignment horizontal="right"/>
    </xf>
    <xf numFmtId="164" fontId="14" fillId="0" borderId="239" xfId="0" applyNumberFormat="1" applyFont="1" applyBorder="1" applyAlignment="1">
      <alignment horizontal="right"/>
    </xf>
    <xf numFmtId="164" fontId="14" fillId="0" borderId="247" xfId="0" applyNumberFormat="1" applyFont="1" applyBorder="1" applyAlignment="1">
      <alignment horizontal="right"/>
    </xf>
    <xf numFmtId="164" fontId="14" fillId="0" borderId="46" xfId="0" applyNumberFormat="1" applyFont="1" applyBorder="1" applyAlignment="1">
      <alignment horizontal="right"/>
    </xf>
    <xf numFmtId="0" fontId="14" fillId="0" borderId="528" xfId="0" applyFont="1" applyBorder="1"/>
    <xf numFmtId="164" fontId="14" fillId="0" borderId="251" xfId="0" applyNumberFormat="1" applyFont="1" applyBorder="1" applyAlignment="1">
      <alignment horizontal="right"/>
    </xf>
    <xf numFmtId="164" fontId="14" fillId="0" borderId="273" xfId="0" applyNumberFormat="1" applyFont="1" applyBorder="1" applyAlignment="1">
      <alignment horizontal="right"/>
    </xf>
    <xf numFmtId="164" fontId="14" fillId="0" borderId="176" xfId="0" applyNumberFormat="1" applyFont="1" applyBorder="1" applyAlignment="1">
      <alignment horizontal="right"/>
    </xf>
    <xf numFmtId="0" fontId="60" fillId="0" borderId="252" xfId="0" applyFont="1" applyBorder="1"/>
    <xf numFmtId="3" fontId="14" fillId="0" borderId="439" xfId="0" applyNumberFormat="1" applyFont="1" applyBorder="1" applyAlignment="1">
      <alignment horizontal="right"/>
    </xf>
    <xf numFmtId="3" fontId="14" fillId="0" borderId="626" xfId="0" applyNumberFormat="1" applyFont="1" applyBorder="1" applyAlignment="1">
      <alignment horizontal="right"/>
    </xf>
    <xf numFmtId="164" fontId="14" fillId="0" borderId="266" xfId="0" applyNumberFormat="1" applyFont="1" applyBorder="1" applyAlignment="1">
      <alignment horizontal="right"/>
    </xf>
    <xf numFmtId="164" fontId="14" fillId="0" borderId="340" xfId="0" applyNumberFormat="1" applyFont="1" applyBorder="1" applyAlignment="1">
      <alignment horizontal="right"/>
    </xf>
    <xf numFmtId="164" fontId="14" fillId="3" borderId="686" xfId="0" applyNumberFormat="1" applyFont="1" applyFill="1" applyBorder="1" applyAlignment="1">
      <alignment horizontal="right"/>
    </xf>
    <xf numFmtId="164" fontId="14" fillId="3" borderId="340" xfId="0" applyNumberFormat="1" applyFont="1" applyFill="1" applyBorder="1" applyAlignment="1">
      <alignment horizontal="right"/>
    </xf>
    <xf numFmtId="164" fontId="24" fillId="0" borderId="283" xfId="0" applyNumberFormat="1" applyFont="1" applyBorder="1" applyAlignment="1">
      <alignment horizontal="right"/>
    </xf>
    <xf numFmtId="164" fontId="24" fillId="0" borderId="284" xfId="0" applyNumberFormat="1" applyFont="1" applyBorder="1" applyAlignment="1">
      <alignment horizontal="right"/>
    </xf>
    <xf numFmtId="0" fontId="61" fillId="2" borderId="341" xfId="0" applyFont="1" applyFill="1" applyBorder="1" applyAlignment="1">
      <alignment horizontal="center" vertical="center"/>
    </xf>
    <xf numFmtId="0" fontId="61" fillId="2" borderId="355" xfId="0" applyFont="1" applyFill="1" applyBorder="1" applyAlignment="1">
      <alignment horizontal="center" vertical="center"/>
    </xf>
    <xf numFmtId="0" fontId="61" fillId="2" borderId="343" xfId="0" applyFont="1" applyFill="1" applyBorder="1" applyAlignment="1">
      <alignment horizontal="center" vertical="center"/>
    </xf>
    <xf numFmtId="3" fontId="14" fillId="3" borderId="263" xfId="0" applyNumberFormat="1" applyFont="1" applyFill="1" applyBorder="1" applyAlignment="1">
      <alignment vertical="center"/>
    </xf>
    <xf numFmtId="0" fontId="14" fillId="5" borderId="275" xfId="0" applyFont="1" applyFill="1" applyBorder="1" applyAlignment="1">
      <alignment horizontal="left" vertical="center"/>
    </xf>
    <xf numFmtId="3" fontId="14" fillId="5" borderId="560" xfId="0" applyNumberFormat="1" applyFont="1" applyFill="1" applyBorder="1" applyAlignment="1">
      <alignment vertical="center"/>
    </xf>
    <xf numFmtId="3" fontId="14" fillId="3" borderId="560" xfId="0" applyNumberFormat="1" applyFont="1" applyFill="1" applyBorder="1" applyAlignment="1">
      <alignment vertical="center"/>
    </xf>
    <xf numFmtId="3" fontId="14" fillId="3" borderId="555" xfId="0" applyNumberFormat="1" applyFont="1" applyFill="1" applyBorder="1" applyAlignment="1">
      <alignment vertical="center"/>
    </xf>
    <xf numFmtId="0" fontId="61" fillId="2" borderId="341" xfId="0" applyFont="1" applyFill="1" applyBorder="1" applyAlignment="1">
      <alignment horizontal="center" vertical="center" wrapText="1"/>
    </xf>
    <xf numFmtId="0" fontId="61" fillId="2" borderId="355" xfId="0" applyFont="1" applyFill="1" applyBorder="1" applyAlignment="1">
      <alignment horizontal="center" vertical="center" wrapText="1"/>
    </xf>
    <xf numFmtId="0" fontId="61" fillId="2" borderId="343" xfId="0" applyFont="1" applyFill="1" applyBorder="1" applyAlignment="1">
      <alignment horizontal="center" vertical="center" wrapText="1"/>
    </xf>
    <xf numFmtId="164" fontId="14" fillId="0" borderId="246" xfId="0" applyNumberFormat="1" applyFont="1" applyBorder="1" applyAlignment="1">
      <alignment vertical="center"/>
    </xf>
    <xf numFmtId="164" fontId="14" fillId="5" borderId="263" xfId="0" applyNumberFormat="1" applyFont="1" applyFill="1" applyBorder="1" applyAlignment="1">
      <alignment vertical="center"/>
    </xf>
    <xf numFmtId="164" fontId="14" fillId="3" borderId="263" xfId="0" applyNumberFormat="1" applyFont="1" applyFill="1" applyBorder="1" applyAlignment="1">
      <alignment vertical="center"/>
    </xf>
    <xf numFmtId="164" fontId="14" fillId="0" borderId="249" xfId="0" applyNumberFormat="1" applyFont="1" applyBorder="1" applyAlignment="1">
      <alignment vertical="center"/>
    </xf>
    <xf numFmtId="164" fontId="27" fillId="3" borderId="263" xfId="0" applyNumberFormat="1" applyFont="1" applyFill="1" applyBorder="1" applyAlignment="1">
      <alignment vertical="center"/>
    </xf>
    <xf numFmtId="9" fontId="27" fillId="3" borderId="263" xfId="0" applyNumberFormat="1" applyFont="1" applyFill="1" applyBorder="1" applyAlignment="1">
      <alignment vertical="center"/>
    </xf>
    <xf numFmtId="164" fontId="14" fillId="5" borderId="698" xfId="0" applyNumberFormat="1" applyFont="1" applyFill="1" applyBorder="1" applyAlignment="1">
      <alignment vertical="center"/>
    </xf>
    <xf numFmtId="164" fontId="27" fillId="3" borderId="698" xfId="0" applyNumberFormat="1" applyFont="1" applyFill="1" applyBorder="1" applyAlignment="1">
      <alignment vertical="center"/>
    </xf>
    <xf numFmtId="164" fontId="24" fillId="0" borderId="284" xfId="0" applyNumberFormat="1" applyFont="1" applyBorder="1" applyAlignment="1">
      <alignment vertical="center"/>
    </xf>
    <xf numFmtId="0" fontId="33" fillId="5" borderId="26" xfId="0" applyFont="1" applyFill="1" applyBorder="1" applyAlignment="1">
      <alignment horizontal="left" vertical="center" wrapText="1"/>
    </xf>
    <xf numFmtId="0" fontId="53" fillId="2" borderId="494" xfId="0" applyFont="1" applyFill="1" applyBorder="1" applyAlignment="1">
      <alignment horizontal="center" vertical="center"/>
    </xf>
    <xf numFmtId="0" fontId="53" fillId="3" borderId="26" xfId="0" applyFont="1" applyFill="1" applyBorder="1" applyAlignment="1">
      <alignment horizontal="center" vertical="center"/>
    </xf>
    <xf numFmtId="3" fontId="27" fillId="0" borderId="100" xfId="0" applyNumberFormat="1" applyFont="1" applyBorder="1" applyAlignment="1">
      <alignment vertical="center"/>
    </xf>
    <xf numFmtId="3" fontId="14" fillId="0" borderId="65" xfId="0" applyNumberFormat="1" applyFont="1" applyBorder="1" applyAlignment="1">
      <alignment vertical="center"/>
    </xf>
    <xf numFmtId="3" fontId="27" fillId="0" borderId="46" xfId="0" applyNumberFormat="1" applyFont="1" applyBorder="1" applyAlignment="1">
      <alignment vertical="center"/>
    </xf>
    <xf numFmtId="0" fontId="14" fillId="0" borderId="528" xfId="0" applyFont="1" applyBorder="1" applyAlignment="1">
      <alignment horizontal="left" vertical="center"/>
    </xf>
    <xf numFmtId="10" fontId="32" fillId="3" borderId="26" xfId="0" applyNumberFormat="1" applyFont="1" applyFill="1" applyBorder="1" applyAlignment="1">
      <alignment vertical="center"/>
    </xf>
    <xf numFmtId="9" fontId="14" fillId="0" borderId="230" xfId="0" applyNumberFormat="1" applyFont="1" applyBorder="1" applyAlignment="1">
      <alignment vertical="center"/>
    </xf>
    <xf numFmtId="0" fontId="39" fillId="3" borderId="26" xfId="0" applyFont="1" applyFill="1" applyBorder="1" applyAlignment="1">
      <alignment vertical="center" wrapText="1"/>
    </xf>
    <xf numFmtId="0" fontId="40" fillId="3" borderId="26" xfId="0" applyFont="1" applyFill="1" applyBorder="1" applyAlignment="1">
      <alignment vertical="center"/>
    </xf>
    <xf numFmtId="0" fontId="53" fillId="2" borderId="610" xfId="0" applyFont="1" applyFill="1" applyBorder="1" applyAlignment="1">
      <alignment horizontal="center" vertical="center"/>
    </xf>
    <xf numFmtId="167" fontId="14" fillId="5" borderId="26" xfId="0" applyNumberFormat="1" applyFont="1" applyFill="1" applyBorder="1" applyAlignment="1">
      <alignment vertical="center"/>
    </xf>
    <xf numFmtId="167" fontId="14" fillId="3" borderId="334" xfId="0" applyNumberFormat="1" applyFont="1" applyFill="1" applyBorder="1" applyAlignment="1">
      <alignment vertical="center"/>
    </xf>
    <xf numFmtId="167" fontId="14" fillId="3" borderId="26" xfId="0" applyNumberFormat="1" applyFont="1" applyFill="1" applyBorder="1" applyAlignment="1">
      <alignment vertical="center"/>
    </xf>
    <xf numFmtId="0" fontId="14" fillId="5" borderId="26" xfId="0" applyFont="1" applyFill="1" applyBorder="1" applyAlignment="1">
      <alignment vertical="center"/>
    </xf>
    <xf numFmtId="167" fontId="14" fillId="5" borderId="26" xfId="0" applyNumberFormat="1" applyFont="1" applyFill="1" applyBorder="1" applyAlignment="1">
      <alignment horizontal="right" vertical="center"/>
    </xf>
    <xf numFmtId="167" fontId="14" fillId="3" borderId="334" xfId="0" applyNumberFormat="1" applyFont="1" applyFill="1" applyBorder="1" applyAlignment="1">
      <alignment horizontal="right" vertical="center"/>
    </xf>
    <xf numFmtId="167" fontId="14" fillId="3" borderId="335" xfId="0" applyNumberFormat="1" applyFont="1" applyFill="1" applyBorder="1" applyAlignment="1">
      <alignment vertical="center"/>
    </xf>
    <xf numFmtId="167" fontId="14" fillId="3" borderId="335" xfId="0" applyNumberFormat="1" applyFont="1" applyFill="1" applyBorder="1" applyAlignment="1">
      <alignment horizontal="right" vertical="center"/>
    </xf>
    <xf numFmtId="0" fontId="58" fillId="5" borderId="26" xfId="0" applyFont="1" applyFill="1" applyBorder="1" applyAlignment="1">
      <alignment horizontal="center" vertical="center"/>
    </xf>
    <xf numFmtId="0" fontId="58" fillId="2" borderId="684" xfId="0" applyFont="1" applyFill="1" applyBorder="1" applyAlignment="1">
      <alignment horizontal="center" vertical="center"/>
    </xf>
    <xf numFmtId="0" fontId="59" fillId="5" borderId="26" xfId="0" applyFont="1" applyFill="1" applyBorder="1" applyAlignment="1">
      <alignment vertical="center"/>
    </xf>
    <xf numFmtId="164" fontId="14" fillId="5" borderId="26" xfId="0" applyNumberFormat="1" applyFont="1" applyFill="1" applyBorder="1" applyAlignment="1">
      <alignment vertical="center"/>
    </xf>
    <xf numFmtId="164" fontId="14" fillId="5" borderId="26" xfId="0" applyNumberFormat="1" applyFont="1" applyFill="1" applyBorder="1" applyAlignment="1">
      <alignment horizontal="right" vertical="center"/>
    </xf>
    <xf numFmtId="0" fontId="59" fillId="0" borderId="669" xfId="0" applyFont="1" applyBorder="1" applyAlignment="1">
      <alignment vertical="center"/>
    </xf>
    <xf numFmtId="0" fontId="59" fillId="3" borderId="26" xfId="0" applyFont="1" applyFill="1" applyBorder="1" applyAlignment="1">
      <alignment vertical="center"/>
    </xf>
    <xf numFmtId="0" fontId="24" fillId="0" borderId="225" xfId="0" applyFont="1" applyBorder="1" applyAlignment="1">
      <alignment vertical="center"/>
    </xf>
    <xf numFmtId="164" fontId="24" fillId="5" borderId="26" xfId="0" applyNumberFormat="1" applyFont="1" applyFill="1" applyBorder="1" applyAlignment="1">
      <alignment horizontal="right" vertical="center"/>
    </xf>
    <xf numFmtId="0" fontId="25" fillId="5" borderId="26" xfId="0" applyFont="1" applyFill="1" applyBorder="1" applyAlignment="1">
      <alignment vertical="center" wrapText="1"/>
    </xf>
    <xf numFmtId="0" fontId="58" fillId="2" borderId="731" xfId="0" applyFont="1" applyFill="1" applyBorder="1" applyAlignment="1">
      <alignment horizontal="center" vertical="center"/>
    </xf>
    <xf numFmtId="0" fontId="58" fillId="2" borderId="732" xfId="0" applyFont="1" applyFill="1" applyBorder="1" applyAlignment="1">
      <alignment horizontal="center" vertical="center"/>
    </xf>
    <xf numFmtId="0" fontId="58" fillId="2" borderId="43" xfId="0" applyFont="1" applyFill="1" applyBorder="1" applyAlignment="1">
      <alignment horizontal="center" vertical="center"/>
    </xf>
    <xf numFmtId="9" fontId="14" fillId="0" borderId="254" xfId="0" applyNumberFormat="1" applyFont="1" applyBorder="1" applyAlignment="1">
      <alignment vertical="center"/>
    </xf>
    <xf numFmtId="164" fontId="14" fillId="0" borderId="277" xfId="0" applyNumberFormat="1" applyFont="1" applyBorder="1" applyAlignment="1">
      <alignment vertical="center"/>
    </xf>
    <xf numFmtId="164" fontId="14" fillId="0" borderId="100" xfId="0" applyNumberFormat="1" applyFont="1" applyBorder="1" applyAlignment="1">
      <alignment vertical="center"/>
    </xf>
    <xf numFmtId="164" fontId="24" fillId="0" borderId="251" xfId="0" applyNumberFormat="1" applyFont="1" applyBorder="1" applyAlignment="1">
      <alignment vertical="center"/>
    </xf>
    <xf numFmtId="164" fontId="24" fillId="0" borderId="273" xfId="0" applyNumberFormat="1" applyFont="1" applyBorder="1" applyAlignment="1">
      <alignment vertical="center"/>
    </xf>
    <xf numFmtId="164" fontId="24" fillId="5" borderId="26" xfId="0" applyNumberFormat="1" applyFont="1" applyFill="1" applyBorder="1" applyAlignment="1">
      <alignment vertical="center"/>
    </xf>
    <xf numFmtId="164" fontId="14" fillId="0" borderId="254" xfId="0" applyNumberFormat="1" applyFont="1" applyBorder="1" applyAlignment="1">
      <alignment vertical="center"/>
    </xf>
    <xf numFmtId="164" fontId="14" fillId="0" borderId="232" xfId="0" applyNumberFormat="1" applyFont="1" applyBorder="1" applyAlignment="1">
      <alignment vertical="center"/>
    </xf>
    <xf numFmtId="164" fontId="27" fillId="0" borderId="275" xfId="0" applyNumberFormat="1" applyFont="1" applyBorder="1" applyAlignment="1">
      <alignment vertical="center"/>
    </xf>
    <xf numFmtId="164" fontId="27" fillId="0" borderId="100" xfId="0" applyNumberFormat="1" applyFont="1" applyBorder="1" applyAlignment="1">
      <alignment vertical="center"/>
    </xf>
    <xf numFmtId="164" fontId="27" fillId="3" borderId="100" xfId="0" applyNumberFormat="1" applyFont="1" applyFill="1" applyBorder="1" applyAlignment="1">
      <alignment vertical="center"/>
    </xf>
    <xf numFmtId="164" fontId="27" fillId="0" borderId="65" xfId="0" applyNumberFormat="1" applyFont="1" applyBorder="1" applyAlignment="1">
      <alignment vertical="center"/>
    </xf>
    <xf numFmtId="164" fontId="27" fillId="0" borderId="46" xfId="0" applyNumberFormat="1" applyFont="1" applyBorder="1" applyAlignment="1">
      <alignment vertical="center"/>
    </xf>
    <xf numFmtId="164" fontId="27" fillId="3" borderId="636" xfId="0" applyNumberFormat="1" applyFont="1" applyFill="1" applyBorder="1" applyAlignment="1">
      <alignment vertical="center"/>
    </xf>
    <xf numFmtId="164" fontId="27" fillId="3" borderId="65" xfId="0" applyNumberFormat="1" applyFont="1" applyFill="1" applyBorder="1" applyAlignment="1">
      <alignment vertical="center"/>
    </xf>
    <xf numFmtId="164" fontId="27" fillId="0" borderId="176" xfId="0" applyNumberFormat="1" applyFont="1" applyBorder="1" applyAlignment="1">
      <alignment vertical="center"/>
    </xf>
    <xf numFmtId="164" fontId="27" fillId="0" borderId="247" xfId="0" applyNumberFormat="1" applyFont="1" applyBorder="1" applyAlignment="1">
      <alignment vertical="center"/>
    </xf>
    <xf numFmtId="164" fontId="28" fillId="0" borderId="528" xfId="0" applyNumberFormat="1" applyFont="1" applyBorder="1" applyAlignment="1">
      <alignment vertical="center"/>
    </xf>
    <xf numFmtId="164" fontId="28" fillId="0" borderId="176" xfId="0" applyNumberFormat="1" applyFont="1" applyBorder="1" applyAlignment="1">
      <alignment vertical="center"/>
    </xf>
    <xf numFmtId="164" fontId="28" fillId="0" borderId="347" xfId="0" applyNumberFormat="1" applyFont="1" applyBorder="1" applyAlignment="1">
      <alignment vertical="center"/>
    </xf>
    <xf numFmtId="0" fontId="58" fillId="2" borderId="355" xfId="0" applyFont="1" applyFill="1" applyBorder="1" applyAlignment="1">
      <alignment horizontal="center" vertical="center"/>
    </xf>
    <xf numFmtId="164" fontId="27" fillId="0" borderId="356" xfId="0" applyNumberFormat="1" applyFont="1" applyBorder="1" applyAlignment="1">
      <alignment horizontal="right" vertical="center"/>
    </xf>
    <xf numFmtId="164" fontId="27" fillId="0" borderId="751" xfId="0" applyNumberFormat="1" applyFont="1" applyBorder="1" applyAlignment="1">
      <alignment horizontal="right" vertical="center"/>
    </xf>
    <xf numFmtId="164" fontId="27" fillId="3" borderId="751" xfId="0" applyNumberFormat="1" applyFont="1" applyFill="1" applyBorder="1" applyAlignment="1">
      <alignment horizontal="right" vertical="center"/>
    </xf>
    <xf numFmtId="164" fontId="27" fillId="0" borderId="350" xfId="0" applyNumberFormat="1" applyFont="1" applyBorder="1" applyAlignment="1">
      <alignment horizontal="right" vertical="center"/>
    </xf>
    <xf numFmtId="164" fontId="27" fillId="0" borderId="352" xfId="0" applyNumberFormat="1" applyFont="1" applyBorder="1" applyAlignment="1">
      <alignment horizontal="right" vertical="center"/>
    </xf>
    <xf numFmtId="164" fontId="28" fillId="0" borderId="357" xfId="0" applyNumberFormat="1" applyFont="1" applyBorder="1" applyAlignment="1">
      <alignment horizontal="right" vertical="center"/>
    </xf>
    <xf numFmtId="164" fontId="28" fillId="3" borderId="26" xfId="0" applyNumberFormat="1" applyFont="1" applyFill="1" applyBorder="1" applyAlignment="1">
      <alignment horizontal="right" vertical="center"/>
    </xf>
    <xf numFmtId="164" fontId="14" fillId="0" borderId="276" xfId="0" applyNumberFormat="1" applyFont="1" applyBorder="1" applyAlignment="1">
      <alignment horizontal="right" vertical="center"/>
    </xf>
    <xf numFmtId="164" fontId="14" fillId="0" borderId="275" xfId="0" applyNumberFormat="1" applyFont="1" applyBorder="1" applyAlignment="1">
      <alignment horizontal="right" vertical="center"/>
    </xf>
    <xf numFmtId="164" fontId="14" fillId="5" borderId="65" xfId="0" applyNumberFormat="1" applyFont="1" applyFill="1" applyBorder="1" applyAlignment="1">
      <alignment horizontal="right" vertical="center"/>
    </xf>
    <xf numFmtId="164" fontId="24" fillId="0" borderId="361" xfId="0" applyNumberFormat="1" applyFont="1" applyBorder="1" applyAlignment="1">
      <alignment horizontal="right" vertical="center"/>
    </xf>
    <xf numFmtId="164" fontId="24" fillId="0" borderId="528" xfId="0" applyNumberFormat="1" applyFont="1" applyBorder="1" applyAlignment="1">
      <alignment horizontal="right" vertical="center"/>
    </xf>
    <xf numFmtId="164" fontId="27" fillId="3" borderId="276" xfId="0" applyNumberFormat="1" applyFont="1" applyFill="1" applyBorder="1" applyAlignment="1">
      <alignment horizontal="right" vertical="center"/>
    </xf>
    <xf numFmtId="164" fontId="27" fillId="3" borderId="275" xfId="0" applyNumberFormat="1" applyFont="1" applyFill="1" applyBorder="1" applyAlignment="1">
      <alignment horizontal="right" vertical="center"/>
    </xf>
    <xf numFmtId="164" fontId="27" fillId="3" borderId="65" xfId="0" applyNumberFormat="1" applyFont="1" applyFill="1" applyBorder="1" applyAlignment="1">
      <alignment horizontal="right" vertical="center"/>
    </xf>
    <xf numFmtId="164" fontId="28" fillId="3" borderId="528" xfId="0" applyNumberFormat="1" applyFont="1" applyFill="1" applyBorder="1" applyAlignment="1">
      <alignment vertical="center"/>
    </xf>
    <xf numFmtId="164" fontId="14" fillId="5" borderId="276" xfId="0" applyNumberFormat="1" applyFont="1" applyFill="1" applyBorder="1" applyAlignment="1">
      <alignment horizontal="right" vertical="center"/>
    </xf>
    <xf numFmtId="164" fontId="14" fillId="5" borderId="275" xfId="0" applyNumberFormat="1" applyFont="1" applyFill="1" applyBorder="1" applyAlignment="1">
      <alignment horizontal="right" vertical="center"/>
    </xf>
    <xf numFmtId="0" fontId="27" fillId="5" borderId="26" xfId="0" applyFont="1" applyFill="1" applyBorder="1" applyAlignment="1">
      <alignment vertical="top" wrapText="1"/>
    </xf>
    <xf numFmtId="164" fontId="27" fillId="3" borderId="26" xfId="0" applyNumberFormat="1" applyFont="1" applyFill="1" applyBorder="1" applyAlignment="1">
      <alignment horizontal="right" vertical="center"/>
    </xf>
    <xf numFmtId="0" fontId="33" fillId="5" borderId="643" xfId="0" applyFont="1" applyFill="1" applyBorder="1" applyAlignment="1">
      <alignment horizontal="left" vertical="center" wrapText="1"/>
    </xf>
    <xf numFmtId="164" fontId="14" fillId="0" borderId="373" xfId="0" applyNumberFormat="1" applyFont="1" applyBorder="1" applyAlignment="1">
      <alignment horizontal="right" vertical="center"/>
    </xf>
    <xf numFmtId="0" fontId="14" fillId="3" borderId="376" xfId="0" applyFont="1" applyFill="1" applyBorder="1" applyAlignment="1">
      <alignment horizontal="right" vertical="center"/>
    </xf>
    <xf numFmtId="164" fontId="14" fillId="0" borderId="875" xfId="0" applyNumberFormat="1" applyFont="1" applyBorder="1" applyAlignment="1">
      <alignment horizontal="right" vertical="center" wrapText="1"/>
    </xf>
    <xf numFmtId="164" fontId="14" fillId="3" borderId="376" xfId="0" applyNumberFormat="1" applyFont="1" applyFill="1" applyBorder="1" applyAlignment="1">
      <alignment horizontal="right" vertical="center" wrapText="1"/>
    </xf>
    <xf numFmtId="164" fontId="14" fillId="3" borderId="376" xfId="0" applyNumberFormat="1" applyFont="1" applyFill="1" applyBorder="1" applyAlignment="1">
      <alignment horizontal="right" vertical="center"/>
    </xf>
    <xf numFmtId="9" fontId="14" fillId="3" borderId="376" xfId="0" applyNumberFormat="1" applyFont="1" applyFill="1" applyBorder="1" applyAlignment="1">
      <alignment horizontal="right" vertical="center" wrapText="1"/>
    </xf>
    <xf numFmtId="164" fontId="24" fillId="3" borderId="380" xfId="0" applyNumberFormat="1" applyFont="1" applyFill="1" applyBorder="1" applyAlignment="1">
      <alignment horizontal="right" vertical="center" wrapText="1"/>
    </xf>
    <xf numFmtId="164" fontId="24" fillId="3" borderId="376" xfId="0" applyNumberFormat="1" applyFont="1" applyFill="1" applyBorder="1" applyAlignment="1">
      <alignment horizontal="right" vertical="center"/>
    </xf>
    <xf numFmtId="3" fontId="14" fillId="3" borderId="165" xfId="0" applyNumberFormat="1" applyFont="1" applyFill="1" applyBorder="1" applyAlignment="1">
      <alignment horizontal="right" vertical="center"/>
    </xf>
    <xf numFmtId="0" fontId="14" fillId="0" borderId="659" xfId="0" applyFont="1" applyBorder="1" applyAlignment="1">
      <alignment horizontal="left" vertical="center"/>
    </xf>
    <xf numFmtId="0" fontId="32" fillId="3" borderId="26" xfId="0" applyFont="1" applyFill="1" applyBorder="1" applyAlignment="1">
      <alignment vertical="center" wrapText="1"/>
    </xf>
    <xf numFmtId="0" fontId="22" fillId="4" borderId="26" xfId="0" applyFont="1" applyFill="1" applyBorder="1" applyAlignment="1">
      <alignment horizontal="left" vertical="center" wrapText="1"/>
    </xf>
    <xf numFmtId="0" fontId="62" fillId="2" borderId="341" xfId="0" applyFont="1" applyFill="1" applyBorder="1" applyAlignment="1">
      <alignment horizontal="center" vertical="center"/>
    </xf>
    <xf numFmtId="0" fontId="62" fillId="2" borderId="342" xfId="0" applyFont="1" applyFill="1" applyBorder="1" applyAlignment="1">
      <alignment horizontal="center" vertical="center"/>
    </xf>
    <xf numFmtId="0" fontId="62" fillId="2" borderId="355" xfId="0" applyFont="1" applyFill="1" applyBorder="1" applyAlignment="1">
      <alignment horizontal="center" vertical="center"/>
    </xf>
    <xf numFmtId="0" fontId="62" fillId="2" borderId="343" xfId="0" applyFont="1" applyFill="1" applyBorder="1" applyAlignment="1">
      <alignment horizontal="center" vertical="center"/>
    </xf>
    <xf numFmtId="3" fontId="14" fillId="0" borderId="254" xfId="0" applyNumberFormat="1" applyFont="1" applyBorder="1" applyAlignment="1">
      <alignment horizontal="right" vertical="center"/>
    </xf>
    <xf numFmtId="3" fontId="14" fillId="0" borderId="232" xfId="0" applyNumberFormat="1" applyFont="1" applyBorder="1" applyAlignment="1">
      <alignment horizontal="right" vertical="center"/>
    </xf>
    <xf numFmtId="3" fontId="24" fillId="0" borderId="277" xfId="0" applyNumberFormat="1" applyFont="1" applyBorder="1" applyAlignment="1">
      <alignment horizontal="right" vertical="center"/>
    </xf>
    <xf numFmtId="3" fontId="24" fillId="0" borderId="100" xfId="0" applyNumberFormat="1" applyFont="1" applyBorder="1" applyAlignment="1">
      <alignment horizontal="right" vertical="center"/>
    </xf>
    <xf numFmtId="3" fontId="14" fillId="3" borderId="235" xfId="0" applyNumberFormat="1" applyFont="1" applyFill="1" applyBorder="1" applyAlignment="1">
      <alignment horizontal="right" vertical="center"/>
    </xf>
    <xf numFmtId="3" fontId="24" fillId="3" borderId="100" xfId="0" applyNumberFormat="1" applyFont="1" applyFill="1" applyBorder="1" applyAlignment="1">
      <alignment horizontal="right" vertical="center"/>
    </xf>
    <xf numFmtId="4" fontId="14" fillId="0" borderId="251" xfId="0" applyNumberFormat="1" applyFont="1" applyBorder="1" applyAlignment="1">
      <alignment horizontal="right" vertical="center"/>
    </xf>
    <xf numFmtId="4" fontId="14" fillId="0" borderId="254" xfId="0" applyNumberFormat="1" applyFont="1" applyBorder="1" applyAlignment="1">
      <alignment horizontal="right" vertical="center"/>
    </xf>
    <xf numFmtId="4" fontId="14" fillId="0" borderId="277" xfId="0" applyNumberFormat="1" applyFont="1" applyBorder="1" applyAlignment="1">
      <alignment horizontal="right" vertical="center"/>
    </xf>
    <xf numFmtId="4" fontId="14" fillId="0" borderId="275" xfId="0" applyNumberFormat="1" applyFont="1" applyBorder="1" applyAlignment="1">
      <alignment horizontal="right" vertical="center"/>
    </xf>
    <xf numFmtId="4" fontId="14" fillId="0" borderId="100" xfId="0" applyNumberFormat="1" applyFont="1" applyBorder="1" applyAlignment="1">
      <alignment horizontal="right" vertical="center"/>
    </xf>
    <xf numFmtId="4" fontId="14" fillId="0" borderId="408" xfId="0" applyNumberFormat="1" applyFont="1" applyBorder="1" applyAlignment="1">
      <alignment horizontal="right" vertical="center"/>
    </xf>
    <xf numFmtId="4" fontId="14" fillId="0" borderId="247" xfId="0" applyNumberFormat="1" applyFont="1" applyBorder="1" applyAlignment="1">
      <alignment horizontal="right" vertical="center"/>
    </xf>
    <xf numFmtId="4" fontId="14" fillId="0" borderId="65" xfId="0" applyNumberFormat="1" applyFont="1" applyBorder="1" applyAlignment="1">
      <alignment horizontal="right" vertical="center"/>
    </xf>
    <xf numFmtId="4" fontId="14" fillId="0" borderId="46" xfId="0" applyNumberFormat="1" applyFont="1" applyBorder="1" applyAlignment="1">
      <alignment horizontal="right" vertical="center"/>
    </xf>
    <xf numFmtId="4" fontId="14" fillId="0" borderId="273" xfId="0" applyNumberFormat="1" applyFont="1" applyBorder="1" applyAlignment="1">
      <alignment horizontal="right" vertical="center"/>
    </xf>
    <xf numFmtId="4" fontId="14" fillId="0" borderId="528" xfId="0" applyNumberFormat="1" applyFont="1" applyBorder="1" applyAlignment="1">
      <alignment horizontal="right" vertical="center"/>
    </xf>
    <xf numFmtId="4" fontId="14" fillId="0" borderId="176" xfId="0" applyNumberFormat="1" applyFont="1" applyBorder="1" applyAlignment="1">
      <alignment horizontal="right" vertical="center"/>
    </xf>
    <xf numFmtId="4" fontId="14" fillId="3" borderId="557" xfId="0" applyNumberFormat="1" applyFont="1" applyFill="1" applyBorder="1" applyAlignment="1">
      <alignment horizontal="right" vertical="center"/>
    </xf>
    <xf numFmtId="0" fontId="14" fillId="0" borderId="361" xfId="0" applyFont="1" applyBorder="1" applyAlignment="1">
      <alignment horizontal="left" vertical="center"/>
    </xf>
    <xf numFmtId="3" fontId="14" fillId="0" borderId="528" xfId="0" applyNumberFormat="1" applyFont="1" applyBorder="1" applyAlignment="1">
      <alignment horizontal="right" vertical="center"/>
    </xf>
    <xf numFmtId="3" fontId="14" fillId="3" borderId="440" xfId="0" applyNumberFormat="1" applyFont="1" applyFill="1" applyBorder="1" applyAlignment="1">
      <alignment horizontal="right" vertical="center"/>
    </xf>
    <xf numFmtId="3" fontId="14" fillId="3" borderId="673" xfId="0" applyNumberFormat="1" applyFont="1" applyFill="1" applyBorder="1" applyAlignment="1">
      <alignment horizontal="right" vertical="center"/>
    </xf>
    <xf numFmtId="3" fontId="14" fillId="3" borderId="488" xfId="0" applyNumberFormat="1" applyFont="1" applyFill="1" applyBorder="1" applyAlignment="1">
      <alignment horizontal="right" vertical="center"/>
    </xf>
    <xf numFmtId="0" fontId="58" fillId="2" borderId="610" xfId="0" applyFont="1" applyFill="1" applyBorder="1" applyAlignment="1">
      <alignment horizontal="center" vertical="center"/>
    </xf>
    <xf numFmtId="3" fontId="14" fillId="0" borderId="100" xfId="0" applyNumberFormat="1" applyFont="1" applyBorder="1" applyAlignment="1">
      <alignment horizontal="right" vertical="center"/>
    </xf>
    <xf numFmtId="3" fontId="14" fillId="3" borderId="100" xfId="0" applyNumberFormat="1" applyFont="1" applyFill="1" applyBorder="1" applyAlignment="1">
      <alignment horizontal="right" vertical="center"/>
    </xf>
    <xf numFmtId="167" fontId="14" fillId="0" borderId="49" xfId="0" applyNumberFormat="1" applyFont="1" applyBorder="1" applyAlignment="1">
      <alignment horizontal="right" vertical="center"/>
    </xf>
    <xf numFmtId="167" fontId="14" fillId="0" borderId="176" xfId="0" applyNumberFormat="1" applyFont="1" applyBorder="1" applyAlignment="1">
      <alignment horizontal="right" vertical="center"/>
    </xf>
    <xf numFmtId="164" fontId="14" fillId="0" borderId="100" xfId="0" applyNumberFormat="1" applyFont="1" applyBorder="1" applyAlignment="1">
      <alignment horizontal="right" vertical="center"/>
    </xf>
    <xf numFmtId="164" fontId="14" fillId="3" borderId="100" xfId="0" applyNumberFormat="1" applyFont="1" applyFill="1" applyBorder="1" applyAlignment="1">
      <alignment horizontal="right" vertical="center"/>
    </xf>
    <xf numFmtId="164" fontId="14" fillId="0" borderId="46" xfId="0" applyNumberFormat="1" applyFont="1" applyBorder="1" applyAlignment="1">
      <alignment horizontal="right" vertical="center"/>
    </xf>
    <xf numFmtId="164" fontId="14" fillId="3" borderId="78" xfId="0" applyNumberFormat="1" applyFont="1" applyFill="1" applyBorder="1" applyAlignment="1">
      <alignment horizontal="right" vertical="center"/>
    </xf>
    <xf numFmtId="164" fontId="24" fillId="0" borderId="176" xfId="0" applyNumberFormat="1" applyFont="1" applyBorder="1" applyAlignment="1">
      <alignment horizontal="right" vertical="center"/>
    </xf>
    <xf numFmtId="164" fontId="24" fillId="3" borderId="427" xfId="0" applyNumberFormat="1" applyFont="1" applyFill="1" applyBorder="1" applyAlignment="1">
      <alignment horizontal="right" vertical="center"/>
    </xf>
    <xf numFmtId="0" fontId="58" fillId="2" borderId="425" xfId="0" applyFont="1" applyFill="1" applyBorder="1" applyAlignment="1">
      <alignment horizontal="center" vertical="center"/>
    </xf>
    <xf numFmtId="3" fontId="14" fillId="5" borderId="429" xfId="0" applyNumberFormat="1" applyFont="1" applyFill="1" applyBorder="1" applyAlignment="1">
      <alignment vertical="center"/>
    </xf>
    <xf numFmtId="3" fontId="14" fillId="5" borderId="26" xfId="0" applyNumberFormat="1" applyFont="1" applyFill="1" applyBorder="1" applyAlignment="1">
      <alignment vertical="center"/>
    </xf>
    <xf numFmtId="164" fontId="14" fillId="5" borderId="429" xfId="0" applyNumberFormat="1" applyFont="1" applyFill="1" applyBorder="1" applyAlignment="1">
      <alignment horizontal="right" vertical="center"/>
    </xf>
    <xf numFmtId="0" fontId="14" fillId="3" borderId="275" xfId="0" applyFont="1" applyFill="1" applyBorder="1" applyAlignment="1">
      <alignment horizontal="left" vertical="center"/>
    </xf>
    <xf numFmtId="0" fontId="14" fillId="3" borderId="276" xfId="0" applyFont="1" applyFill="1" applyBorder="1" applyAlignment="1">
      <alignment horizontal="left" vertical="center"/>
    </xf>
    <xf numFmtId="3" fontId="14" fillId="0" borderId="791" xfId="0" applyNumberFormat="1" applyFont="1" applyBorder="1" applyAlignment="1">
      <alignment vertical="center"/>
    </xf>
    <xf numFmtId="0" fontId="41" fillId="4" borderId="26" xfId="0" applyFont="1" applyFill="1" applyBorder="1"/>
    <xf numFmtId="0" fontId="64" fillId="4" borderId="26" xfId="0" applyFont="1" applyFill="1" applyBorder="1"/>
    <xf numFmtId="0" fontId="1" fillId="4" borderId="26" xfId="0" applyFont="1" applyFill="1" applyBorder="1"/>
    <xf numFmtId="0" fontId="53" fillId="2" borderId="341" xfId="0" applyFont="1" applyFill="1" applyBorder="1" applyAlignment="1">
      <alignment horizontal="center"/>
    </xf>
    <xf numFmtId="0" fontId="53" fillId="2" borderId="355" xfId="0" applyFont="1" applyFill="1" applyBorder="1" applyAlignment="1">
      <alignment horizontal="center"/>
    </xf>
    <xf numFmtId="0" fontId="53" fillId="2" borderId="343" xfId="0" applyFont="1" applyFill="1" applyBorder="1" applyAlignment="1">
      <alignment horizontal="center"/>
    </xf>
    <xf numFmtId="164" fontId="14" fillId="0" borderId="265" xfId="0" applyNumberFormat="1" applyFont="1" applyBorder="1" applyAlignment="1">
      <alignment horizontal="right" vertical="center"/>
    </xf>
    <xf numFmtId="164" fontId="14" fillId="0" borderId="273" xfId="0" applyNumberFormat="1" applyFont="1" applyBorder="1" applyAlignment="1">
      <alignment horizontal="right" vertical="center"/>
    </xf>
    <xf numFmtId="164" fontId="14" fillId="3" borderId="528" xfId="0" applyNumberFormat="1" applyFont="1" applyFill="1" applyBorder="1" applyAlignment="1">
      <alignment horizontal="right" vertical="center"/>
    </xf>
    <xf numFmtId="0" fontId="14" fillId="0" borderId="413" xfId="0" applyFont="1" applyBorder="1" applyAlignment="1">
      <alignment horizontal="right" vertical="center"/>
    </xf>
    <xf numFmtId="0" fontId="14" fillId="3" borderId="484" xfId="0" applyFont="1" applyFill="1" applyBorder="1" applyAlignment="1">
      <alignment horizontal="right" vertical="center"/>
    </xf>
    <xf numFmtId="3" fontId="14" fillId="3" borderId="484" xfId="0" applyNumberFormat="1" applyFont="1" applyFill="1" applyBorder="1" applyAlignment="1">
      <alignment horizontal="right" vertical="center"/>
    </xf>
    <xf numFmtId="0" fontId="24" fillId="0" borderId="228" xfId="0" applyFont="1" applyBorder="1" applyAlignment="1">
      <alignment horizontal="left" vertical="center"/>
    </xf>
    <xf numFmtId="0" fontId="31" fillId="0" borderId="417" xfId="0" applyFont="1" applyBorder="1" applyAlignment="1">
      <alignment horizontal="left" vertical="center"/>
    </xf>
    <xf numFmtId="3" fontId="31" fillId="0" borderId="418" xfId="0" applyNumberFormat="1" applyFont="1" applyBorder="1" applyAlignment="1">
      <alignment horizontal="right" vertical="center"/>
    </xf>
    <xf numFmtId="3" fontId="31" fillId="0" borderId="419" xfId="0" applyNumberFormat="1" applyFont="1" applyBorder="1" applyAlignment="1">
      <alignment horizontal="right" vertical="center"/>
    </xf>
    <xf numFmtId="3" fontId="31" fillId="3" borderId="420" xfId="0" applyNumberFormat="1" applyFont="1" applyFill="1" applyBorder="1" applyAlignment="1">
      <alignment horizontal="right" vertical="center"/>
    </xf>
    <xf numFmtId="3" fontId="31" fillId="3" borderId="421" xfId="0" applyNumberFormat="1" applyFont="1" applyFill="1" applyBorder="1" applyAlignment="1">
      <alignment horizontal="right" vertical="center"/>
    </xf>
    <xf numFmtId="3" fontId="31" fillId="3" borderId="419" xfId="0" applyNumberFormat="1" applyFont="1" applyFill="1" applyBorder="1" applyAlignment="1">
      <alignment horizontal="right" vertical="center"/>
    </xf>
    <xf numFmtId="0" fontId="59" fillId="3" borderId="26" xfId="0" applyFont="1" applyFill="1" applyBorder="1" applyAlignment="1">
      <alignment horizontal="left" vertical="center"/>
    </xf>
    <xf numFmtId="0" fontId="14" fillId="0" borderId="422" xfId="0" applyFont="1" applyBorder="1" applyAlignment="1">
      <alignment horizontal="right" vertical="center"/>
    </xf>
    <xf numFmtId="0" fontId="14" fillId="3" borderId="263" xfId="0" applyFont="1" applyFill="1" applyBorder="1" applyAlignment="1">
      <alignment horizontal="right" vertical="center"/>
    </xf>
    <xf numFmtId="3" fontId="14" fillId="0" borderId="423" xfId="0" applyNumberFormat="1" applyFont="1" applyBorder="1" applyAlignment="1">
      <alignment horizontal="right" vertical="center"/>
    </xf>
    <xf numFmtId="3" fontId="31" fillId="0" borderId="238" xfId="0" applyNumberFormat="1" applyFont="1" applyBorder="1" applyAlignment="1">
      <alignment horizontal="right" vertical="center"/>
    </xf>
    <xf numFmtId="3" fontId="31" fillId="0" borderId="249" xfId="0" applyNumberFormat="1" applyFont="1" applyBorder="1" applyAlignment="1">
      <alignment horizontal="right" vertical="center"/>
    </xf>
    <xf numFmtId="3" fontId="31" fillId="3" borderId="249" xfId="0" applyNumberFormat="1" applyFont="1" applyFill="1" applyBorder="1" applyAlignment="1">
      <alignment horizontal="right" vertical="center"/>
    </xf>
    <xf numFmtId="3" fontId="31" fillId="3" borderId="238" xfId="0" applyNumberFormat="1" applyFont="1" applyFill="1" applyBorder="1" applyAlignment="1">
      <alignment horizontal="right" vertical="center"/>
    </xf>
    <xf numFmtId="3" fontId="31" fillId="3" borderId="230" xfId="0" applyNumberFormat="1" applyFont="1" applyFill="1" applyBorder="1" applyAlignment="1">
      <alignment horizontal="right" vertical="center"/>
    </xf>
    <xf numFmtId="3" fontId="14" fillId="0" borderId="400" xfId="0" applyNumberFormat="1" applyFont="1" applyBorder="1" applyAlignment="1">
      <alignment horizontal="right" vertical="center"/>
    </xf>
    <xf numFmtId="3" fontId="27" fillId="3" borderId="275" xfId="0" applyNumberFormat="1" applyFont="1" applyFill="1" applyBorder="1" applyAlignment="1">
      <alignment vertical="center"/>
    </xf>
    <xf numFmtId="3" fontId="27" fillId="3" borderId="528" xfId="0" applyNumberFormat="1" applyFont="1" applyFill="1" applyBorder="1" applyAlignment="1">
      <alignment vertical="center"/>
    </xf>
    <xf numFmtId="3" fontId="14" fillId="0" borderId="100" xfId="0" applyNumberFormat="1" applyFont="1" applyBorder="1" applyAlignment="1">
      <alignment vertical="center"/>
    </xf>
    <xf numFmtId="0" fontId="14" fillId="0" borderId="46" xfId="0" applyFont="1" applyBorder="1" applyAlignment="1">
      <alignment vertical="center"/>
    </xf>
    <xf numFmtId="3" fontId="14" fillId="0" borderId="251" xfId="0" applyNumberFormat="1" applyFont="1" applyBorder="1" applyAlignment="1">
      <alignment vertical="center"/>
    </xf>
    <xf numFmtId="0" fontId="14" fillId="0" borderId="176" xfId="0" applyFont="1" applyBorder="1" applyAlignment="1">
      <alignment vertical="center"/>
    </xf>
    <xf numFmtId="0" fontId="53" fillId="7" borderId="341" xfId="0" applyFont="1" applyFill="1" applyBorder="1" applyAlignment="1">
      <alignment horizontal="center" vertical="center"/>
    </xf>
    <xf numFmtId="0" fontId="53" fillId="7" borderId="442" xfId="0" applyFont="1" applyFill="1" applyBorder="1" applyAlignment="1">
      <alignment horizontal="center" vertical="center"/>
    </xf>
    <xf numFmtId="3" fontId="28" fillId="0" borderId="350" xfId="0" applyNumberFormat="1" applyFont="1" applyBorder="1" applyAlignment="1">
      <alignment vertical="center"/>
    </xf>
    <xf numFmtId="9" fontId="27" fillId="0" borderId="439" xfId="0" applyNumberFormat="1" applyFont="1" applyBorder="1" applyAlignment="1">
      <alignment vertical="center"/>
    </xf>
    <xf numFmtId="0" fontId="53" fillId="7" borderId="657" xfId="0" applyFont="1" applyFill="1" applyBorder="1" applyAlignment="1">
      <alignment horizontal="center" vertical="center"/>
    </xf>
    <xf numFmtId="3" fontId="27" fillId="3" borderId="26" xfId="0" applyNumberFormat="1" applyFont="1" applyFill="1" applyBorder="1" applyAlignment="1">
      <alignment vertical="center"/>
    </xf>
    <xf numFmtId="3" fontId="28" fillId="3" borderId="26" xfId="0" applyNumberFormat="1" applyFont="1" applyFill="1" applyBorder="1" applyAlignment="1">
      <alignment vertical="center"/>
    </xf>
    <xf numFmtId="9" fontId="27" fillId="3" borderId="26" xfId="0" applyNumberFormat="1" applyFont="1" applyFill="1" applyBorder="1" applyAlignment="1">
      <alignment vertical="center"/>
    </xf>
    <xf numFmtId="3" fontId="14" fillId="0" borderId="276" xfId="0" applyNumberFormat="1" applyFont="1" applyBorder="1" applyAlignment="1">
      <alignment horizontal="right" vertical="center"/>
    </xf>
    <xf numFmtId="3" fontId="14" fillId="0" borderId="228" xfId="0" applyNumberFormat="1" applyFont="1" applyBorder="1" applyAlignment="1">
      <alignment horizontal="right" vertical="center"/>
    </xf>
    <xf numFmtId="3" fontId="14" fillId="0" borderId="228" xfId="0" applyNumberFormat="1" applyFont="1" applyBorder="1" applyAlignment="1">
      <alignment vertical="center"/>
    </xf>
    <xf numFmtId="3" fontId="27" fillId="3" borderId="65" xfId="0" applyNumberFormat="1" applyFont="1" applyFill="1" applyBorder="1" applyAlignment="1">
      <alignment vertical="center"/>
    </xf>
    <xf numFmtId="4" fontId="24" fillId="0" borderId="361" xfId="0" applyNumberFormat="1" applyFont="1" applyBorder="1" applyAlignment="1">
      <alignment horizontal="right" vertical="center"/>
    </xf>
    <xf numFmtId="4" fontId="24" fillId="0" borderId="361" xfId="0" applyNumberFormat="1" applyFont="1" applyBorder="1" applyAlignment="1">
      <alignment vertical="center"/>
    </xf>
    <xf numFmtId="0" fontId="24" fillId="0" borderId="361" xfId="0" applyFont="1" applyBorder="1" applyAlignment="1">
      <alignment vertical="center"/>
    </xf>
    <xf numFmtId="2" fontId="28" fillId="3" borderId="528" xfId="0" applyNumberFormat="1" applyFont="1" applyFill="1" applyBorder="1" applyAlignment="1">
      <alignment vertical="center"/>
    </xf>
    <xf numFmtId="4" fontId="14" fillId="0" borderId="439" xfId="0" applyNumberFormat="1" applyFont="1" applyBorder="1" applyAlignment="1">
      <alignment horizontal="right" vertical="center"/>
    </xf>
    <xf numFmtId="166" fontId="14" fillId="3" borderId="224" xfId="0" applyNumberFormat="1" applyFont="1" applyFill="1" applyBorder="1" applyAlignment="1">
      <alignment horizontal="right" vertical="center" wrapText="1"/>
    </xf>
    <xf numFmtId="166" fontId="14" fillId="3" borderId="523" xfId="0" applyNumberFormat="1" applyFont="1" applyFill="1" applyBorder="1" applyAlignment="1">
      <alignment horizontal="right" vertical="center" wrapText="1"/>
    </xf>
    <xf numFmtId="166" fontId="14" fillId="3" borderId="677" xfId="0" applyNumberFormat="1" applyFont="1" applyFill="1" applyBorder="1" applyAlignment="1">
      <alignment horizontal="right" vertical="center" wrapText="1"/>
    </xf>
    <xf numFmtId="3" fontId="14" fillId="0" borderId="46" xfId="0" applyNumberFormat="1" applyFont="1" applyBorder="1" applyAlignment="1">
      <alignment vertical="center"/>
    </xf>
    <xf numFmtId="3" fontId="24" fillId="0" borderId="247" xfId="0" applyNumberFormat="1" applyFont="1" applyBorder="1" applyAlignment="1">
      <alignment vertical="center"/>
    </xf>
    <xf numFmtId="9" fontId="14" fillId="0" borderId="457" xfId="0" applyNumberFormat="1" applyFont="1" applyBorder="1" applyAlignment="1">
      <alignment vertical="center"/>
    </xf>
    <xf numFmtId="3" fontId="14" fillId="3" borderId="275" xfId="0" applyNumberFormat="1" applyFont="1" applyFill="1" applyBorder="1" applyAlignment="1">
      <alignment vertical="center"/>
    </xf>
    <xf numFmtId="3" fontId="14" fillId="3" borderId="65" xfId="0" applyNumberFormat="1" applyFont="1" applyFill="1" applyBorder="1" applyAlignment="1">
      <alignment vertical="center"/>
    </xf>
    <xf numFmtId="164" fontId="14" fillId="3" borderId="65" xfId="0" applyNumberFormat="1" applyFont="1" applyFill="1" applyBorder="1" applyAlignment="1">
      <alignment vertical="center"/>
    </xf>
    <xf numFmtId="164" fontId="14" fillId="0" borderId="251" xfId="0" applyNumberFormat="1" applyFont="1" applyBorder="1" applyAlignment="1">
      <alignment vertical="center"/>
    </xf>
    <xf numFmtId="164" fontId="14" fillId="3" borderId="528" xfId="0" applyNumberFormat="1" applyFont="1" applyFill="1" applyBorder="1" applyAlignment="1">
      <alignment vertical="center"/>
    </xf>
    <xf numFmtId="167" fontId="14" fillId="0" borderId="246" xfId="0" applyNumberFormat="1" applyFont="1" applyBorder="1" applyAlignment="1">
      <alignment horizontal="right"/>
    </xf>
    <xf numFmtId="167" fontId="14" fillId="3" borderId="263" xfId="0" applyNumberFormat="1" applyFont="1" applyFill="1" applyBorder="1" applyAlignment="1">
      <alignment horizontal="right"/>
    </xf>
    <xf numFmtId="167" fontId="14" fillId="3" borderId="263" xfId="0" applyNumberFormat="1" applyFont="1" applyFill="1" applyBorder="1" applyAlignment="1">
      <alignment vertical="center"/>
    </xf>
    <xf numFmtId="167" fontId="14" fillId="0" borderId="247" xfId="0" applyNumberFormat="1" applyFont="1" applyBorder="1" applyAlignment="1">
      <alignment horizontal="right"/>
    </xf>
    <xf numFmtId="167" fontId="14" fillId="0" borderId="46" xfId="0" applyNumberFormat="1" applyFont="1" applyBorder="1" applyAlignment="1">
      <alignment horizontal="right"/>
    </xf>
    <xf numFmtId="167" fontId="24" fillId="0" borderId="249" xfId="0" applyNumberFormat="1" applyFont="1" applyBorder="1" applyAlignment="1">
      <alignment horizontal="right"/>
    </xf>
    <xf numFmtId="167" fontId="24" fillId="0" borderId="239" xfId="0" applyNumberFormat="1" applyFont="1" applyBorder="1" applyAlignment="1">
      <alignment horizontal="right"/>
    </xf>
    <xf numFmtId="0" fontId="59" fillId="3" borderId="26" xfId="0" applyFont="1" applyFill="1" applyBorder="1" applyAlignment="1">
      <alignment horizontal="left" vertical="center" wrapText="1"/>
    </xf>
    <xf numFmtId="167" fontId="14" fillId="0" borderId="468" xfId="0" applyNumberFormat="1" applyFont="1" applyBorder="1" applyAlignment="1">
      <alignment vertical="center"/>
    </xf>
    <xf numFmtId="0" fontId="24" fillId="5" borderId="230" xfId="0" applyFont="1" applyFill="1" applyBorder="1" applyAlignment="1">
      <alignment horizontal="left" vertical="center"/>
    </xf>
    <xf numFmtId="167" fontId="14" fillId="0" borderId="246" xfId="0" applyNumberFormat="1" applyFont="1" applyBorder="1" applyAlignment="1">
      <alignment vertical="center"/>
    </xf>
    <xf numFmtId="167" fontId="14" fillId="3" borderId="263" xfId="0" applyNumberFormat="1" applyFont="1" applyFill="1" applyBorder="1" applyAlignment="1">
      <alignment horizontal="right" vertical="center"/>
    </xf>
    <xf numFmtId="167" fontId="14" fillId="0" borderId="247" xfId="0" applyNumberFormat="1" applyFont="1" applyBorder="1" applyAlignment="1">
      <alignment vertical="center"/>
    </xf>
    <xf numFmtId="167" fontId="14" fillId="0" borderId="46" xfId="0" applyNumberFormat="1" applyFont="1" applyBorder="1" applyAlignment="1">
      <alignment vertical="center"/>
    </xf>
    <xf numFmtId="167" fontId="24" fillId="0" borderId="249" xfId="0" applyNumberFormat="1" applyFont="1" applyBorder="1" applyAlignment="1">
      <alignment vertical="center"/>
    </xf>
    <xf numFmtId="167" fontId="24" fillId="0" borderId="239" xfId="0" applyNumberFormat="1" applyFont="1" applyBorder="1" applyAlignment="1">
      <alignment vertical="center"/>
    </xf>
    <xf numFmtId="167" fontId="14" fillId="0" borderId="251" xfId="0" applyNumberFormat="1" applyFont="1" applyBorder="1" applyAlignment="1">
      <alignment vertical="center"/>
    </xf>
    <xf numFmtId="167" fontId="14" fillId="0" borderId="176" xfId="0" applyNumberFormat="1" applyFont="1" applyBorder="1" applyAlignment="1">
      <alignment vertical="center"/>
    </xf>
    <xf numFmtId="0" fontId="14" fillId="0" borderId="546" xfId="0" applyFont="1" applyBorder="1" applyAlignment="1">
      <alignment horizontal="left" vertical="center"/>
    </xf>
    <xf numFmtId="0" fontId="14" fillId="0" borderId="547" xfId="0" applyFont="1" applyBorder="1" applyAlignment="1">
      <alignment horizontal="left" vertical="center"/>
    </xf>
    <xf numFmtId="167" fontId="14" fillId="0" borderId="548" xfId="0" applyNumberFormat="1" applyFont="1" applyBorder="1" applyAlignment="1">
      <alignment vertical="center"/>
    </xf>
    <xf numFmtId="4" fontId="14" fillId="0" borderId="471" xfId="0" applyNumberFormat="1" applyFont="1" applyBorder="1" applyAlignment="1">
      <alignment vertical="center"/>
    </xf>
    <xf numFmtId="167" fontId="24" fillId="0" borderId="476" xfId="0" applyNumberFormat="1" applyFont="1" applyBorder="1" applyAlignment="1">
      <alignment vertical="center"/>
    </xf>
    <xf numFmtId="4" fontId="14" fillId="0" borderId="254" xfId="0" applyNumberFormat="1" applyFont="1" applyBorder="1" applyAlignment="1">
      <alignment horizontal="right"/>
    </xf>
    <xf numFmtId="4" fontId="14" fillId="0" borderId="100" xfId="0" applyNumberFormat="1" applyFont="1" applyBorder="1" applyAlignment="1">
      <alignment horizontal="right"/>
    </xf>
    <xf numFmtId="4" fontId="14" fillId="3" borderId="100" xfId="0" applyNumberFormat="1" applyFont="1" applyFill="1" applyBorder="1" applyAlignment="1">
      <alignment horizontal="right"/>
    </xf>
    <xf numFmtId="4" fontId="14" fillId="3" borderId="235" xfId="0" applyNumberFormat="1" applyFont="1" applyFill="1" applyBorder="1" applyAlignment="1">
      <alignment horizontal="right"/>
    </xf>
    <xf numFmtId="4" fontId="14" fillId="0" borderId="247" xfId="0" applyNumberFormat="1" applyFont="1" applyBorder="1" applyAlignment="1">
      <alignment horizontal="right"/>
    </xf>
    <xf numFmtId="4" fontId="14" fillId="0" borderId="46" xfId="0" applyNumberFormat="1" applyFont="1" applyBorder="1" applyAlignment="1">
      <alignment horizontal="right"/>
    </xf>
    <xf numFmtId="4" fontId="14" fillId="0" borderId="251" xfId="0" applyNumberFormat="1" applyFont="1" applyBorder="1" applyAlignment="1">
      <alignment horizontal="right"/>
    </xf>
    <xf numFmtId="4" fontId="14" fillId="0" borderId="176" xfId="0" applyNumberFormat="1" applyFont="1" applyBorder="1" applyAlignment="1">
      <alignment horizontal="right"/>
    </xf>
    <xf numFmtId="0" fontId="21" fillId="4" borderId="26" xfId="0" applyFont="1" applyFill="1" applyBorder="1" applyAlignment="1">
      <alignment vertical="center" wrapText="1"/>
    </xf>
    <xf numFmtId="0" fontId="62" fillId="2" borderId="657" xfId="0" applyFont="1" applyFill="1" applyBorder="1" applyAlignment="1">
      <alignment horizontal="center" vertical="center" wrapText="1"/>
    </xf>
    <xf numFmtId="0" fontId="14" fillId="0" borderId="193" xfId="0" applyFont="1" applyBorder="1" applyAlignment="1">
      <alignment vertical="center"/>
    </xf>
    <xf numFmtId="0" fontId="14" fillId="0" borderId="416" xfId="0" applyFont="1" applyBorder="1" applyAlignment="1">
      <alignment vertical="center"/>
    </xf>
    <xf numFmtId="0" fontId="10" fillId="3" borderId="26" xfId="0" applyFont="1" applyFill="1" applyBorder="1" applyAlignment="1">
      <alignment vertical="center" wrapText="1"/>
    </xf>
    <xf numFmtId="164" fontId="14" fillId="5" borderId="527" xfId="0" applyNumberFormat="1" applyFont="1" applyFill="1" applyBorder="1" applyAlignment="1">
      <alignment horizontal="right" vertical="center"/>
    </xf>
    <xf numFmtId="0" fontId="14" fillId="0" borderId="225" xfId="0" applyFont="1" applyBorder="1" applyAlignment="1">
      <alignment horizontal="left" vertical="center"/>
    </xf>
    <xf numFmtId="0" fontId="1" fillId="0" borderId="65" xfId="0" applyFont="1" applyBorder="1"/>
    <xf numFmtId="0" fontId="1" fillId="0" borderId="228" xfId="0" applyFont="1" applyBorder="1"/>
    <xf numFmtId="0" fontId="14" fillId="5" borderId="276" xfId="0" applyFont="1" applyFill="1" applyBorder="1" applyAlignment="1">
      <alignment horizontal="left" vertical="center"/>
    </xf>
    <xf numFmtId="164" fontId="14" fillId="0" borderId="254" xfId="0" applyNumberFormat="1" applyFont="1" applyBorder="1" applyAlignment="1">
      <alignment horizontal="right" vertical="center"/>
    </xf>
    <xf numFmtId="164" fontId="14" fillId="0" borderId="277" xfId="0" applyNumberFormat="1" applyFont="1" applyBorder="1" applyAlignment="1">
      <alignment horizontal="right" vertical="center"/>
    </xf>
    <xf numFmtId="164" fontId="14" fillId="5" borderId="560" xfId="0" applyNumberFormat="1" applyFont="1" applyFill="1" applyBorder="1" applyAlignment="1">
      <alignment vertical="center"/>
    </xf>
    <xf numFmtId="164" fontId="14" fillId="5" borderId="560" xfId="0" applyNumberFormat="1" applyFont="1" applyFill="1" applyBorder="1" applyAlignment="1">
      <alignment horizontal="right" vertical="center"/>
    </xf>
    <xf numFmtId="164" fontId="14" fillId="3" borderId="560" xfId="0" applyNumberFormat="1" applyFont="1" applyFill="1" applyBorder="1" applyAlignment="1">
      <alignment horizontal="right" vertical="center"/>
    </xf>
    <xf numFmtId="164" fontId="14" fillId="3" borderId="555" xfId="0" applyNumberFormat="1" applyFont="1" applyFill="1" applyBorder="1" applyAlignment="1">
      <alignment horizontal="right" vertical="center"/>
    </xf>
    <xf numFmtId="0" fontId="14" fillId="0" borderId="457" xfId="0" applyFont="1" applyBorder="1" applyAlignment="1">
      <alignment horizontal="right" vertical="center"/>
    </xf>
    <xf numFmtId="0" fontId="53" fillId="2" borderId="442" xfId="0" applyFont="1" applyFill="1" applyBorder="1" applyAlignment="1">
      <alignment horizontal="center"/>
    </xf>
    <xf numFmtId="0" fontId="53" fillId="2" borderId="610" xfId="0" applyFont="1" applyFill="1" applyBorder="1" applyAlignment="1">
      <alignment horizontal="center"/>
    </xf>
    <xf numFmtId="0" fontId="58" fillId="5" borderId="26" xfId="0" applyFont="1" applyFill="1" applyBorder="1" applyAlignment="1">
      <alignment vertical="center"/>
    </xf>
    <xf numFmtId="3" fontId="14" fillId="5" borderId="26" xfId="0" applyNumberFormat="1" applyFont="1" applyFill="1" applyBorder="1" applyAlignment="1">
      <alignment horizontal="right" vertical="center"/>
    </xf>
    <xf numFmtId="3" fontId="27" fillId="5" borderId="26" xfId="0" applyNumberFormat="1" applyFont="1" applyFill="1" applyBorder="1" applyAlignment="1">
      <alignment horizontal="right" vertical="center"/>
    </xf>
    <xf numFmtId="0" fontId="27" fillId="5" borderId="26" xfId="0" applyFont="1" applyFill="1" applyBorder="1" applyAlignment="1">
      <alignment horizontal="right"/>
    </xf>
    <xf numFmtId="0" fontId="14" fillId="3" borderId="543" xfId="0" applyFont="1" applyFill="1" applyBorder="1" applyAlignment="1">
      <alignment horizontal="right"/>
    </xf>
    <xf numFmtId="0" fontId="1" fillId="5" borderId="26" xfId="0" applyFont="1" applyFill="1" applyBorder="1"/>
    <xf numFmtId="167" fontId="14" fillId="3" borderId="100" xfId="0" applyNumberFormat="1" applyFont="1" applyFill="1" applyBorder="1" applyAlignment="1">
      <alignment vertical="center"/>
    </xf>
    <xf numFmtId="167" fontId="14" fillId="3" borderId="235" xfId="0" applyNumberFormat="1" applyFont="1" applyFill="1" applyBorder="1" applyAlignment="1">
      <alignment vertical="center"/>
    </xf>
    <xf numFmtId="167" fontId="14" fillId="3" borderId="340" xfId="0" applyNumberFormat="1" applyFont="1" applyFill="1" applyBorder="1" applyAlignment="1">
      <alignment vertical="center"/>
    </xf>
    <xf numFmtId="167" fontId="14" fillId="0" borderId="254" xfId="0" applyNumberFormat="1" applyFont="1" applyBorder="1" applyAlignment="1">
      <alignment vertical="center"/>
    </xf>
    <xf numFmtId="167" fontId="14" fillId="0" borderId="100" xfId="0" applyNumberFormat="1" applyFont="1" applyBorder="1" applyAlignment="1">
      <alignment vertical="center"/>
    </xf>
    <xf numFmtId="167" fontId="14" fillId="0" borderId="254" xfId="0" applyNumberFormat="1" applyFont="1" applyBorder="1" applyAlignment="1">
      <alignment horizontal="right"/>
    </xf>
    <xf numFmtId="167" fontId="14" fillId="0" borderId="100" xfId="0" applyNumberFormat="1" applyFont="1" applyBorder="1" applyAlignment="1">
      <alignment horizontal="right"/>
    </xf>
    <xf numFmtId="167" fontId="14" fillId="3" borderId="100" xfId="0" applyNumberFormat="1" applyFont="1" applyFill="1" applyBorder="1" applyAlignment="1">
      <alignment horizontal="right"/>
    </xf>
    <xf numFmtId="167" fontId="14" fillId="3" borderId="235" xfId="0" applyNumberFormat="1" applyFont="1" applyFill="1" applyBorder="1" applyAlignment="1">
      <alignment horizontal="right"/>
    </xf>
    <xf numFmtId="0" fontId="77" fillId="2" borderId="43" xfId="0" applyFont="1" applyFill="1" applyBorder="1" applyAlignment="1">
      <alignment horizontal="center" vertical="center"/>
    </xf>
    <xf numFmtId="0" fontId="77" fillId="2" borderId="732" xfId="0" applyFont="1" applyFill="1" applyBorder="1" applyAlignment="1">
      <alignment horizontal="center" vertical="center"/>
    </xf>
    <xf numFmtId="3" fontId="24" fillId="0" borderId="57" xfId="0" applyNumberFormat="1" applyFont="1" applyBorder="1" applyAlignment="1">
      <alignment vertical="center"/>
    </xf>
    <xf numFmtId="0" fontId="78" fillId="0" borderId="58" xfId="0" applyFont="1" applyBorder="1" applyAlignment="1">
      <alignment horizontal="left" vertical="center"/>
    </xf>
    <xf numFmtId="3" fontId="31" fillId="0" borderId="3" xfId="0" applyNumberFormat="1" applyFont="1" applyBorder="1" applyAlignment="1">
      <alignment vertical="center"/>
    </xf>
    <xf numFmtId="3" fontId="31" fillId="0" borderId="87" xfId="0" applyNumberFormat="1" applyFont="1" applyBorder="1" applyAlignment="1">
      <alignment vertical="center"/>
    </xf>
    <xf numFmtId="3" fontId="31" fillId="0" borderId="57" xfId="0" applyNumberFormat="1" applyFont="1" applyBorder="1" applyAlignment="1">
      <alignment vertical="center"/>
    </xf>
    <xf numFmtId="0" fontId="77" fillId="2" borderId="684" xfId="0" applyFont="1" applyFill="1" applyBorder="1" applyAlignment="1">
      <alignment horizontal="center" vertical="center"/>
    </xf>
    <xf numFmtId="3" fontId="27" fillId="3" borderId="135" xfId="0" applyNumberFormat="1" applyFont="1" applyFill="1" applyBorder="1" applyAlignment="1">
      <alignment vertical="center"/>
    </xf>
    <xf numFmtId="0" fontId="25" fillId="0" borderId="643" xfId="0" applyFont="1" applyBorder="1" applyAlignment="1">
      <alignment vertical="center" wrapText="1"/>
    </xf>
    <xf numFmtId="0" fontId="79" fillId="2" borderId="43" xfId="0" applyFont="1" applyFill="1" applyBorder="1" applyAlignment="1">
      <alignment horizontal="center" vertical="center"/>
    </xf>
    <xf numFmtId="0" fontId="79" fillId="2" borderId="732" xfId="0" applyFont="1" applyFill="1" applyBorder="1" applyAlignment="1">
      <alignment horizontal="center" vertical="center"/>
    </xf>
    <xf numFmtId="0" fontId="78" fillId="0" borderId="862" xfId="0" applyFont="1" applyBorder="1" applyAlignment="1">
      <alignment vertical="center"/>
    </xf>
    <xf numFmtId="0" fontId="80" fillId="0" borderId="862" xfId="0" applyFont="1" applyBorder="1" applyAlignment="1">
      <alignment vertical="center"/>
    </xf>
    <xf numFmtId="3" fontId="14" fillId="0" borderId="468" xfId="0" applyNumberFormat="1" applyFont="1" applyBorder="1" applyAlignment="1">
      <alignment vertical="center"/>
    </xf>
    <xf numFmtId="0" fontId="78" fillId="0" borderId="58" xfId="0" applyFont="1" applyBorder="1" applyAlignment="1">
      <alignment vertical="center"/>
    </xf>
    <xf numFmtId="0" fontId="80" fillId="0" borderId="58" xfId="0" applyFont="1" applyBorder="1" applyAlignment="1">
      <alignment vertical="center"/>
    </xf>
    <xf numFmtId="0" fontId="28" fillId="0" borderId="101" xfId="0" applyFont="1" applyBorder="1" applyAlignment="1">
      <alignment vertical="center"/>
    </xf>
    <xf numFmtId="3" fontId="28" fillId="0" borderId="400" xfId="0" applyNumberFormat="1" applyFont="1" applyBorder="1" applyAlignment="1">
      <alignment vertical="center"/>
    </xf>
    <xf numFmtId="3" fontId="28" fillId="0" borderId="408" xfId="0" applyNumberFormat="1" applyFont="1" applyBorder="1" applyAlignment="1">
      <alignment vertical="center"/>
    </xf>
    <xf numFmtId="0" fontId="25" fillId="0" borderId="101" xfId="0" applyFont="1" applyBorder="1" applyAlignment="1">
      <alignment vertical="center" wrapText="1"/>
    </xf>
    <xf numFmtId="0" fontId="79" fillId="2" borderId="43" xfId="0" applyFont="1" applyFill="1" applyBorder="1" applyAlignment="1">
      <alignment horizontal="center" vertical="center" wrapText="1"/>
    </xf>
    <xf numFmtId="0" fontId="79" fillId="2" borderId="732" xfId="0" applyFont="1" applyFill="1" applyBorder="1" applyAlignment="1">
      <alignment horizontal="center" vertical="center" wrapText="1"/>
    </xf>
    <xf numFmtId="0" fontId="81" fillId="0" borderId="101" xfId="0" applyFont="1" applyBorder="1" applyAlignment="1">
      <alignment horizontal="left" vertical="center"/>
    </xf>
    <xf numFmtId="164" fontId="14" fillId="0" borderId="56" xfId="0" applyNumberFormat="1" applyFont="1" applyBorder="1" applyAlignment="1">
      <alignment vertical="center"/>
    </xf>
    <xf numFmtId="164" fontId="14" fillId="0" borderId="176" xfId="0" applyNumberFormat="1" applyFont="1" applyBorder="1" applyAlignment="1">
      <alignment vertical="center"/>
    </xf>
    <xf numFmtId="0" fontId="80" fillId="0" borderId="58" xfId="0" applyFont="1" applyBorder="1" applyAlignment="1">
      <alignment horizontal="center" vertical="center"/>
    </xf>
    <xf numFmtId="164" fontId="14" fillId="0" borderId="108" xfId="0" applyNumberFormat="1" applyFont="1" applyBorder="1" applyAlignment="1">
      <alignment vertical="center"/>
    </xf>
    <xf numFmtId="164" fontId="14" fillId="0" borderId="109" xfId="0" applyNumberFormat="1" applyFont="1" applyBorder="1" applyAlignment="1">
      <alignment vertical="center"/>
    </xf>
    <xf numFmtId="0" fontId="14" fillId="0" borderId="149" xfId="0" applyFont="1" applyBorder="1" applyAlignment="1">
      <alignment horizontal="left" vertical="center"/>
    </xf>
    <xf numFmtId="0" fontId="81" fillId="0" borderId="58" xfId="0" applyFont="1" applyBorder="1" applyAlignment="1">
      <alignment horizontal="left" vertical="center"/>
    </xf>
    <xf numFmtId="0" fontId="14" fillId="0" borderId="101" xfId="0" applyFont="1" applyBorder="1" applyAlignment="1">
      <alignment horizontal="left" vertical="center"/>
    </xf>
    <xf numFmtId="0" fontId="14" fillId="0" borderId="739" xfId="0" applyFont="1" applyBorder="1" applyAlignment="1">
      <alignment horizontal="left" vertical="center"/>
    </xf>
    <xf numFmtId="164" fontId="14" fillId="0" borderId="631" xfId="0" applyNumberFormat="1" applyFont="1" applyBorder="1" applyAlignment="1">
      <alignment vertical="center"/>
    </xf>
    <xf numFmtId="164" fontId="14" fillId="0" borderId="633" xfId="0" applyNumberFormat="1" applyFont="1" applyBorder="1" applyAlignment="1">
      <alignment vertical="center"/>
    </xf>
    <xf numFmtId="0" fontId="24" fillId="0" borderId="752" xfId="0" applyFont="1" applyBorder="1" applyAlignment="1">
      <alignment horizontal="left" vertical="center"/>
    </xf>
    <xf numFmtId="164" fontId="24" fillId="0" borderId="668" xfId="0" applyNumberFormat="1" applyFont="1" applyBorder="1" applyAlignment="1">
      <alignment vertical="center"/>
    </xf>
    <xf numFmtId="0" fontId="82" fillId="0" borderId="862" xfId="0" applyFont="1" applyBorder="1" applyAlignment="1">
      <alignment horizontal="left" vertical="center"/>
    </xf>
    <xf numFmtId="0" fontId="82" fillId="0" borderId="58" xfId="0" applyFont="1" applyBorder="1" applyAlignment="1">
      <alignment horizontal="left" vertical="center"/>
    </xf>
    <xf numFmtId="9" fontId="14" fillId="3" borderId="75" xfId="0" applyNumberFormat="1" applyFont="1" applyFill="1" applyBorder="1" applyAlignment="1">
      <alignment vertical="center"/>
    </xf>
    <xf numFmtId="9" fontId="14" fillId="3" borderId="78" xfId="0" applyNumberFormat="1" applyFont="1" applyFill="1" applyBorder="1" applyAlignment="1">
      <alignment vertical="center"/>
    </xf>
    <xf numFmtId="9" fontId="24" fillId="3" borderId="595" xfId="0" applyNumberFormat="1" applyFont="1" applyFill="1" applyBorder="1" applyAlignment="1">
      <alignment vertical="center"/>
    </xf>
    <xf numFmtId="164" fontId="14" fillId="0" borderId="62" xfId="0" applyNumberFormat="1" applyFont="1" applyBorder="1" applyAlignment="1">
      <alignment vertical="center"/>
    </xf>
    <xf numFmtId="164" fontId="14" fillId="0" borderId="176" xfId="0" applyNumberFormat="1" applyFont="1" applyBorder="1" applyAlignment="1">
      <alignment horizontal="right" vertical="center"/>
    </xf>
    <xf numFmtId="9" fontId="14" fillId="0" borderId="176" xfId="0" applyNumberFormat="1" applyFont="1" applyBorder="1" applyAlignment="1">
      <alignment horizontal="right" vertical="center"/>
    </xf>
    <xf numFmtId="0" fontId="77" fillId="2" borderId="43" xfId="0" applyFont="1" applyFill="1" applyBorder="1" applyAlignment="1">
      <alignment horizontal="center" vertical="center" wrapText="1"/>
    </xf>
    <xf numFmtId="0" fontId="77" fillId="2" borderId="732" xfId="0" applyFont="1" applyFill="1" applyBorder="1" applyAlignment="1">
      <alignment horizontal="center" vertical="center" wrapText="1"/>
    </xf>
    <xf numFmtId="0" fontId="27" fillId="3" borderId="26" xfId="0" applyFont="1" applyFill="1" applyBorder="1" applyAlignment="1">
      <alignment horizontal="right" vertical="center"/>
    </xf>
    <xf numFmtId="164" fontId="28" fillId="3" borderId="685" xfId="0" applyNumberFormat="1" applyFont="1" applyFill="1" applyBorder="1" applyAlignment="1">
      <alignment horizontal="right" vertical="center"/>
    </xf>
    <xf numFmtId="164" fontId="27" fillId="3" borderId="78" xfId="0" applyNumberFormat="1" applyFont="1" applyFill="1" applyBorder="1" applyAlignment="1">
      <alignment vertical="center"/>
    </xf>
    <xf numFmtId="164" fontId="28" fillId="3" borderId="75" xfId="0" applyNumberFormat="1" applyFont="1" applyFill="1" applyBorder="1" applyAlignment="1">
      <alignment vertical="center"/>
    </xf>
    <xf numFmtId="1" fontId="14" fillId="0" borderId="400" xfId="0" applyNumberFormat="1" applyFont="1" applyBorder="1" applyAlignment="1">
      <alignment horizontal="right" vertical="center"/>
    </xf>
    <xf numFmtId="164" fontId="14" fillId="0" borderId="97" xfId="0" applyNumberFormat="1" applyFont="1" applyBorder="1" applyAlignment="1">
      <alignment vertical="center"/>
    </xf>
    <xf numFmtId="0" fontId="86" fillId="0" borderId="862" xfId="0" applyFont="1" applyBorder="1" applyAlignment="1">
      <alignment horizontal="left" vertical="center" wrapText="1"/>
    </xf>
    <xf numFmtId="3" fontId="27" fillId="3" borderId="78" xfId="0" applyNumberFormat="1" applyFont="1" applyFill="1" applyBorder="1" applyAlignment="1">
      <alignment horizontal="right" vertical="center"/>
    </xf>
    <xf numFmtId="0" fontId="24" fillId="0" borderId="60" xfId="0" applyFont="1" applyBorder="1" applyAlignment="1">
      <alignment horizontal="left" vertical="center"/>
    </xf>
    <xf numFmtId="3" fontId="28" fillId="3" borderId="78" xfId="0" applyNumberFormat="1" applyFont="1" applyFill="1" applyBorder="1" applyAlignment="1">
      <alignment vertical="center"/>
    </xf>
    <xf numFmtId="0" fontId="31" fillId="0" borderId="61" xfId="0" applyFont="1" applyBorder="1" applyAlignment="1">
      <alignment horizontal="left" vertical="center"/>
    </xf>
    <xf numFmtId="3" fontId="37" fillId="3" borderId="75" xfId="0" applyNumberFormat="1" applyFont="1" applyFill="1" applyBorder="1" applyAlignment="1">
      <alignment vertical="center"/>
    </xf>
    <xf numFmtId="3" fontId="14" fillId="0" borderId="72" xfId="0" applyNumberFormat="1" applyFont="1" applyBorder="1" applyAlignment="1">
      <alignment vertical="center"/>
    </xf>
    <xf numFmtId="0" fontId="21" fillId="4" borderId="26" xfId="0" applyFont="1" applyFill="1" applyBorder="1" applyAlignment="1">
      <alignment horizontal="left" vertical="center"/>
    </xf>
    <xf numFmtId="3" fontId="27" fillId="3" borderId="135" xfId="0" applyNumberFormat="1" applyFont="1" applyFill="1" applyBorder="1" applyAlignment="1">
      <alignment horizontal="right" vertical="center"/>
    </xf>
    <xf numFmtId="3" fontId="27" fillId="3" borderId="595" xfId="0" applyNumberFormat="1" applyFont="1" applyFill="1" applyBorder="1" applyAlignment="1">
      <alignment vertical="center"/>
    </xf>
    <xf numFmtId="0" fontId="78" fillId="0" borderId="862" xfId="0" applyFont="1" applyBorder="1" applyAlignment="1">
      <alignment horizontal="left" vertical="center" wrapText="1"/>
    </xf>
    <xf numFmtId="167" fontId="14" fillId="0" borderId="72" xfId="0" applyNumberFormat="1" applyFont="1" applyBorder="1" applyAlignment="1">
      <alignment horizontal="right" vertical="center"/>
    </xf>
    <xf numFmtId="167" fontId="28" fillId="3" borderId="75" xfId="0" applyNumberFormat="1" applyFont="1" applyFill="1" applyBorder="1" applyAlignment="1">
      <alignment vertical="center"/>
    </xf>
    <xf numFmtId="0" fontId="78" fillId="0" borderId="58" xfId="0" applyFont="1" applyBorder="1" applyAlignment="1">
      <alignment horizontal="left" vertical="center" wrapText="1"/>
    </xf>
    <xf numFmtId="3" fontId="14" fillId="3" borderId="26" xfId="0" applyNumberFormat="1" applyFont="1" applyFill="1" applyBorder="1"/>
    <xf numFmtId="3" fontId="32" fillId="3" borderId="26" xfId="0" applyNumberFormat="1" applyFont="1" applyFill="1" applyBorder="1"/>
    <xf numFmtId="3" fontId="28" fillId="3" borderId="26" xfId="0" applyNumberFormat="1" applyFont="1" applyFill="1" applyBorder="1"/>
    <xf numFmtId="3" fontId="56" fillId="3" borderId="26" xfId="0" applyNumberFormat="1" applyFont="1" applyFill="1" applyBorder="1"/>
    <xf numFmtId="3" fontId="37" fillId="3" borderId="600" xfId="0" applyNumberFormat="1" applyFont="1" applyFill="1" applyBorder="1" applyAlignment="1">
      <alignment vertical="center"/>
    </xf>
    <xf numFmtId="3" fontId="37" fillId="3" borderId="26" xfId="0" applyNumberFormat="1" applyFont="1" applyFill="1" applyBorder="1"/>
    <xf numFmtId="3" fontId="88" fillId="3" borderId="26" xfId="0" applyNumberFormat="1" applyFont="1" applyFill="1" applyBorder="1"/>
    <xf numFmtId="0" fontId="89" fillId="0" borderId="681" xfId="0" applyFont="1" applyBorder="1" applyAlignment="1">
      <alignment vertical="center"/>
    </xf>
    <xf numFmtId="0" fontId="27" fillId="3" borderId="26" xfId="0" applyFont="1" applyFill="1" applyBorder="1" applyAlignment="1">
      <alignment vertical="top" wrapText="1"/>
    </xf>
    <xf numFmtId="0" fontId="90" fillId="2" borderId="26" xfId="0" applyFont="1" applyFill="1" applyBorder="1" applyAlignment="1">
      <alignment horizontal="center" vertical="center" wrapText="1"/>
    </xf>
    <xf numFmtId="3" fontId="14" fillId="0" borderId="905" xfId="0" applyNumberFormat="1" applyFont="1" applyBorder="1" applyAlignment="1">
      <alignment vertical="center"/>
    </xf>
    <xf numFmtId="3" fontId="14" fillId="0" borderId="909" xfId="0" applyNumberFormat="1" applyFont="1" applyBorder="1" applyAlignment="1">
      <alignment vertical="center"/>
    </xf>
    <xf numFmtId="0" fontId="14" fillId="5" borderId="26" xfId="0" applyFont="1" applyFill="1" applyBorder="1" applyAlignment="1">
      <alignment horizontal="left" vertical="center" wrapText="1"/>
    </xf>
    <xf numFmtId="0" fontId="90" fillId="2" borderId="693" xfId="0" applyFont="1" applyFill="1" applyBorder="1" applyAlignment="1">
      <alignment horizontal="center" vertical="center"/>
    </xf>
    <xf numFmtId="0" fontId="90" fillId="2" borderId="787" xfId="0" applyFont="1" applyFill="1" applyBorder="1" applyAlignment="1">
      <alignment horizontal="center" vertical="center"/>
    </xf>
    <xf numFmtId="0" fontId="90" fillId="2" borderId="340" xfId="0" applyFont="1" applyFill="1" applyBorder="1" applyAlignment="1">
      <alignment horizontal="center" vertical="center"/>
    </xf>
    <xf numFmtId="0" fontId="80" fillId="0" borderId="862" xfId="0" applyFont="1" applyBorder="1" applyAlignment="1">
      <alignment horizontal="left" vertical="center"/>
    </xf>
    <xf numFmtId="0" fontId="80" fillId="0" borderId="58" xfId="0" applyFont="1" applyBorder="1" applyAlignment="1">
      <alignment horizontal="left" vertical="center"/>
    </xf>
    <xf numFmtId="3" fontId="24" fillId="0" borderId="109" xfId="0" applyNumberFormat="1" applyFont="1" applyBorder="1" applyAlignment="1">
      <alignment vertical="center"/>
    </xf>
    <xf numFmtId="3" fontId="31" fillId="0" borderId="112" xfId="0" applyNumberFormat="1" applyFont="1" applyBorder="1" applyAlignment="1">
      <alignment vertical="center"/>
    </xf>
    <xf numFmtId="3" fontId="31" fillId="0" borderId="22" xfId="0" applyNumberFormat="1" applyFont="1" applyBorder="1" applyAlignment="1">
      <alignment vertical="center"/>
    </xf>
    <xf numFmtId="3" fontId="31" fillId="0" borderId="36" xfId="0" applyNumberFormat="1" applyFont="1" applyBorder="1" applyAlignment="1">
      <alignment vertical="center"/>
    </xf>
    <xf numFmtId="0" fontId="90" fillId="2" borderId="610" xfId="0" applyFont="1" applyFill="1" applyBorder="1" applyAlignment="1">
      <alignment horizontal="center" vertical="center"/>
    </xf>
    <xf numFmtId="0" fontId="90" fillId="2" borderId="684" xfId="0" applyFont="1" applyFill="1" applyBorder="1" applyAlignment="1">
      <alignment horizontal="center" vertical="center"/>
    </xf>
    <xf numFmtId="3" fontId="14" fillId="0" borderId="101" xfId="0" applyNumberFormat="1" applyFont="1" applyBorder="1" applyAlignment="1">
      <alignment vertical="center"/>
    </xf>
    <xf numFmtId="0" fontId="93" fillId="2" borderId="43" xfId="0" applyFont="1" applyFill="1" applyBorder="1" applyAlignment="1">
      <alignment horizontal="center" vertical="center"/>
    </xf>
    <xf numFmtId="0" fontId="93" fillId="2" borderId="44" xfId="0" applyFont="1" applyFill="1" applyBorder="1" applyAlignment="1">
      <alignment horizontal="center" vertical="center"/>
    </xf>
    <xf numFmtId="0" fontId="93" fillId="2" borderId="732" xfId="0" applyFont="1" applyFill="1" applyBorder="1" applyAlignment="1">
      <alignment horizontal="center" vertical="center"/>
    </xf>
    <xf numFmtId="0" fontId="80" fillId="0" borderId="101" xfId="0" applyFont="1" applyBorder="1" applyAlignment="1">
      <alignment horizontal="left" vertical="center"/>
    </xf>
    <xf numFmtId="3" fontId="14" fillId="0" borderId="56" xfId="0" applyNumberFormat="1" applyFont="1" applyBorder="1" applyAlignment="1">
      <alignment vertical="center"/>
    </xf>
    <xf numFmtId="0" fontId="27" fillId="0" borderId="101" xfId="0" applyFont="1" applyBorder="1"/>
    <xf numFmtId="3" fontId="14" fillId="0" borderId="57" xfId="0" applyNumberFormat="1" applyFont="1" applyBorder="1" applyAlignment="1">
      <alignment vertical="center"/>
    </xf>
    <xf numFmtId="0" fontId="28" fillId="0" borderId="101" xfId="0" applyFont="1" applyBorder="1"/>
    <xf numFmtId="3" fontId="24" fillId="0" borderId="631" xfId="0" applyNumberFormat="1" applyFont="1" applyBorder="1" applyAlignment="1">
      <alignment vertical="center"/>
    </xf>
    <xf numFmtId="3" fontId="24" fillId="0" borderId="633" xfId="0" applyNumberFormat="1" applyFont="1" applyBorder="1" applyAlignment="1">
      <alignment vertical="center"/>
    </xf>
    <xf numFmtId="0" fontId="93" fillId="2" borderId="43" xfId="0" applyFont="1" applyFill="1" applyBorder="1" applyAlignment="1">
      <alignment horizontal="center" vertical="center" wrapText="1"/>
    </xf>
    <xf numFmtId="0" fontId="93" fillId="2" borderId="44" xfId="0" applyFont="1" applyFill="1" applyBorder="1" applyAlignment="1">
      <alignment horizontal="center" vertical="center" wrapText="1"/>
    </xf>
    <xf numFmtId="0" fontId="93" fillId="2" borderId="732" xfId="0" applyFont="1" applyFill="1" applyBorder="1" applyAlignment="1">
      <alignment horizontal="center" vertical="center" wrapText="1"/>
    </xf>
    <xf numFmtId="164" fontId="14" fillId="0" borderId="62" xfId="0" applyNumberFormat="1" applyFont="1" applyBorder="1" applyAlignment="1">
      <alignment horizontal="right" vertical="center"/>
    </xf>
    <xf numFmtId="0" fontId="24" fillId="5" borderId="659" xfId="0" applyFont="1" applyFill="1" applyBorder="1" applyAlignment="1">
      <alignment horizontal="left" vertical="center"/>
    </xf>
    <xf numFmtId="164" fontId="24" fillId="5" borderId="700" xfId="0" applyNumberFormat="1" applyFont="1" applyFill="1" applyBorder="1" applyAlignment="1">
      <alignment vertical="center"/>
    </xf>
    <xf numFmtId="167" fontId="27" fillId="3" borderId="75" xfId="0" applyNumberFormat="1" applyFont="1" applyFill="1" applyBorder="1" applyAlignment="1">
      <alignment vertical="center"/>
    </xf>
    <xf numFmtId="0" fontId="14" fillId="0" borderId="820" xfId="0" applyFont="1" applyBorder="1" applyAlignment="1">
      <alignment horizontal="right" vertical="center"/>
    </xf>
    <xf numFmtId="0" fontId="90" fillId="2" borderId="43" xfId="0" applyFont="1" applyFill="1" applyBorder="1" applyAlignment="1">
      <alignment horizontal="center" vertical="center"/>
    </xf>
    <xf numFmtId="0" fontId="90" fillId="2" borderId="44" xfId="0" applyFont="1" applyFill="1" applyBorder="1" applyAlignment="1">
      <alignment horizontal="center" vertical="center"/>
    </xf>
    <xf numFmtId="0" fontId="90" fillId="2" borderId="732" xfId="0" applyFont="1" applyFill="1" applyBorder="1" applyAlignment="1">
      <alignment horizontal="center" vertical="center"/>
    </xf>
    <xf numFmtId="9" fontId="14" fillId="0" borderId="46" xfId="0" applyNumberFormat="1" applyFont="1" applyBorder="1" applyAlignment="1">
      <alignment vertical="center"/>
    </xf>
    <xf numFmtId="0" fontId="90" fillId="2" borderId="718" xfId="0" applyFont="1" applyFill="1" applyBorder="1" applyAlignment="1">
      <alignment horizontal="center" vertical="center" wrapText="1"/>
    </xf>
    <xf numFmtId="164" fontId="14" fillId="0" borderId="635" xfId="0" applyNumberFormat="1" applyFont="1" applyBorder="1" applyAlignment="1">
      <alignment horizontal="right"/>
    </xf>
    <xf numFmtId="9" fontId="14" fillId="0" borderId="635" xfId="0" applyNumberFormat="1" applyFont="1" applyBorder="1" applyAlignment="1">
      <alignment horizontal="right"/>
    </xf>
    <xf numFmtId="164" fontId="14" fillId="0" borderId="400" xfId="0" applyNumberFormat="1" applyFont="1" applyBorder="1" applyAlignment="1">
      <alignment horizontal="right"/>
    </xf>
    <xf numFmtId="164" fontId="14" fillId="0" borderId="635" xfId="0" applyNumberFormat="1" applyFont="1" applyBorder="1" applyAlignment="1">
      <alignment horizontal="right" vertical="center"/>
    </xf>
    <xf numFmtId="164" fontId="14" fillId="0" borderId="400" xfId="0" applyNumberFormat="1" applyFont="1" applyBorder="1" applyAlignment="1">
      <alignment horizontal="right" vertical="center"/>
    </xf>
    <xf numFmtId="3" fontId="14" fillId="0" borderId="62" xfId="0" applyNumberFormat="1" applyFont="1" applyBorder="1" applyAlignment="1">
      <alignment horizontal="right" vertical="center"/>
    </xf>
    <xf numFmtId="3" fontId="24" fillId="0" borderId="809" xfId="0" applyNumberFormat="1" applyFont="1" applyBorder="1" applyAlignment="1">
      <alignment horizontal="right" vertical="center"/>
    </xf>
    <xf numFmtId="4" fontId="24" fillId="0" borderId="809" xfId="0" applyNumberFormat="1" applyFont="1" applyBorder="1" applyAlignment="1">
      <alignment horizontal="right" vertical="center"/>
    </xf>
    <xf numFmtId="4" fontId="14" fillId="0" borderId="62" xfId="0" applyNumberFormat="1" applyFont="1" applyBorder="1" applyAlignment="1">
      <alignment horizontal="right" vertical="center"/>
    </xf>
    <xf numFmtId="4" fontId="14" fillId="0" borderId="809" xfId="0" applyNumberFormat="1" applyFont="1" applyBorder="1" applyAlignment="1">
      <alignment horizontal="right" vertical="center"/>
    </xf>
    <xf numFmtId="3" fontId="14" fillId="0" borderId="635" xfId="0" applyNumberFormat="1" applyFont="1" applyBorder="1" applyAlignment="1">
      <alignment vertical="center"/>
    </xf>
    <xf numFmtId="3" fontId="14" fillId="0" borderId="400" xfId="0" applyNumberFormat="1" applyFont="1" applyBorder="1" applyAlignment="1">
      <alignment vertical="center"/>
    </xf>
    <xf numFmtId="164" fontId="14" fillId="0" borderId="635" xfId="0" applyNumberFormat="1" applyFont="1" applyBorder="1" applyAlignment="1">
      <alignment vertical="center"/>
    </xf>
    <xf numFmtId="0" fontId="32" fillId="4" borderId="26" xfId="0" applyFont="1" applyFill="1" applyBorder="1" applyAlignment="1">
      <alignment horizontal="left" vertical="center"/>
    </xf>
    <xf numFmtId="0" fontId="95" fillId="0" borderId="862" xfId="0" applyFont="1" applyBorder="1" applyAlignment="1">
      <alignment horizontal="left" vertical="center" wrapText="1"/>
    </xf>
    <xf numFmtId="0" fontId="28" fillId="0" borderId="351" xfId="0" applyFont="1" applyBorder="1"/>
    <xf numFmtId="0" fontId="28" fillId="0" borderId="145" xfId="0" applyFont="1" applyBorder="1"/>
    <xf numFmtId="3" fontId="28" fillId="0" borderId="351" xfId="0" applyNumberFormat="1" applyFont="1" applyBorder="1" applyAlignment="1">
      <alignment horizontal="right"/>
    </xf>
    <xf numFmtId="0" fontId="96" fillId="0" borderId="400" xfId="0" applyFont="1" applyBorder="1" applyAlignment="1">
      <alignment vertical="center"/>
    </xf>
    <xf numFmtId="3" fontId="31" fillId="0" borderId="820" xfId="0" applyNumberFormat="1" applyFont="1" applyBorder="1" applyAlignment="1">
      <alignment vertical="center"/>
    </xf>
    <xf numFmtId="2" fontId="27" fillId="3" borderId="224" xfId="0" applyNumberFormat="1" applyFont="1" applyFill="1" applyBorder="1"/>
    <xf numFmtId="3" fontId="14" fillId="0" borderId="820" xfId="0" applyNumberFormat="1" applyFont="1" applyBorder="1" applyAlignment="1">
      <alignment horizontal="right" vertical="center"/>
    </xf>
    <xf numFmtId="3" fontId="27" fillId="3" borderId="224" xfId="0" applyNumberFormat="1" applyFont="1" applyFill="1" applyBorder="1"/>
    <xf numFmtId="3" fontId="24" fillId="0" borderId="635" xfId="0" applyNumberFormat="1" applyFont="1" applyBorder="1" applyAlignment="1">
      <alignment vertical="center"/>
    </xf>
    <xf numFmtId="3" fontId="24" fillId="0" borderId="400" xfId="0" applyNumberFormat="1" applyFont="1" applyBorder="1" applyAlignment="1">
      <alignment vertical="center"/>
    </xf>
    <xf numFmtId="0" fontId="24" fillId="0" borderId="400" xfId="0" applyFont="1" applyBorder="1" applyAlignment="1">
      <alignment vertical="center"/>
    </xf>
    <xf numFmtId="164" fontId="24" fillId="0" borderId="635" xfId="0" applyNumberFormat="1" applyFont="1" applyBorder="1" applyAlignment="1">
      <alignment vertical="center"/>
    </xf>
    <xf numFmtId="164" fontId="24" fillId="0" borderId="400" xfId="0" applyNumberFormat="1" applyFont="1" applyBorder="1" applyAlignment="1">
      <alignment vertical="center"/>
    </xf>
    <xf numFmtId="10" fontId="24" fillId="0" borderId="400" xfId="0" applyNumberFormat="1" applyFont="1" applyBorder="1" applyAlignment="1">
      <alignment vertical="center"/>
    </xf>
    <xf numFmtId="0" fontId="27" fillId="0" borderId="66" xfId="0" applyFont="1" applyBorder="1" applyAlignment="1">
      <alignment horizontal="left" vertical="center"/>
    </xf>
    <xf numFmtId="10" fontId="14" fillId="0" borderId="916" xfId="0" applyNumberFormat="1" applyFont="1" applyBorder="1" applyAlignment="1">
      <alignment vertical="center"/>
    </xf>
    <xf numFmtId="167" fontId="14" fillId="3" borderId="26" xfId="0" applyNumberFormat="1" applyFont="1" applyFill="1" applyBorder="1"/>
    <xf numFmtId="167" fontId="32" fillId="3" borderId="26" xfId="0" applyNumberFormat="1" applyFont="1" applyFill="1" applyBorder="1" applyAlignment="1">
      <alignment vertical="center"/>
    </xf>
    <xf numFmtId="0" fontId="39" fillId="5" borderId="26" xfId="0" applyFont="1" applyFill="1" applyBorder="1" applyAlignment="1">
      <alignment horizontal="left" vertical="center" wrapText="1"/>
    </xf>
    <xf numFmtId="167" fontId="14" fillId="5" borderId="140" xfId="0" applyNumberFormat="1" applyFont="1" applyFill="1" applyBorder="1"/>
    <xf numFmtId="0" fontId="80" fillId="0" borderId="101" xfId="0" applyFont="1" applyBorder="1" applyAlignment="1">
      <alignment horizontal="left" vertical="center" wrapText="1"/>
    </xf>
    <xf numFmtId="167" fontId="24" fillId="0" borderId="820" xfId="0" applyNumberFormat="1" applyFont="1" applyBorder="1" applyAlignment="1">
      <alignment vertical="center"/>
    </xf>
    <xf numFmtId="167" fontId="14" fillId="0" borderId="820" xfId="0" applyNumberFormat="1" applyFont="1" applyBorder="1" applyAlignment="1">
      <alignment vertical="center"/>
    </xf>
    <xf numFmtId="167" fontId="14" fillId="0" borderId="635" xfId="0" applyNumberFormat="1" applyFont="1" applyBorder="1" applyAlignment="1">
      <alignment vertical="center"/>
    </xf>
    <xf numFmtId="0" fontId="14" fillId="0" borderId="275" xfId="0" applyFont="1" applyBorder="1" applyAlignment="1">
      <alignment horizontal="left" vertical="center" wrapText="1"/>
    </xf>
    <xf numFmtId="167" fontId="14" fillId="0" borderId="400" xfId="0" applyNumberFormat="1" applyFont="1" applyBorder="1" applyAlignment="1">
      <alignment horizontal="right" vertical="center"/>
    </xf>
    <xf numFmtId="164" fontId="14" fillId="0" borderId="862" xfId="0" applyNumberFormat="1" applyFont="1" applyBorder="1" applyAlignment="1">
      <alignment vertical="center"/>
    </xf>
    <xf numFmtId="164" fontId="27" fillId="3" borderId="135" xfId="0" applyNumberFormat="1" applyFont="1" applyFill="1" applyBorder="1" applyAlignment="1">
      <alignment vertical="center"/>
    </xf>
    <xf numFmtId="3" fontId="14" fillId="0" borderId="133" xfId="0" applyNumberFormat="1" applyFont="1" applyBorder="1" applyAlignment="1">
      <alignment horizontal="right" vertical="center"/>
    </xf>
    <xf numFmtId="3" fontId="14" fillId="0" borderId="685" xfId="0" applyNumberFormat="1" applyFont="1" applyBorder="1" applyAlignment="1">
      <alignment horizontal="right" vertical="center"/>
    </xf>
    <xf numFmtId="0" fontId="14" fillId="0" borderId="58" xfId="0" applyFont="1" applyBorder="1" applyAlignment="1">
      <alignment horizontal="left" vertical="center"/>
    </xf>
    <xf numFmtId="167" fontId="14" fillId="0" borderId="692" xfId="0" applyNumberFormat="1" applyFont="1" applyBorder="1" applyAlignment="1">
      <alignment vertical="center"/>
    </xf>
    <xf numFmtId="167" fontId="14" fillId="0" borderId="97" xfId="0" applyNumberFormat="1" applyFont="1" applyBorder="1" applyAlignment="1">
      <alignment vertical="center"/>
    </xf>
    <xf numFmtId="164" fontId="27" fillId="3" borderId="427" xfId="0" applyNumberFormat="1" applyFont="1" applyFill="1" applyBorder="1" applyAlignment="1">
      <alignment vertical="center"/>
    </xf>
    <xf numFmtId="164" fontId="14" fillId="0" borderId="133" xfId="0" applyNumberFormat="1" applyFont="1" applyBorder="1" applyAlignment="1">
      <alignment vertical="center"/>
    </xf>
    <xf numFmtId="164" fontId="14" fillId="0" borderId="685" xfId="0" applyNumberFormat="1" applyFont="1" applyBorder="1" applyAlignment="1">
      <alignment vertical="center"/>
    </xf>
    <xf numFmtId="0" fontId="103" fillId="2" borderId="787" xfId="0" applyFont="1" applyFill="1" applyBorder="1" applyAlignment="1">
      <alignment horizontal="center" vertical="center"/>
    </xf>
    <xf numFmtId="0" fontId="103" fillId="2" borderId="340" xfId="0" applyFont="1" applyFill="1" applyBorder="1" applyAlignment="1">
      <alignment horizontal="center" vertical="center"/>
    </xf>
    <xf numFmtId="0" fontId="103" fillId="2" borderId="610" xfId="0" applyFont="1" applyFill="1" applyBorder="1" applyAlignment="1">
      <alignment horizontal="center" vertical="center" wrapText="1"/>
    </xf>
    <xf numFmtId="0" fontId="103" fillId="2" borderId="43" xfId="0" applyFont="1" applyFill="1" applyBorder="1" applyAlignment="1">
      <alignment horizontal="center" vertical="center"/>
    </xf>
    <xf numFmtId="0" fontId="103" fillId="2" borderId="44" xfId="0" applyFont="1" applyFill="1" applyBorder="1" applyAlignment="1">
      <alignment horizontal="center" vertical="center"/>
    </xf>
    <xf numFmtId="0" fontId="103" fillId="2" borderId="732" xfId="0" applyFont="1" applyFill="1" applyBorder="1" applyAlignment="1">
      <alignment horizontal="center" vertical="center"/>
    </xf>
    <xf numFmtId="0" fontId="105" fillId="0" borderId="711" xfId="0" applyFont="1" applyBorder="1" applyAlignment="1">
      <alignment horizontal="left" vertical="center"/>
    </xf>
    <xf numFmtId="0" fontId="105" fillId="0" borderId="58" xfId="0" applyFont="1" applyBorder="1" applyAlignment="1">
      <alignment horizontal="left" vertical="center"/>
    </xf>
    <xf numFmtId="0" fontId="24" fillId="0" borderId="149" xfId="0" applyFont="1" applyBorder="1" applyAlignment="1">
      <alignment horizontal="left" vertical="center"/>
    </xf>
    <xf numFmtId="0" fontId="103" fillId="2" borderId="684" xfId="0" applyFont="1" applyFill="1" applyBorder="1" applyAlignment="1">
      <alignment horizontal="center" vertical="center"/>
    </xf>
    <xf numFmtId="0" fontId="104" fillId="2" borderId="684" xfId="0" applyFont="1" applyFill="1" applyBorder="1" applyAlignment="1">
      <alignment horizontal="center" vertical="center"/>
    </xf>
    <xf numFmtId="0" fontId="106" fillId="2" borderId="43" xfId="0" applyFont="1" applyFill="1" applyBorder="1" applyAlignment="1">
      <alignment horizontal="center" vertical="center"/>
    </xf>
    <xf numFmtId="0" fontId="106" fillId="2" borderId="44" xfId="0" applyFont="1" applyFill="1" applyBorder="1" applyAlignment="1">
      <alignment horizontal="center" vertical="center"/>
    </xf>
    <xf numFmtId="0" fontId="106" fillId="2" borderId="732" xfId="0" applyFont="1" applyFill="1" applyBorder="1" applyAlignment="1">
      <alignment horizontal="center" vertical="center"/>
    </xf>
    <xf numFmtId="0" fontId="105" fillId="0" borderId="862" xfId="0" applyFont="1" applyBorder="1" applyAlignment="1">
      <alignment horizontal="left" vertical="center"/>
    </xf>
    <xf numFmtId="3" fontId="24" fillId="0" borderId="787" xfId="0" applyNumberFormat="1" applyFont="1" applyBorder="1" applyAlignment="1">
      <alignment vertical="center"/>
    </xf>
    <xf numFmtId="3" fontId="24" fillId="0" borderId="340" xfId="0" applyNumberFormat="1" applyFont="1" applyBorder="1" applyAlignment="1">
      <alignment vertical="center"/>
    </xf>
    <xf numFmtId="0" fontId="106" fillId="2" borderId="43" xfId="0" applyFont="1" applyFill="1" applyBorder="1" applyAlignment="1">
      <alignment horizontal="center" vertical="center" wrapText="1"/>
    </xf>
    <xf numFmtId="0" fontId="106" fillId="2" borderId="44" xfId="0" applyFont="1" applyFill="1" applyBorder="1" applyAlignment="1">
      <alignment horizontal="center" vertical="center" wrapText="1"/>
    </xf>
    <xf numFmtId="0" fontId="106" fillId="2" borderId="732" xfId="0" applyFont="1" applyFill="1" applyBorder="1" applyAlignment="1">
      <alignment horizontal="center" vertical="center" wrapText="1"/>
    </xf>
    <xf numFmtId="0" fontId="14" fillId="0" borderId="55" xfId="0" applyFont="1" applyBorder="1" applyAlignment="1">
      <alignment horizontal="left" vertical="center"/>
    </xf>
    <xf numFmtId="0" fontId="105" fillId="0" borderId="101" xfId="0" applyFont="1" applyBorder="1" applyAlignment="1">
      <alignment horizontal="left" vertical="center"/>
    </xf>
    <xf numFmtId="164" fontId="24" fillId="0" borderId="626" xfId="0" applyNumberFormat="1" applyFont="1" applyBorder="1" applyAlignment="1">
      <alignment vertical="center"/>
    </xf>
    <xf numFmtId="164" fontId="14" fillId="0" borderId="275" xfId="0" applyNumberFormat="1" applyFont="1" applyBorder="1" applyAlignment="1">
      <alignment vertical="center"/>
    </xf>
    <xf numFmtId="167" fontId="14" fillId="0" borderId="635" xfId="0" applyNumberFormat="1" applyFont="1" applyBorder="1" applyAlignment="1">
      <alignment horizontal="right" vertical="center"/>
    </xf>
    <xf numFmtId="164" fontId="14" fillId="0" borderId="65" xfId="0" applyNumberFormat="1" applyFont="1" applyBorder="1" applyAlignment="1">
      <alignment vertical="center"/>
    </xf>
    <xf numFmtId="9" fontId="27" fillId="3" borderId="65" xfId="0" applyNumberFormat="1" applyFont="1" applyFill="1" applyBorder="1" applyAlignment="1">
      <alignment horizontal="right" vertical="center"/>
    </xf>
    <xf numFmtId="9" fontId="14" fillId="0" borderId="275" xfId="0" applyNumberFormat="1" applyFont="1" applyBorder="1" applyAlignment="1">
      <alignment horizontal="right" vertical="center"/>
    </xf>
    <xf numFmtId="9" fontId="27" fillId="3" borderId="275" xfId="0" applyNumberFormat="1" applyFont="1" applyFill="1" applyBorder="1" applyAlignment="1">
      <alignment horizontal="right" vertical="center"/>
    </xf>
    <xf numFmtId="9" fontId="14" fillId="0" borderId="65" xfId="0" applyNumberFormat="1" applyFont="1" applyBorder="1" applyAlignment="1">
      <alignment horizontal="right" vertical="center"/>
    </xf>
    <xf numFmtId="164" fontId="14" fillId="0" borderId="65" xfId="0" applyNumberFormat="1" applyFont="1" applyBorder="1" applyAlignment="1">
      <alignment horizontal="right" vertical="center"/>
    </xf>
    <xf numFmtId="0" fontId="14" fillId="0" borderId="65" xfId="0" applyFont="1" applyBorder="1" applyAlignment="1">
      <alignment horizontal="right" vertical="center"/>
    </xf>
    <xf numFmtId="164" fontId="24" fillId="0" borderId="65" xfId="0" applyNumberFormat="1" applyFont="1" applyBorder="1" applyAlignment="1">
      <alignment horizontal="right" vertical="center"/>
    </xf>
    <xf numFmtId="167" fontId="28" fillId="3" borderId="65" xfId="0" applyNumberFormat="1" applyFont="1" applyFill="1" applyBorder="1" applyAlignment="1">
      <alignment horizontal="right" vertical="center"/>
    </xf>
    <xf numFmtId="0" fontId="103" fillId="2" borderId="718" xfId="0" applyFont="1" applyFill="1" applyBorder="1" applyAlignment="1">
      <alignment horizontal="center" vertical="center" wrapText="1"/>
    </xf>
    <xf numFmtId="0" fontId="14" fillId="0" borderId="149" xfId="0" applyFont="1" applyBorder="1"/>
    <xf numFmtId="164" fontId="24" fillId="0" borderId="133" xfId="0" applyNumberFormat="1" applyFont="1" applyBorder="1" applyAlignment="1">
      <alignment vertical="center"/>
    </xf>
    <xf numFmtId="164" fontId="24" fillId="0" borderId="101" xfId="0" applyNumberFormat="1" applyFont="1" applyBorder="1" applyAlignment="1">
      <alignment vertical="center"/>
    </xf>
    <xf numFmtId="0" fontId="107" fillId="0" borderId="101" xfId="0" applyFont="1" applyBorder="1" applyAlignment="1">
      <alignment horizontal="left" vertical="center" wrapText="1"/>
    </xf>
    <xf numFmtId="3" fontId="14" fillId="0" borderId="907" xfId="0" applyNumberFormat="1" applyFont="1" applyBorder="1" applyAlignment="1">
      <alignment vertical="center"/>
    </xf>
    <xf numFmtId="3" fontId="14" fillId="0" borderId="800" xfId="0" applyNumberFormat="1" applyFont="1" applyBorder="1" applyAlignment="1">
      <alignment vertical="center"/>
    </xf>
    <xf numFmtId="0" fontId="105" fillId="0" borderId="862" xfId="0" applyFont="1" applyBorder="1" applyAlignment="1">
      <alignment horizontal="left" vertical="center" wrapText="1"/>
    </xf>
    <xf numFmtId="0" fontId="105" fillId="0" borderId="252" xfId="0" applyFont="1" applyBorder="1" applyAlignment="1">
      <alignment horizontal="left" vertical="center" wrapText="1"/>
    </xf>
    <xf numFmtId="0" fontId="105" fillId="0" borderId="101" xfId="0" applyFont="1" applyBorder="1" applyAlignment="1">
      <alignment horizontal="left" vertical="center" wrapText="1"/>
    </xf>
    <xf numFmtId="0" fontId="105" fillId="0" borderId="55" xfId="0" applyFont="1" applyBorder="1" applyAlignment="1">
      <alignment horizontal="left" vertical="center" wrapText="1"/>
    </xf>
    <xf numFmtId="164" fontId="14" fillId="0" borderId="716" xfId="0" applyNumberFormat="1" applyFont="1" applyBorder="1" applyAlignment="1">
      <alignment vertical="center"/>
    </xf>
    <xf numFmtId="0" fontId="10" fillId="8" borderId="26" xfId="0" applyFont="1" applyFill="1" applyBorder="1" applyAlignment="1">
      <alignment vertical="center"/>
    </xf>
    <xf numFmtId="0" fontId="21" fillId="9" borderId="26" xfId="0" applyFont="1" applyFill="1" applyBorder="1" applyAlignment="1">
      <alignment vertical="center"/>
    </xf>
    <xf numFmtId="3" fontId="14" fillId="0" borderId="864" xfId="0" applyNumberFormat="1" applyFont="1" applyBorder="1" applyAlignment="1">
      <alignment vertical="center"/>
    </xf>
    <xf numFmtId="3" fontId="24" fillId="0" borderId="866" xfId="0" applyNumberFormat="1" applyFont="1" applyBorder="1" applyAlignment="1">
      <alignment vertical="center"/>
    </xf>
    <xf numFmtId="3" fontId="24" fillId="0" borderId="809" xfId="0" applyNumberFormat="1" applyFont="1" applyBorder="1" applyAlignment="1">
      <alignment vertical="center"/>
    </xf>
    <xf numFmtId="3" fontId="31" fillId="0" borderId="88" xfId="0" applyNumberFormat="1" applyFont="1" applyBorder="1" applyAlignment="1">
      <alignment vertical="center"/>
    </xf>
    <xf numFmtId="3" fontId="14" fillId="0" borderId="866" xfId="0" applyNumberFormat="1" applyFont="1" applyBorder="1" applyAlignment="1">
      <alignment vertical="center"/>
    </xf>
    <xf numFmtId="164" fontId="14" fillId="0" borderId="809" xfId="0" applyNumberFormat="1" applyFont="1" applyBorder="1" applyAlignment="1">
      <alignment vertical="center"/>
    </xf>
    <xf numFmtId="164" fontId="24" fillId="0" borderId="787" xfId="0" applyNumberFormat="1" applyFont="1" applyBorder="1" applyAlignment="1">
      <alignment vertical="center"/>
    </xf>
    <xf numFmtId="164" fontId="24" fillId="0" borderId="607" xfId="0" applyNumberFormat="1" applyFont="1" applyBorder="1" applyAlignment="1">
      <alignment vertical="center"/>
    </xf>
    <xf numFmtId="164" fontId="24" fillId="0" borderId="340" xfId="0" applyNumberFormat="1" applyFont="1" applyBorder="1" applyAlignment="1">
      <alignment vertical="center"/>
    </xf>
    <xf numFmtId="164" fontId="24" fillId="9" borderId="787" xfId="0" applyNumberFormat="1" applyFont="1" applyFill="1" applyBorder="1" applyAlignment="1">
      <alignment vertical="center"/>
    </xf>
    <xf numFmtId="164" fontId="24" fillId="9" borderId="340" xfId="0" applyNumberFormat="1" applyFont="1" applyFill="1" applyBorder="1" applyAlignment="1">
      <alignment vertical="center"/>
    </xf>
    <xf numFmtId="164" fontId="10" fillId="8" borderId="26" xfId="0" applyNumberFormat="1" applyFont="1" applyFill="1" applyBorder="1" applyAlignment="1">
      <alignment vertical="center"/>
    </xf>
    <xf numFmtId="0" fontId="90" fillId="9" borderId="684" xfId="0" applyFont="1" applyFill="1" applyBorder="1" applyAlignment="1">
      <alignment horizontal="center" vertical="center"/>
    </xf>
    <xf numFmtId="3" fontId="14" fillId="9" borderId="78" xfId="0" applyNumberFormat="1" applyFont="1" applyFill="1" applyBorder="1" applyAlignment="1">
      <alignment vertical="center"/>
    </xf>
    <xf numFmtId="164" fontId="14" fillId="0" borderId="820" xfId="0" applyNumberFormat="1" applyFont="1" applyBorder="1" applyAlignment="1">
      <alignment horizontal="right" vertical="center"/>
    </xf>
    <xf numFmtId="164" fontId="14" fillId="9" borderId="427" xfId="0" applyNumberFormat="1" applyFont="1" applyFill="1" applyBorder="1" applyAlignment="1">
      <alignment horizontal="right" vertical="center"/>
    </xf>
    <xf numFmtId="164" fontId="14" fillId="9" borderId="75" xfId="0" applyNumberFormat="1" applyFont="1" applyFill="1" applyBorder="1" applyAlignment="1">
      <alignment horizontal="right" vertical="center"/>
    </xf>
    <xf numFmtId="3" fontId="31" fillId="0" borderId="427" xfId="0" applyNumberFormat="1" applyFont="1" applyBorder="1" applyAlignment="1">
      <alignment vertical="center"/>
    </xf>
    <xf numFmtId="4" fontId="14" fillId="0" borderId="97" xfId="0" applyNumberFormat="1" applyFont="1" applyBorder="1" applyAlignment="1">
      <alignment horizontal="right" vertical="center"/>
    </xf>
    <xf numFmtId="3" fontId="14" fillId="0" borderId="98" xfId="0" applyNumberFormat="1" applyFont="1" applyBorder="1" applyAlignment="1">
      <alignment vertical="center"/>
    </xf>
    <xf numFmtId="167" fontId="14" fillId="9" borderId="75" xfId="0" applyNumberFormat="1" applyFont="1" applyFill="1" applyBorder="1" applyAlignment="1">
      <alignment vertical="center"/>
    </xf>
    <xf numFmtId="167" fontId="14" fillId="0" borderId="97" xfId="0" applyNumberFormat="1" applyFont="1" applyBorder="1" applyAlignment="1">
      <alignment horizontal="right" vertical="center"/>
    </xf>
    <xf numFmtId="3" fontId="31" fillId="0" borderId="96" xfId="0" applyNumberFormat="1" applyFont="1" applyBorder="1" applyAlignment="1">
      <alignment vertical="center"/>
    </xf>
    <xf numFmtId="0" fontId="27" fillId="0" borderId="752" xfId="0" applyFont="1" applyBorder="1"/>
    <xf numFmtId="0" fontId="27" fillId="0" borderId="739" xfId="0" applyFont="1" applyBorder="1"/>
    <xf numFmtId="0" fontId="91" fillId="2" borderId="101" xfId="0" applyFont="1" applyFill="1" applyBorder="1"/>
    <xf numFmtId="0" fontId="91" fillId="2" borderId="741" xfId="0" applyFont="1" applyFill="1" applyBorder="1"/>
    <xf numFmtId="0" fontId="27" fillId="0" borderId="356" xfId="0" applyFont="1" applyBorder="1"/>
    <xf numFmtId="0" fontId="28" fillId="0" borderId="350" xfId="0" applyFont="1" applyBorder="1"/>
    <xf numFmtId="3" fontId="27" fillId="0" borderId="356" xfId="0" applyNumberFormat="1" applyFont="1" applyBorder="1"/>
    <xf numFmtId="0" fontId="28" fillId="0" borderId="739" xfId="0" applyFont="1" applyBorder="1"/>
    <xf numFmtId="3" fontId="28" fillId="0" borderId="739" xfId="0" applyNumberFormat="1" applyFont="1" applyBorder="1"/>
    <xf numFmtId="3" fontId="28" fillId="0" borderId="101" xfId="0" applyNumberFormat="1" applyFont="1" applyBorder="1"/>
    <xf numFmtId="0" fontId="28" fillId="0" borderId="357" xfId="0" applyFont="1" applyBorder="1"/>
    <xf numFmtId="0" fontId="28" fillId="0" borderId="752" xfId="0" applyFont="1" applyBorder="1"/>
    <xf numFmtId="0" fontId="37" fillId="0" borderId="742" xfId="0" applyFont="1" applyBorder="1"/>
    <xf numFmtId="0" fontId="37" fillId="0" borderId="146" xfId="0" applyFont="1" applyBorder="1"/>
    <xf numFmtId="3" fontId="37" fillId="0" borderId="742" xfId="0" applyNumberFormat="1" applyFont="1" applyBorder="1"/>
    <xf numFmtId="3" fontId="37" fillId="0" borderId="146" xfId="0" applyNumberFormat="1" applyFont="1" applyBorder="1"/>
    <xf numFmtId="3" fontId="37" fillId="0" borderId="123" xfId="0" applyNumberFormat="1" applyFont="1" applyBorder="1"/>
    <xf numFmtId="0" fontId="91" fillId="2" borderId="610" xfId="0" applyFont="1" applyFill="1" applyBorder="1"/>
    <xf numFmtId="0" fontId="91" fillId="2" borderId="610" xfId="0" applyFont="1" applyFill="1" applyBorder="1" applyAlignment="1">
      <alignment horizontal="right"/>
    </xf>
    <xf numFmtId="3" fontId="27" fillId="0" borderId="101" xfId="0" applyNumberFormat="1" applyFont="1" applyBorder="1"/>
    <xf numFmtId="0" fontId="91" fillId="2" borderId="26" xfId="0" applyFont="1" applyFill="1" applyBorder="1"/>
    <xf numFmtId="0" fontId="5" fillId="2" borderId="753" xfId="0" applyFont="1" applyFill="1" applyBorder="1"/>
    <xf numFmtId="0" fontId="5" fillId="2" borderId="610" xfId="0" applyFont="1" applyFill="1" applyBorder="1"/>
    <xf numFmtId="0" fontId="27" fillId="9" borderId="741" xfId="0" applyFont="1" applyFill="1" applyBorder="1"/>
    <xf numFmtId="0" fontId="27" fillId="9" borderId="101" xfId="0" applyFont="1" applyFill="1" applyBorder="1"/>
    <xf numFmtId="0" fontId="27" fillId="0" borderId="356" xfId="0" applyFont="1" applyBorder="1" applyAlignment="1">
      <alignment horizontal="right"/>
    </xf>
    <xf numFmtId="0" fontId="28" fillId="9" borderId="741" xfId="0" applyFont="1" applyFill="1" applyBorder="1"/>
    <xf numFmtId="0" fontId="28" fillId="9" borderId="101" xfId="0" applyFont="1" applyFill="1" applyBorder="1"/>
    <xf numFmtId="0" fontId="5" fillId="2" borderId="753" xfId="0" applyFont="1" applyFill="1" applyBorder="1" applyAlignment="1">
      <alignment wrapText="1"/>
    </xf>
    <xf numFmtId="0" fontId="5" fillId="2" borderId="610" xfId="0" applyFont="1" applyFill="1" applyBorder="1" applyAlignment="1">
      <alignment wrapText="1"/>
    </xf>
    <xf numFmtId="10" fontId="27" fillId="0" borderId="356" xfId="0" applyNumberFormat="1" applyFont="1" applyBorder="1"/>
    <xf numFmtId="10" fontId="27" fillId="0" borderId="350" xfId="0" applyNumberFormat="1" applyFont="1" applyBorder="1"/>
    <xf numFmtId="10" fontId="27" fillId="0" borderId="357" xfId="0" applyNumberFormat="1" applyFont="1" applyBorder="1"/>
    <xf numFmtId="10" fontId="27" fillId="0" borderId="752" xfId="0" applyNumberFormat="1" applyFont="1" applyBorder="1"/>
    <xf numFmtId="10" fontId="27" fillId="5" borderId="26" xfId="0" applyNumberFormat="1" applyFont="1" applyFill="1" applyBorder="1"/>
    <xf numFmtId="10" fontId="28" fillId="0" borderId="357" xfId="0" applyNumberFormat="1" applyFont="1" applyBorder="1"/>
    <xf numFmtId="10" fontId="28" fillId="0" borderId="752" xfId="0" applyNumberFormat="1" applyFont="1" applyBorder="1"/>
    <xf numFmtId="10" fontId="28" fillId="9" borderId="26" xfId="0" applyNumberFormat="1" applyFont="1" applyFill="1" applyBorder="1"/>
    <xf numFmtId="10" fontId="27" fillId="0" borderId="739" xfId="0" applyNumberFormat="1" applyFont="1" applyBorder="1"/>
    <xf numFmtId="10" fontId="27" fillId="0" borderId="101" xfId="0" applyNumberFormat="1" applyFont="1" applyBorder="1"/>
    <xf numFmtId="10" fontId="27" fillId="9" borderId="101" xfId="0" applyNumberFormat="1" applyFont="1" applyFill="1" applyBorder="1"/>
    <xf numFmtId="10" fontId="28" fillId="0" borderId="739" xfId="0" applyNumberFormat="1" applyFont="1" applyBorder="1"/>
    <xf numFmtId="10" fontId="28" fillId="0" borderId="101" xfId="0" applyNumberFormat="1" applyFont="1" applyBorder="1"/>
    <xf numFmtId="10" fontId="28" fillId="9" borderId="101" xfId="0" applyNumberFormat="1" applyFont="1" applyFill="1" applyBorder="1"/>
    <xf numFmtId="0" fontId="91" fillId="2" borderId="753" xfId="0" applyFont="1" applyFill="1" applyBorder="1"/>
    <xf numFmtId="10" fontId="27" fillId="0" borderId="356" xfId="0" applyNumberFormat="1" applyFont="1" applyBorder="1" applyAlignment="1">
      <alignment horizontal="right"/>
    </xf>
    <xf numFmtId="10" fontId="27" fillId="0" borderId="350" xfId="0" applyNumberFormat="1" applyFont="1" applyBorder="1" applyAlignment="1">
      <alignment horizontal="right"/>
    </xf>
    <xf numFmtId="10" fontId="28" fillId="0" borderId="739" xfId="0" applyNumberFormat="1" applyFont="1" applyBorder="1" applyAlignment="1">
      <alignment horizontal="right"/>
    </xf>
    <xf numFmtId="10" fontId="28" fillId="0" borderId="101" xfId="0" applyNumberFormat="1" applyFont="1" applyBorder="1" applyAlignment="1">
      <alignment horizontal="right"/>
    </xf>
    <xf numFmtId="0" fontId="91" fillId="2" borderId="741" xfId="0" applyFont="1" applyFill="1" applyBorder="1" applyAlignment="1">
      <alignment wrapText="1"/>
    </xf>
    <xf numFmtId="0" fontId="91" fillId="2" borderId="101" xfId="0" applyFont="1" applyFill="1" applyBorder="1" applyAlignment="1">
      <alignment wrapText="1"/>
    </xf>
    <xf numFmtId="0" fontId="27" fillId="0" borderId="747" xfId="0" applyFont="1" applyBorder="1"/>
    <xf numFmtId="0" fontId="27" fillId="0" borderId="357" xfId="0" applyFont="1" applyBorder="1"/>
    <xf numFmtId="4" fontId="27" fillId="0" borderId="739" xfId="0" applyNumberFormat="1" applyFont="1" applyBorder="1"/>
    <xf numFmtId="4" fontId="27" fillId="0" borderId="101" xfId="0" applyNumberFormat="1" applyFont="1" applyBorder="1"/>
    <xf numFmtId="3" fontId="37" fillId="0" borderId="752" xfId="0" applyNumberFormat="1" applyFont="1" applyBorder="1"/>
    <xf numFmtId="3" fontId="37" fillId="0" borderId="0" xfId="0" applyNumberFormat="1" applyFont="1"/>
    <xf numFmtId="3" fontId="27" fillId="0" borderId="739" xfId="0" applyNumberFormat="1" applyFont="1" applyBorder="1"/>
    <xf numFmtId="3" fontId="27" fillId="0" borderId="752" xfId="0" applyNumberFormat="1" applyFont="1" applyBorder="1"/>
    <xf numFmtId="10" fontId="28" fillId="0" borderId="350" xfId="0" applyNumberFormat="1" applyFont="1" applyBorder="1"/>
    <xf numFmtId="10" fontId="28" fillId="0" borderId="145" xfId="0" applyNumberFormat="1" applyFont="1" applyBorder="1"/>
    <xf numFmtId="3" fontId="27" fillId="0" borderId="685" xfId="0" applyNumberFormat="1" applyFont="1" applyBorder="1"/>
    <xf numFmtId="4" fontId="27" fillId="0" borderId="350" xfId="0" applyNumberFormat="1" applyFont="1" applyBorder="1"/>
    <xf numFmtId="4" fontId="28" fillId="0" borderId="101" xfId="0" applyNumberFormat="1" applyFont="1" applyBorder="1"/>
    <xf numFmtId="4" fontId="28" fillId="0" borderId="739" xfId="0" applyNumberFormat="1" applyFont="1" applyBorder="1"/>
    <xf numFmtId="10" fontId="27" fillId="9" borderId="26" xfId="0" applyNumberFormat="1" applyFont="1" applyFill="1" applyBorder="1"/>
    <xf numFmtId="0" fontId="116" fillId="4" borderId="26" xfId="0" applyFont="1" applyFill="1" applyBorder="1"/>
    <xf numFmtId="3" fontId="37" fillId="0" borderId="739" xfId="0" applyNumberFormat="1" applyFont="1" applyBorder="1"/>
    <xf numFmtId="3" fontId="37" fillId="0" borderId="101" xfId="0" applyNumberFormat="1" applyFont="1" applyBorder="1"/>
    <xf numFmtId="0" fontId="21" fillId="5" borderId="26" xfId="0" applyFont="1" applyFill="1" applyBorder="1" applyAlignment="1">
      <alignment vertical="center"/>
    </xf>
    <xf numFmtId="0" fontId="118" fillId="2" borderId="26" xfId="0" applyFont="1" applyFill="1" applyBorder="1" applyAlignment="1">
      <alignment horizontal="center" vertical="center" wrapText="1"/>
    </xf>
    <xf numFmtId="0" fontId="24" fillId="0" borderId="275" xfId="0" applyFont="1" applyBorder="1" applyAlignment="1">
      <alignment horizontal="left" vertical="center"/>
    </xf>
    <xf numFmtId="0" fontId="14" fillId="0" borderId="800" xfId="0" applyFont="1" applyBorder="1" applyAlignment="1">
      <alignment horizontal="left" vertical="center"/>
    </xf>
    <xf numFmtId="0" fontId="118" fillId="2" borderId="693" xfId="0" applyFont="1" applyFill="1" applyBorder="1" applyAlignment="1">
      <alignment horizontal="center" vertical="center"/>
    </xf>
    <xf numFmtId="0" fontId="120" fillId="0" borderId="862" xfId="0" applyFont="1" applyBorder="1" applyAlignment="1">
      <alignment horizontal="left" vertical="center"/>
    </xf>
    <xf numFmtId="0" fontId="120" fillId="0" borderId="101" xfId="0" applyFont="1" applyBorder="1" applyAlignment="1">
      <alignment horizontal="left" vertical="center"/>
    </xf>
    <xf numFmtId="0" fontId="120" fillId="0" borderId="58" xfId="0" applyFont="1" applyBorder="1" applyAlignment="1">
      <alignment horizontal="left" vertical="center"/>
    </xf>
    <xf numFmtId="0" fontId="118" fillId="2" borderId="684" xfId="0" applyFont="1" applyFill="1" applyBorder="1" applyAlignment="1">
      <alignment horizontal="center" vertical="center"/>
    </xf>
    <xf numFmtId="0" fontId="119" fillId="2" borderId="684" xfId="0" applyFont="1" applyFill="1" applyBorder="1" applyAlignment="1">
      <alignment horizontal="center" vertical="center"/>
    </xf>
    <xf numFmtId="0" fontId="109" fillId="2" borderId="43" xfId="0" applyFont="1" applyFill="1" applyBorder="1" applyAlignment="1">
      <alignment horizontal="center" vertical="center"/>
    </xf>
    <xf numFmtId="0" fontId="109" fillId="2" borderId="44" xfId="0" applyFont="1" applyFill="1" applyBorder="1" applyAlignment="1">
      <alignment horizontal="center" vertical="center"/>
    </xf>
    <xf numFmtId="0" fontId="109" fillId="2" borderId="732" xfId="0" applyFont="1" applyFill="1" applyBorder="1" applyAlignment="1">
      <alignment horizontal="center" vertical="center"/>
    </xf>
    <xf numFmtId="0" fontId="119" fillId="2" borderId="693" xfId="0" applyFont="1" applyFill="1" applyBorder="1" applyAlignment="1">
      <alignment horizontal="center" vertical="center"/>
    </xf>
    <xf numFmtId="0" fontId="121"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732" xfId="0" applyFont="1" applyFill="1" applyBorder="1" applyAlignment="1">
      <alignment horizontal="center" vertical="center" wrapText="1"/>
    </xf>
    <xf numFmtId="164" fontId="14" fillId="0" borderId="57" xfId="0" applyNumberFormat="1" applyFont="1" applyBorder="1" applyAlignment="1">
      <alignment vertical="center"/>
    </xf>
    <xf numFmtId="0" fontId="109" fillId="2" borderId="732" xfId="0" applyFont="1" applyFill="1" applyBorder="1" applyAlignment="1">
      <alignment horizontal="center" vertical="center" wrapText="1"/>
    </xf>
    <xf numFmtId="164" fontId="14" fillId="3" borderId="75" xfId="0" applyNumberFormat="1" applyFont="1" applyFill="1" applyBorder="1" applyAlignment="1">
      <alignment vertical="center"/>
    </xf>
    <xf numFmtId="164" fontId="27" fillId="3" borderId="75" xfId="0" applyNumberFormat="1" applyFont="1" applyFill="1" applyBorder="1" applyAlignment="1">
      <alignment vertical="center"/>
    </xf>
    <xf numFmtId="164" fontId="27" fillId="3" borderId="26" xfId="0" applyNumberFormat="1" applyFont="1" applyFill="1" applyBorder="1" applyAlignment="1">
      <alignment horizontal="left" vertical="center"/>
    </xf>
    <xf numFmtId="164" fontId="14" fillId="3" borderId="78" xfId="0" applyNumberFormat="1" applyFont="1" applyFill="1" applyBorder="1" applyAlignment="1">
      <alignment vertical="center"/>
    </xf>
    <xf numFmtId="164" fontId="24" fillId="3" borderId="65" xfId="0" applyNumberFormat="1" applyFont="1" applyFill="1" applyBorder="1" applyAlignment="1">
      <alignment vertical="center"/>
    </xf>
    <xf numFmtId="164" fontId="28" fillId="3" borderId="78" xfId="0" applyNumberFormat="1" applyFont="1" applyFill="1" applyBorder="1" applyAlignment="1">
      <alignment vertical="center"/>
    </xf>
    <xf numFmtId="167" fontId="14" fillId="3" borderId="75" xfId="0" applyNumberFormat="1" applyFont="1" applyFill="1" applyBorder="1" applyAlignment="1">
      <alignment vertical="center"/>
    </xf>
    <xf numFmtId="0" fontId="120" fillId="3" borderId="58" xfId="0" applyFont="1" applyFill="1" applyBorder="1" applyAlignment="1">
      <alignment horizontal="left" vertical="center"/>
    </xf>
    <xf numFmtId="0" fontId="14" fillId="3" borderId="829" xfId="0" applyFont="1" applyFill="1" applyBorder="1" applyAlignment="1">
      <alignment horizontal="left" vertical="center"/>
    </xf>
    <xf numFmtId="0" fontId="14" fillId="3" borderId="528" xfId="0" applyFont="1" applyFill="1" applyBorder="1" applyAlignment="1">
      <alignment horizontal="left" vertical="center"/>
    </xf>
    <xf numFmtId="0" fontId="118" fillId="2" borderId="732" xfId="0" applyFont="1" applyFill="1" applyBorder="1" applyAlignment="1">
      <alignment horizontal="center" vertical="center"/>
    </xf>
    <xf numFmtId="167" fontId="14" fillId="0" borderId="809" xfId="0" applyNumberFormat="1" applyFont="1" applyBorder="1" applyAlignment="1">
      <alignment vertical="center"/>
    </xf>
    <xf numFmtId="167" fontId="24" fillId="5" borderId="427" xfId="0" applyNumberFormat="1" applyFont="1" applyFill="1" applyBorder="1" applyAlignment="1">
      <alignment horizontal="right" vertical="center"/>
    </xf>
    <xf numFmtId="164" fontId="27" fillId="3" borderId="137" xfId="0" applyNumberFormat="1" applyFont="1" applyFill="1" applyBorder="1"/>
    <xf numFmtId="9" fontId="27" fillId="3" borderId="137" xfId="0" applyNumberFormat="1" applyFont="1" applyFill="1" applyBorder="1"/>
    <xf numFmtId="0" fontId="118" fillId="2" borderId="43" xfId="0" applyFont="1" applyFill="1" applyBorder="1" applyAlignment="1">
      <alignment horizontal="center" vertical="center"/>
    </xf>
    <xf numFmtId="0" fontId="118" fillId="2" borderId="44" xfId="0" applyFont="1" applyFill="1" applyBorder="1" applyAlignment="1">
      <alignment horizontal="center" vertical="center"/>
    </xf>
    <xf numFmtId="164" fontId="14" fillId="0" borderId="787" xfId="0" applyNumberFormat="1" applyFont="1" applyBorder="1" applyAlignment="1">
      <alignment vertical="center"/>
    </xf>
    <xf numFmtId="164" fontId="14" fillId="0" borderId="552" xfId="0" applyNumberFormat="1" applyFont="1" applyBorder="1" applyAlignment="1">
      <alignment vertical="center"/>
    </xf>
    <xf numFmtId="164" fontId="14" fillId="0" borderId="340" xfId="0" applyNumberFormat="1" applyFont="1" applyBorder="1" applyAlignment="1">
      <alignment vertical="center"/>
    </xf>
    <xf numFmtId="164" fontId="27" fillId="3" borderId="165" xfId="0" applyNumberFormat="1" applyFont="1" applyFill="1" applyBorder="1" applyAlignment="1">
      <alignment vertical="center"/>
    </xf>
    <xf numFmtId="164" fontId="14" fillId="3" borderId="78" xfId="0" applyNumberFormat="1" applyFont="1" applyFill="1" applyBorder="1" applyAlignment="1">
      <alignment horizontal="right"/>
    </xf>
    <xf numFmtId="10" fontId="28" fillId="3" borderId="75" xfId="0" applyNumberFormat="1" applyFont="1" applyFill="1" applyBorder="1" applyAlignment="1">
      <alignment horizontal="right" vertical="center"/>
    </xf>
    <xf numFmtId="0" fontId="24" fillId="0" borderId="800" xfId="0" applyFont="1" applyBorder="1" applyAlignment="1">
      <alignment horizontal="left" vertical="center"/>
    </xf>
    <xf numFmtId="164" fontId="24" fillId="0" borderId="66" xfId="0" applyNumberFormat="1" applyFont="1" applyBorder="1" applyAlignment="1">
      <alignment horizontal="right" vertical="center"/>
    </xf>
    <xf numFmtId="0" fontId="122" fillId="2" borderId="610" xfId="0" applyFont="1" applyFill="1" applyBorder="1" applyAlignment="1">
      <alignment horizontal="center" vertical="center"/>
    </xf>
    <xf numFmtId="164" fontId="14" fillId="0" borderId="247" xfId="0" applyNumberFormat="1" applyFont="1" applyBorder="1" applyAlignment="1">
      <alignment horizontal="right" vertical="center"/>
    </xf>
    <xf numFmtId="164" fontId="24" fillId="0" borderId="866" xfId="0" applyNumberFormat="1" applyFont="1" applyBorder="1" applyAlignment="1">
      <alignment horizontal="right" vertical="center"/>
    </xf>
    <xf numFmtId="164" fontId="24" fillId="0" borderId="57" xfId="0" applyNumberFormat="1" applyFont="1" applyBorder="1" applyAlignment="1">
      <alignment horizontal="right" vertical="center"/>
    </xf>
    <xf numFmtId="3" fontId="28" fillId="3" borderId="100" xfId="0" applyNumberFormat="1" applyFont="1" applyFill="1" applyBorder="1" applyAlignment="1">
      <alignment horizontal="right" vertical="center"/>
    </xf>
    <xf numFmtId="3" fontId="28" fillId="0" borderId="46" xfId="0" applyNumberFormat="1" applyFont="1" applyBorder="1" applyAlignment="1">
      <alignment horizontal="right" vertical="center"/>
    </xf>
    <xf numFmtId="4" fontId="14" fillId="0" borderId="57" xfId="0" applyNumberFormat="1" applyFont="1" applyBorder="1" applyAlignment="1">
      <alignment vertical="center"/>
    </xf>
    <xf numFmtId="167" fontId="14" fillId="3" borderId="75" xfId="0" applyNumberFormat="1" applyFont="1" applyFill="1" applyBorder="1" applyAlignment="1">
      <alignment horizontal="right"/>
    </xf>
    <xf numFmtId="167" fontId="27" fillId="3" borderId="75" xfId="0" applyNumberFormat="1" applyFont="1" applyFill="1" applyBorder="1" applyAlignment="1">
      <alignment horizontal="right" vertical="center"/>
    </xf>
    <xf numFmtId="164" fontId="14" fillId="0" borderId="400" xfId="0" applyNumberFormat="1" applyFont="1" applyBorder="1" applyAlignment="1">
      <alignment vertical="center"/>
    </xf>
    <xf numFmtId="164" fontId="14" fillId="0" borderId="852" xfId="0" applyNumberFormat="1" applyFont="1" applyBorder="1" applyAlignment="1">
      <alignment vertical="center"/>
    </xf>
    <xf numFmtId="164" fontId="24" fillId="0" borderId="685" xfId="0" applyNumberFormat="1" applyFont="1" applyBorder="1" applyAlignment="1">
      <alignment vertical="center"/>
    </xf>
    <xf numFmtId="3" fontId="14" fillId="3" borderId="78" xfId="0" applyNumberFormat="1" applyFont="1" applyFill="1" applyBorder="1" applyAlignment="1">
      <alignment horizontal="right" vertical="center"/>
    </xf>
    <xf numFmtId="3" fontId="24" fillId="3" borderId="78" xfId="0" applyNumberFormat="1" applyFont="1" applyFill="1" applyBorder="1" applyAlignment="1">
      <alignment vertical="center"/>
    </xf>
    <xf numFmtId="0" fontId="31" fillId="3" borderId="66" xfId="0" applyFont="1" applyFill="1" applyBorder="1" applyAlignment="1">
      <alignment horizontal="left" vertical="center"/>
    </xf>
    <xf numFmtId="3" fontId="31" fillId="3" borderId="820" xfId="0" applyNumberFormat="1" applyFont="1" applyFill="1" applyBorder="1" applyAlignment="1">
      <alignment vertical="center"/>
    </xf>
    <xf numFmtId="3" fontId="31" fillId="3" borderId="427" xfId="0" applyNumberFormat="1" applyFont="1" applyFill="1" applyBorder="1" applyAlignment="1">
      <alignment horizontal="right" vertical="center"/>
    </xf>
    <xf numFmtId="3" fontId="14" fillId="0" borderId="863" xfId="0" applyNumberFormat="1" applyFont="1" applyBorder="1" applyAlignment="1">
      <alignment horizontal="right" vertical="center"/>
    </xf>
    <xf numFmtId="0" fontId="118" fillId="2" borderId="731" xfId="0" applyFont="1" applyFill="1" applyBorder="1" applyAlignment="1">
      <alignment horizontal="center" vertical="center"/>
    </xf>
    <xf numFmtId="0" fontId="118" fillId="2" borderId="425" xfId="0" applyFont="1" applyFill="1" applyBorder="1" applyAlignment="1">
      <alignment horizontal="center" vertical="center"/>
    </xf>
    <xf numFmtId="3" fontId="14" fillId="0" borderId="865" xfId="0" applyNumberFormat="1" applyFont="1" applyBorder="1" applyAlignment="1">
      <alignment vertical="center"/>
    </xf>
    <xf numFmtId="0" fontId="124" fillId="3" borderId="26" xfId="0" applyFont="1" applyFill="1" applyBorder="1" applyAlignment="1">
      <alignment horizontal="left"/>
    </xf>
    <xf numFmtId="3" fontId="14" fillId="0" borderId="685" xfId="0" applyNumberFormat="1" applyFont="1" applyBorder="1" applyAlignment="1">
      <alignment vertical="center"/>
    </xf>
    <xf numFmtId="0" fontId="32" fillId="2" borderId="26" xfId="0" applyFont="1" applyFill="1" applyBorder="1" applyAlignment="1">
      <alignment wrapText="1"/>
    </xf>
    <xf numFmtId="0" fontId="126" fillId="2" borderId="26" xfId="0" applyFont="1" applyFill="1" applyBorder="1" applyAlignment="1">
      <alignment wrapText="1"/>
    </xf>
    <xf numFmtId="0" fontId="125" fillId="2" borderId="944" xfId="0" applyFont="1" applyFill="1" applyBorder="1" applyAlignment="1">
      <alignment horizontal="center" vertical="center" wrapText="1"/>
    </xf>
    <xf numFmtId="3" fontId="14" fillId="3" borderId="946" xfId="0" applyNumberFormat="1" applyFont="1" applyFill="1" applyBorder="1" applyAlignment="1">
      <alignment horizontal="right" wrapText="1"/>
    </xf>
    <xf numFmtId="3" fontId="14" fillId="3" borderId="945" xfId="0" applyNumberFormat="1" applyFont="1" applyFill="1" applyBorder="1" applyAlignment="1">
      <alignment horizontal="right" wrapText="1"/>
    </xf>
    <xf numFmtId="3" fontId="14" fillId="3" borderId="376" xfId="0" applyNumberFormat="1" applyFont="1" applyFill="1" applyBorder="1" applyAlignment="1">
      <alignment horizontal="right" wrapText="1"/>
    </xf>
    <xf numFmtId="4" fontId="24" fillId="0" borderId="97" xfId="0" applyNumberFormat="1" applyFont="1" applyBorder="1" applyAlignment="1">
      <alignment vertical="center"/>
    </xf>
    <xf numFmtId="4" fontId="24" fillId="3" borderId="78" xfId="0" applyNumberFormat="1" applyFont="1" applyFill="1" applyBorder="1" applyAlignment="1">
      <alignment vertical="center"/>
    </xf>
    <xf numFmtId="3" fontId="14" fillId="3" borderId="75" xfId="0" applyNumberFormat="1" applyFont="1" applyFill="1" applyBorder="1" applyAlignment="1">
      <alignment vertical="center"/>
    </xf>
    <xf numFmtId="0" fontId="119" fillId="2" borderId="425" xfId="0" applyFont="1" applyFill="1" applyBorder="1" applyAlignment="1">
      <alignment horizontal="center" vertical="center"/>
    </xf>
    <xf numFmtId="9" fontId="14" fillId="0" borderId="866" xfId="0" applyNumberFormat="1" applyFont="1" applyBorder="1" applyAlignment="1">
      <alignment vertical="center"/>
    </xf>
    <xf numFmtId="9" fontId="14" fillId="0" borderId="57" xfId="0" applyNumberFormat="1" applyFont="1" applyBorder="1" applyAlignment="1">
      <alignment vertical="center"/>
    </xf>
    <xf numFmtId="164" fontId="14" fillId="0" borderId="866" xfId="0" applyNumberFormat="1" applyFont="1" applyBorder="1" applyAlignment="1">
      <alignment vertical="center"/>
    </xf>
    <xf numFmtId="167" fontId="27" fillId="3" borderId="100" xfId="0" applyNumberFormat="1" applyFont="1" applyFill="1" applyBorder="1" applyAlignment="1">
      <alignment vertical="center"/>
    </xf>
    <xf numFmtId="0" fontId="120" fillId="0" borderId="862" xfId="0" applyFont="1" applyBorder="1" applyAlignment="1">
      <alignment horizontal="left" vertical="center" wrapText="1"/>
    </xf>
    <xf numFmtId="167" fontId="14" fillId="0" borderId="56" xfId="0" applyNumberFormat="1" applyFont="1" applyBorder="1" applyAlignment="1">
      <alignment vertical="center"/>
    </xf>
    <xf numFmtId="0" fontId="120" fillId="0" borderId="101" xfId="0" applyFont="1" applyBorder="1" applyAlignment="1">
      <alignment horizontal="left" vertical="center" wrapText="1"/>
    </xf>
    <xf numFmtId="0" fontId="14" fillId="0" borderId="56" xfId="0" applyFont="1" applyBorder="1" applyAlignment="1">
      <alignment vertical="center"/>
    </xf>
    <xf numFmtId="167" fontId="24" fillId="0" borderId="57" xfId="0" applyNumberFormat="1" applyFont="1" applyBorder="1" applyAlignment="1">
      <alignment vertical="center"/>
    </xf>
    <xf numFmtId="167" fontId="24" fillId="0" borderId="866" xfId="0" applyNumberFormat="1" applyFont="1" applyBorder="1" applyAlignment="1">
      <alignment vertical="center"/>
    </xf>
    <xf numFmtId="3" fontId="14" fillId="0" borderId="98" xfId="0" applyNumberFormat="1" applyFont="1" applyBorder="1" applyAlignment="1">
      <alignment horizontal="right" vertical="center"/>
    </xf>
    <xf numFmtId="3" fontId="27" fillId="0" borderId="865" xfId="0" applyNumberFormat="1" applyFont="1" applyBorder="1" applyAlignment="1">
      <alignment horizontal="right" vertical="center"/>
    </xf>
    <xf numFmtId="3" fontId="27" fillId="0" borderId="98" xfId="0" applyNumberFormat="1" applyFont="1" applyBorder="1" applyAlignment="1">
      <alignment horizontal="right" vertical="center"/>
    </xf>
    <xf numFmtId="3" fontId="27" fillId="0" borderId="247" xfId="0" applyNumberFormat="1" applyFont="1" applyBorder="1" applyAlignment="1">
      <alignment horizontal="right" vertical="center"/>
    </xf>
    <xf numFmtId="3" fontId="27" fillId="0" borderId="46" xfId="0" applyNumberFormat="1" applyFont="1" applyBorder="1" applyAlignment="1">
      <alignment horizontal="right" vertical="center"/>
    </xf>
    <xf numFmtId="164" fontId="27" fillId="0" borderId="247" xfId="0" applyNumberFormat="1" applyFont="1" applyBorder="1" applyAlignment="1">
      <alignment horizontal="right" vertical="center"/>
    </xf>
    <xf numFmtId="164" fontId="27" fillId="0" borderId="46" xfId="0" applyNumberFormat="1" applyFont="1" applyBorder="1" applyAlignment="1">
      <alignment horizontal="right" vertical="center"/>
    </xf>
    <xf numFmtId="0" fontId="127" fillId="3" borderId="26" xfId="0" applyFont="1" applyFill="1" applyBorder="1" applyAlignment="1">
      <alignment vertical="center"/>
    </xf>
    <xf numFmtId="3" fontId="14" fillId="0" borderId="57" xfId="0" applyNumberFormat="1" applyFont="1" applyBorder="1" applyAlignment="1">
      <alignment horizontal="right" vertical="center"/>
    </xf>
    <xf numFmtId="3" fontId="27" fillId="0" borderId="866" xfId="0" applyNumberFormat="1" applyFont="1" applyBorder="1" applyAlignment="1">
      <alignment horizontal="right" vertical="center"/>
    </xf>
    <xf numFmtId="3" fontId="27" fillId="0" borderId="57" xfId="0" applyNumberFormat="1" applyFont="1" applyBorder="1" applyAlignment="1">
      <alignment horizontal="right" vertical="center"/>
    </xf>
    <xf numFmtId="167" fontId="24" fillId="0" borderId="643" xfId="0" applyNumberFormat="1" applyFont="1" applyBorder="1" applyAlignment="1">
      <alignment vertical="center"/>
    </xf>
    <xf numFmtId="167" fontId="14" fillId="0" borderId="62" xfId="0" applyNumberFormat="1" applyFont="1" applyBorder="1" applyAlignment="1">
      <alignment vertical="center"/>
    </xf>
    <xf numFmtId="167" fontId="27" fillId="3" borderId="161" xfId="0" applyNumberFormat="1" applyFont="1" applyFill="1" applyBorder="1" applyAlignment="1">
      <alignment vertical="center"/>
    </xf>
    <xf numFmtId="167" fontId="14" fillId="0" borderId="550" xfId="0" applyNumberFormat="1" applyFont="1" applyBorder="1" applyAlignment="1">
      <alignment vertical="center"/>
    </xf>
    <xf numFmtId="167" fontId="14" fillId="0" borderId="787" xfId="0" applyNumberFormat="1" applyFont="1" applyBorder="1" applyAlignment="1">
      <alignment vertical="center"/>
    </xf>
    <xf numFmtId="167" fontId="14" fillId="0" borderId="340" xfId="0" applyNumberFormat="1" applyFont="1" applyBorder="1" applyAlignment="1">
      <alignment vertical="center"/>
    </xf>
    <xf numFmtId="167" fontId="27" fillId="0" borderId="210" xfId="0" applyNumberFormat="1" applyFont="1" applyBorder="1" applyAlignment="1">
      <alignment horizontal="right" vertical="center"/>
    </xf>
    <xf numFmtId="167" fontId="24" fillId="0" borderId="916" xfId="0" applyNumberFormat="1" applyFont="1" applyBorder="1" applyAlignment="1">
      <alignment vertical="center"/>
    </xf>
    <xf numFmtId="167" fontId="14" fillId="0" borderId="59" xfId="0" applyNumberFormat="1" applyFont="1" applyBorder="1" applyAlignment="1">
      <alignment vertical="center"/>
    </xf>
    <xf numFmtId="167" fontId="14" fillId="0" borderId="149" xfId="0" applyNumberFormat="1" applyFont="1" applyBorder="1" applyAlignment="1">
      <alignment vertical="center"/>
    </xf>
    <xf numFmtId="167" fontId="14" fillId="0" borderId="49" xfId="0" applyNumberFormat="1" applyFont="1" applyBorder="1" applyAlignment="1">
      <alignment vertical="center"/>
    </xf>
    <xf numFmtId="167" fontId="24" fillId="0" borderId="251" xfId="0" applyNumberFormat="1" applyFont="1" applyBorder="1" applyAlignment="1">
      <alignment vertical="center"/>
    </xf>
    <xf numFmtId="167" fontId="24" fillId="0" borderId="149" xfId="0" applyNumberFormat="1" applyFont="1" applyBorder="1" applyAlignment="1">
      <alignment vertical="center"/>
    </xf>
    <xf numFmtId="167" fontId="24" fillId="0" borderId="49" xfId="0" applyNumberFormat="1" applyFont="1" applyBorder="1" applyAlignment="1">
      <alignment vertical="center"/>
    </xf>
    <xf numFmtId="167" fontId="24" fillId="0" borderId="176" xfId="0" applyNumberFormat="1" applyFont="1" applyBorder="1" applyAlignment="1">
      <alignment vertical="center"/>
    </xf>
    <xf numFmtId="0" fontId="24" fillId="0" borderId="943" xfId="0" applyFont="1" applyBorder="1" applyAlignment="1">
      <alignment horizontal="left" vertical="center"/>
    </xf>
    <xf numFmtId="167" fontId="24" fillId="0" borderId="865" xfId="0" applyNumberFormat="1" applyFont="1" applyBorder="1" applyAlignment="1">
      <alignment vertical="center"/>
    </xf>
    <xf numFmtId="167" fontId="14" fillId="0" borderId="866" xfId="0" applyNumberFormat="1" applyFont="1" applyBorder="1" applyAlignment="1">
      <alignment vertical="center"/>
    </xf>
    <xf numFmtId="167" fontId="14" fillId="0" borderId="104" xfId="0" applyNumberFormat="1" applyFont="1" applyBorder="1" applyAlignment="1">
      <alignment vertical="center"/>
    </xf>
    <xf numFmtId="167" fontId="14" fillId="0" borderId="98" xfId="0" applyNumberFormat="1" applyFont="1" applyBorder="1" applyAlignment="1">
      <alignment vertical="center"/>
    </xf>
    <xf numFmtId="167" fontId="14" fillId="0" borderId="108" xfId="0" applyNumberFormat="1" applyFont="1" applyBorder="1" applyAlignment="1">
      <alignment horizontal="right" vertical="center"/>
    </xf>
    <xf numFmtId="167" fontId="14" fillId="0" borderId="46" xfId="0" applyNumberFormat="1" applyFont="1" applyBorder="1" applyAlignment="1">
      <alignment horizontal="right" vertical="center"/>
    </xf>
    <xf numFmtId="10" fontId="14" fillId="0" borderId="108" xfId="0" applyNumberFormat="1" applyFont="1" applyBorder="1" applyAlignment="1">
      <alignment vertical="center"/>
    </xf>
    <xf numFmtId="10" fontId="14" fillId="0" borderId="46" xfId="0" applyNumberFormat="1" applyFont="1" applyBorder="1" applyAlignment="1">
      <alignment vertical="center"/>
    </xf>
    <xf numFmtId="167" fontId="14" fillId="0" borderId="108" xfId="0" applyNumberFormat="1" applyFont="1" applyBorder="1" applyAlignment="1">
      <alignment vertical="center"/>
    </xf>
    <xf numFmtId="10" fontId="14" fillId="0" borderId="57" xfId="0" applyNumberFormat="1" applyFont="1" applyBorder="1" applyAlignment="1">
      <alignment vertical="center"/>
    </xf>
    <xf numFmtId="0" fontId="131" fillId="0" borderId="952" xfId="0" applyFont="1" applyBorder="1" applyAlignment="1">
      <alignment horizontal="left" vertical="center"/>
    </xf>
    <xf numFmtId="0" fontId="19" fillId="2" borderId="944" xfId="0" applyFont="1" applyFill="1" applyBorder="1" applyAlignment="1">
      <alignment vertical="center"/>
    </xf>
    <xf numFmtId="0" fontId="14" fillId="3" borderId="78" xfId="0" applyFont="1" applyFill="1" applyBorder="1" applyAlignment="1">
      <alignment horizontal="right" vertical="center"/>
    </xf>
    <xf numFmtId="0" fontId="14" fillId="0" borderId="635" xfId="0" applyFont="1" applyBorder="1" applyAlignment="1">
      <alignment horizontal="right" vertical="center"/>
    </xf>
    <xf numFmtId="0" fontId="14" fillId="3" borderId="427" xfId="0" applyFont="1" applyFill="1" applyBorder="1" applyAlignment="1">
      <alignment horizontal="right" vertical="center"/>
    </xf>
    <xf numFmtId="0" fontId="133" fillId="0" borderId="820" xfId="0" applyFont="1" applyBorder="1" applyAlignment="1">
      <alignment horizontal="right" vertical="center"/>
    </xf>
    <xf numFmtId="0" fontId="24" fillId="5" borderId="966" xfId="0" applyFont="1" applyFill="1" applyBorder="1" applyAlignment="1">
      <alignment vertical="center" wrapText="1"/>
    </xf>
    <xf numFmtId="0" fontId="24" fillId="10" borderId="966" xfId="0" applyFont="1" applyFill="1" applyBorder="1" applyAlignment="1">
      <alignment horizontal="center"/>
    </xf>
    <xf numFmtId="0" fontId="14" fillId="3" borderId="26" xfId="0" applyFont="1" applyFill="1" applyBorder="1"/>
    <xf numFmtId="0" fontId="27" fillId="5" borderId="966" xfId="0" applyFont="1" applyFill="1" applyBorder="1" applyAlignment="1">
      <alignment vertical="center" wrapText="1"/>
    </xf>
    <xf numFmtId="0" fontId="27" fillId="5" borderId="966" xfId="0" applyFont="1" applyFill="1" applyBorder="1" applyAlignment="1">
      <alignment horizontal="center" vertical="center" wrapText="1"/>
    </xf>
    <xf numFmtId="0" fontId="14" fillId="5" borderId="26" xfId="0" applyFont="1" applyFill="1" applyBorder="1"/>
    <xf numFmtId="0" fontId="141" fillId="5" borderId="26" xfId="0" applyFont="1" applyFill="1" applyBorder="1"/>
    <xf numFmtId="0" fontId="142" fillId="5" borderId="26" xfId="0" applyFont="1" applyFill="1" applyBorder="1" applyAlignment="1">
      <alignment vertical="center"/>
    </xf>
    <xf numFmtId="0" fontId="143" fillId="5" borderId="26" xfId="0" applyFont="1" applyFill="1" applyBorder="1"/>
    <xf numFmtId="0" fontId="14" fillId="0" borderId="977" xfId="0" applyFont="1" applyBorder="1" applyAlignment="1">
      <alignment vertical="top" wrapText="1"/>
    </xf>
    <xf numFmtId="0" fontId="14" fillId="0" borderId="977" xfId="0" applyFont="1" applyBorder="1" applyAlignment="1">
      <alignment vertical="top"/>
    </xf>
    <xf numFmtId="0" fontId="10" fillId="0" borderId="26" xfId="0" applyFont="1" applyBorder="1" applyAlignment="1">
      <alignment vertical="center"/>
    </xf>
    <xf numFmtId="0" fontId="0" fillId="0" borderId="26" xfId="0" applyBorder="1"/>
    <xf numFmtId="0" fontId="14" fillId="0" borderId="26" xfId="0" applyFont="1" applyBorder="1" applyAlignment="1">
      <alignment horizontal="left" wrapText="1"/>
    </xf>
    <xf numFmtId="0" fontId="202" fillId="0" borderId="960" xfId="0" applyFont="1" applyBorder="1"/>
    <xf numFmtId="0" fontId="202" fillId="0" borderId="976" xfId="0" applyFont="1" applyBorder="1"/>
    <xf numFmtId="0" fontId="202" fillId="0" borderId="945" xfId="0" applyFont="1" applyBorder="1"/>
    <xf numFmtId="0" fontId="202" fillId="0" borderId="946" xfId="0" applyFont="1" applyBorder="1"/>
    <xf numFmtId="0" fontId="203" fillId="0" borderId="960" xfId="0" applyFont="1" applyBorder="1"/>
    <xf numFmtId="0" fontId="203" fillId="0" borderId="976" xfId="0" applyFont="1" applyBorder="1"/>
    <xf numFmtId="0" fontId="21" fillId="4" borderId="0" xfId="0" applyFont="1" applyFill="1" applyAlignment="1">
      <alignment vertical="center"/>
    </xf>
    <xf numFmtId="0" fontId="19" fillId="3" borderId="0" xfId="0" applyFont="1" applyFill="1" applyAlignment="1">
      <alignment horizontal="center" vertical="center" wrapText="1"/>
    </xf>
    <xf numFmtId="0" fontId="2" fillId="2" borderId="993" xfId="0" applyFont="1" applyFill="1" applyBorder="1" applyAlignment="1">
      <alignment horizontal="center" vertical="center" wrapText="1"/>
    </xf>
    <xf numFmtId="0" fontId="21" fillId="20" borderId="0" xfId="0" applyFont="1" applyFill="1" applyAlignment="1">
      <alignment vertical="center"/>
    </xf>
    <xf numFmtId="0" fontId="22" fillId="20" borderId="0" xfId="0" applyFont="1" applyFill="1" applyAlignment="1">
      <alignment vertical="center"/>
    </xf>
    <xf numFmtId="0" fontId="21" fillId="21" borderId="0" xfId="0" applyFont="1" applyFill="1" applyAlignment="1">
      <alignment horizontal="center" vertical="center"/>
    </xf>
    <xf numFmtId="0" fontId="14" fillId="20" borderId="966" xfId="0" applyFont="1" applyFill="1" applyBorder="1"/>
    <xf numFmtId="0" fontId="14" fillId="20" borderId="952" xfId="0" applyFont="1" applyFill="1" applyBorder="1"/>
    <xf numFmtId="0" fontId="14" fillId="20" borderId="952" xfId="0" applyFont="1" applyFill="1" applyBorder="1" applyAlignment="1">
      <alignment vertical="center"/>
    </xf>
    <xf numFmtId="0" fontId="10" fillId="21" borderId="26" xfId="0" applyFont="1" applyFill="1" applyBorder="1" applyAlignment="1">
      <alignment vertical="center"/>
    </xf>
    <xf numFmtId="0" fontId="197" fillId="0" borderId="0" xfId="2"/>
    <xf numFmtId="0" fontId="35" fillId="0" borderId="26" xfId="0" applyFont="1" applyBorder="1" applyAlignment="1">
      <alignment vertical="center"/>
    </xf>
    <xf numFmtId="0" fontId="208" fillId="22" borderId="26" xfId="0" applyFont="1" applyFill="1" applyBorder="1" applyAlignment="1">
      <alignment wrapText="1"/>
    </xf>
    <xf numFmtId="0" fontId="209" fillId="0" borderId="984" xfId="1" applyFont="1" applyBorder="1" applyAlignment="1">
      <alignment wrapText="1"/>
    </xf>
    <xf numFmtId="0" fontId="211" fillId="0" borderId="985" xfId="0" applyFont="1" applyBorder="1" applyAlignment="1">
      <alignment wrapText="1"/>
    </xf>
    <xf numFmtId="176" fontId="28" fillId="0" borderId="109" xfId="0" applyNumberFormat="1" applyFont="1" applyBorder="1" applyAlignment="1">
      <alignment horizontal="right"/>
    </xf>
    <xf numFmtId="176" fontId="28" fillId="5" borderId="36" xfId="0" applyNumberFormat="1" applyFont="1" applyFill="1" applyBorder="1" applyAlignment="1">
      <alignment horizontal="right"/>
    </xf>
    <xf numFmtId="0" fontId="14" fillId="23" borderId="0" xfId="0" applyFont="1" applyFill="1" applyAlignment="1">
      <alignment vertical="center"/>
    </xf>
    <xf numFmtId="0" fontId="0" fillId="23" borderId="0" xfId="0" applyFill="1"/>
    <xf numFmtId="2" fontId="214" fillId="0" borderId="68" xfId="0" applyNumberFormat="1" applyFont="1" applyBorder="1"/>
    <xf numFmtId="0" fontId="27" fillId="3" borderId="998" xfId="0" applyFont="1" applyFill="1" applyBorder="1" applyAlignment="1">
      <alignment horizontal="right" vertical="center"/>
    </xf>
    <xf numFmtId="2" fontId="214" fillId="0" borderId="209" xfId="0" applyNumberFormat="1" applyFont="1" applyBorder="1"/>
    <xf numFmtId="9" fontId="14" fillId="0" borderId="232" xfId="0" applyNumberFormat="1" applyFont="1" applyBorder="1" applyAlignment="1">
      <alignment vertical="center"/>
    </xf>
    <xf numFmtId="9" fontId="27" fillId="3" borderId="100" xfId="0" applyNumberFormat="1" applyFont="1" applyFill="1" applyBorder="1" applyAlignment="1">
      <alignment vertical="center"/>
    </xf>
    <xf numFmtId="9" fontId="27" fillId="3" borderId="349" xfId="0" applyNumberFormat="1" applyFont="1" applyFill="1" applyBorder="1" applyAlignment="1">
      <alignment horizontal="right" vertical="center"/>
    </xf>
    <xf numFmtId="9" fontId="14" fillId="0" borderId="247" xfId="0" applyNumberFormat="1" applyFont="1" applyBorder="1" applyAlignment="1">
      <alignment vertical="center"/>
    </xf>
    <xf numFmtId="9" fontId="14" fillId="0" borderId="276" xfId="0" applyNumberFormat="1" applyFont="1" applyBorder="1" applyAlignment="1">
      <alignment horizontal="right" vertical="center"/>
    </xf>
    <xf numFmtId="9" fontId="27" fillId="3" borderId="276" xfId="0" applyNumberFormat="1" applyFont="1" applyFill="1" applyBorder="1" applyAlignment="1">
      <alignment horizontal="right" vertical="center"/>
    </xf>
    <xf numFmtId="3" fontId="214" fillId="0" borderId="434" xfId="0" applyNumberFormat="1" applyFont="1" applyBorder="1"/>
    <xf numFmtId="164" fontId="27" fillId="3" borderId="660" xfId="0" applyNumberFormat="1" applyFont="1" applyFill="1" applyBorder="1" applyAlignment="1">
      <alignment horizontal="right" vertical="center"/>
    </xf>
    <xf numFmtId="0" fontId="1" fillId="0" borderId="26" xfId="0" applyFont="1" applyBorder="1"/>
    <xf numFmtId="164" fontId="14" fillId="0" borderId="300" xfId="0" applyNumberFormat="1" applyFont="1" applyBorder="1" applyAlignment="1">
      <alignment vertical="center"/>
    </xf>
    <xf numFmtId="164" fontId="14" fillId="0" borderId="301" xfId="0" applyNumberFormat="1" applyFont="1" applyBorder="1" applyAlignment="1">
      <alignment vertical="center"/>
    </xf>
    <xf numFmtId="164" fontId="24" fillId="0" borderId="727" xfId="0" applyNumberFormat="1" applyFont="1" applyBorder="1" applyAlignment="1">
      <alignment vertical="center"/>
    </xf>
    <xf numFmtId="0" fontId="105" fillId="0" borderId="694" xfId="0" applyFont="1" applyBorder="1" applyAlignment="1">
      <alignment horizontal="left" vertical="center" wrapText="1"/>
    </xf>
    <xf numFmtId="0" fontId="195" fillId="2" borderId="0" xfId="0" applyFont="1" applyFill="1" applyAlignment="1">
      <alignment horizontal="center" vertical="center"/>
    </xf>
    <xf numFmtId="0" fontId="196" fillId="2" borderId="0" xfId="0" applyFont="1" applyFill="1" applyAlignment="1">
      <alignment horizontal="center" vertical="center"/>
    </xf>
    <xf numFmtId="0" fontId="17" fillId="0" borderId="0" xfId="0" applyFont="1" applyAlignment="1">
      <alignment horizontal="center" vertical="center"/>
    </xf>
    <xf numFmtId="0" fontId="0" fillId="0" borderId="0" xfId="0" applyAlignment="1"/>
    <xf numFmtId="0" fontId="14" fillId="0" borderId="0" xfId="0" applyFont="1" applyAlignment="1">
      <alignment horizontal="left" vertical="center" wrapText="1"/>
    </xf>
    <xf numFmtId="0" fontId="10" fillId="3" borderId="26" xfId="0" applyFont="1" applyFill="1" applyBorder="1" applyAlignment="1">
      <alignment horizontal="center" vertical="top"/>
    </xf>
    <xf numFmtId="0" fontId="9" fillId="0" borderId="26" xfId="0" applyFont="1" applyBorder="1" applyAlignment="1"/>
    <xf numFmtId="0" fontId="2" fillId="2" borderId="26" xfId="0" applyFont="1" applyFill="1" applyBorder="1" applyAlignment="1">
      <alignment horizontal="center" vertical="center" wrapText="1"/>
    </xf>
    <xf numFmtId="0" fontId="8" fillId="2" borderId="26" xfId="0" applyFont="1" applyFill="1" applyBorder="1" applyAlignment="1">
      <alignment horizontal="center" vertical="center" wrapText="1"/>
    </xf>
    <xf numFmtId="0" fontId="14" fillId="0" borderId="0" xfId="0" applyFont="1" applyAlignment="1">
      <alignment horizontal="left" vertical="center"/>
    </xf>
    <xf numFmtId="0" fontId="5" fillId="2" borderId="26" xfId="0" applyFont="1" applyFill="1" applyBorder="1" applyAlignment="1">
      <alignment horizontal="center" vertical="center"/>
    </xf>
    <xf numFmtId="0" fontId="6" fillId="2" borderId="26" xfId="0" applyFont="1" applyFill="1" applyBorder="1" applyAlignment="1">
      <alignment horizontal="center" vertical="center"/>
    </xf>
    <xf numFmtId="0" fontId="7" fillId="2" borderId="26" xfId="0" applyFont="1" applyFill="1" applyBorder="1" applyAlignment="1">
      <alignment horizontal="center" vertical="center"/>
    </xf>
    <xf numFmtId="0" fontId="2" fillId="2" borderId="26" xfId="0" applyFont="1" applyFill="1" applyBorder="1" applyAlignment="1">
      <alignment horizontal="center" vertical="center"/>
    </xf>
    <xf numFmtId="0" fontId="1" fillId="2" borderId="26" xfId="0" applyFont="1" applyFill="1" applyBorder="1" applyAlignment="1"/>
    <xf numFmtId="0" fontId="3" fillId="2" borderId="26" xfId="0" applyFont="1" applyFill="1" applyBorder="1" applyAlignment="1">
      <alignment horizontal="center" vertical="center"/>
    </xf>
    <xf numFmtId="0" fontId="4" fillId="2" borderId="26" xfId="0" applyFont="1" applyFill="1" applyBorder="1" applyAlignment="1">
      <alignment horizontal="center" vertical="center"/>
    </xf>
    <xf numFmtId="0" fontId="14" fillId="0" borderId="116" xfId="0" applyFont="1" applyBorder="1" applyAlignment="1"/>
    <xf numFmtId="0" fontId="9" fillId="0" borderId="116" xfId="0" applyFont="1" applyBorder="1" applyAlignment="1"/>
    <xf numFmtId="0" fontId="9" fillId="0" borderId="144" xfId="0" applyFont="1" applyBorder="1" applyAlignment="1"/>
    <xf numFmtId="0" fontId="28" fillId="0" borderId="116" xfId="0" applyFont="1" applyBorder="1" applyAlignment="1"/>
    <xf numFmtId="0" fontId="33" fillId="3" borderId="101" xfId="0" applyFont="1" applyFill="1" applyBorder="1" applyAlignment="1">
      <alignment horizontal="left" vertical="center" wrapText="1"/>
    </xf>
    <xf numFmtId="0" fontId="9" fillId="0" borderId="101" xfId="0" applyFont="1" applyBorder="1" applyAlignment="1"/>
    <xf numFmtId="0" fontId="14" fillId="0" borderId="123" xfId="0" applyFont="1" applyBorder="1" applyAlignment="1">
      <alignment vertical="center"/>
    </xf>
    <xf numFmtId="0" fontId="9" fillId="0" borderId="123" xfId="0" applyFont="1" applyBorder="1" applyAlignment="1"/>
    <xf numFmtId="0" fontId="9" fillId="0" borderId="146" xfId="0" applyFont="1" applyBorder="1" applyAlignment="1"/>
    <xf numFmtId="0" fontId="23" fillId="0" borderId="862" xfId="0" applyFont="1" applyBorder="1" applyAlignment="1">
      <alignment vertical="center" wrapText="1"/>
    </xf>
    <xf numFmtId="0" fontId="9" fillId="0" borderId="862" xfId="0" applyFont="1" applyBorder="1" applyAlignment="1"/>
    <xf numFmtId="0" fontId="14" fillId="0" borderId="65" xfId="0" applyFont="1" applyBorder="1" applyAlignment="1">
      <alignment vertical="center"/>
    </xf>
    <xf numFmtId="0" fontId="9" fillId="0" borderId="65" xfId="0" applyFont="1" applyBorder="1" applyAlignment="1"/>
    <xf numFmtId="0" fontId="9" fillId="0" borderId="60" xfId="0" applyFont="1" applyBorder="1" applyAlignment="1"/>
    <xf numFmtId="0" fontId="21" fillId="4" borderId="26" xfId="0" applyFont="1" applyFill="1" applyBorder="1" applyAlignment="1">
      <alignment vertical="center"/>
    </xf>
    <xf numFmtId="0" fontId="19" fillId="2" borderId="26" xfId="0" applyFont="1" applyFill="1" applyBorder="1" applyAlignment="1">
      <alignment horizontal="center" wrapText="1"/>
    </xf>
    <xf numFmtId="0" fontId="9" fillId="0" borderId="752" xfId="0" applyFont="1" applyBorder="1" applyAlignment="1"/>
    <xf numFmtId="0" fontId="9" fillId="0" borderId="610" xfId="0" applyFont="1" applyBorder="1" applyAlignment="1"/>
    <xf numFmtId="0" fontId="9" fillId="0" borderId="470" xfId="0" applyFont="1" applyBorder="1" applyAlignment="1"/>
    <xf numFmtId="0" fontId="19" fillId="2" borderId="720" xfId="0" applyFont="1" applyFill="1" applyBorder="1" applyAlignment="1">
      <alignment horizontal="center" vertical="center"/>
    </xf>
    <xf numFmtId="0" fontId="9" fillId="0" borderId="113" xfId="0" applyFont="1" applyBorder="1" applyAlignment="1"/>
    <xf numFmtId="0" fontId="19" fillId="2" borderId="693" xfId="0" applyFont="1" applyFill="1" applyBorder="1" applyAlignment="1">
      <alignment horizontal="center" vertical="center"/>
    </xf>
    <xf numFmtId="0" fontId="9" fillId="0" borderId="684" xfId="0" applyFont="1" applyBorder="1" applyAlignment="1"/>
    <xf numFmtId="0" fontId="44" fillId="0" borderId="0" xfId="0" applyFont="1" applyAlignment="1"/>
    <xf numFmtId="0" fontId="45" fillId="0" borderId="0" xfId="0" applyFont="1" applyAlignment="1">
      <alignment wrapText="1"/>
    </xf>
    <xf numFmtId="0" fontId="14" fillId="0" borderId="350" xfId="0" applyFont="1" applyBorder="1" applyAlignment="1">
      <alignment vertical="center" wrapText="1"/>
    </xf>
    <xf numFmtId="0" fontId="9" fillId="0" borderId="350" xfId="0" applyFont="1" applyBorder="1" applyAlignment="1"/>
    <xf numFmtId="0" fontId="9" fillId="0" borderId="143" xfId="0" applyFont="1" applyBorder="1" applyAlignment="1"/>
    <xf numFmtId="0" fontId="14" fillId="0" borderId="116" xfId="0" applyFont="1" applyBorder="1" applyAlignment="1">
      <alignment vertical="center"/>
    </xf>
    <xf numFmtId="0" fontId="27" fillId="3" borderId="52" xfId="0" applyFont="1" applyFill="1" applyBorder="1" applyAlignment="1">
      <alignment horizontal="left" vertical="center"/>
    </xf>
    <xf numFmtId="0" fontId="9" fillId="0" borderId="52" xfId="0" applyFont="1" applyBorder="1" applyAlignment="1"/>
    <xf numFmtId="0" fontId="9" fillId="0" borderId="943" xfId="0" applyFont="1" applyBorder="1" applyAlignment="1"/>
    <xf numFmtId="0" fontId="27" fillId="3" borderId="65" xfId="0" applyFont="1" applyFill="1" applyBorder="1" applyAlignment="1">
      <alignment horizontal="left" vertical="center"/>
    </xf>
    <xf numFmtId="0" fontId="14" fillId="0" borderId="66" xfId="0" applyFont="1" applyBorder="1" applyAlignment="1">
      <alignment vertical="center"/>
    </xf>
    <xf numFmtId="0" fontId="9" fillId="0" borderId="66" xfId="0" applyFont="1" applyBorder="1" applyAlignment="1"/>
    <xf numFmtId="0" fontId="9" fillId="0" borderId="61" xfId="0" applyFont="1" applyBorder="1" applyAlignment="1"/>
    <xf numFmtId="0" fontId="25" fillId="3" borderId="55" xfId="0" applyFont="1" applyFill="1" applyBorder="1" applyAlignment="1">
      <alignment horizontal="left" vertical="center" wrapText="1"/>
    </xf>
    <xf numFmtId="0" fontId="9" fillId="0" borderId="55" xfId="0" applyFont="1" applyBorder="1" applyAlignment="1"/>
    <xf numFmtId="0" fontId="0" fillId="0" borderId="26" xfId="0" applyBorder="1" applyAlignment="1"/>
    <xf numFmtId="0" fontId="9" fillId="0" borderId="643" xfId="0" applyFont="1" applyBorder="1" applyAlignment="1"/>
    <xf numFmtId="0" fontId="19" fillId="2" borderId="26" xfId="0" applyFont="1" applyFill="1" applyBorder="1" applyAlignment="1">
      <alignment horizontal="center" vertical="center" wrapText="1"/>
    </xf>
    <xf numFmtId="0" fontId="9" fillId="0" borderId="141" xfId="0" applyFont="1" applyBorder="1" applyAlignment="1"/>
    <xf numFmtId="0" fontId="9" fillId="0" borderId="142" xfId="0" applyFont="1" applyBorder="1" applyAlignment="1"/>
    <xf numFmtId="0" fontId="19" fillId="2" borderId="792" xfId="0" applyFont="1" applyFill="1" applyBorder="1" applyAlignment="1">
      <alignment horizontal="center" vertical="center"/>
    </xf>
    <xf numFmtId="0" fontId="9" fillId="0" borderId="720" xfId="0" applyFont="1" applyBorder="1" applyAlignment="1"/>
    <xf numFmtId="0" fontId="9" fillId="0" borderId="693" xfId="0" applyFont="1" applyBorder="1" applyAlignment="1"/>
    <xf numFmtId="0" fontId="40" fillId="0" borderId="0" xfId="0" applyFont="1" applyAlignment="1">
      <alignment vertical="center"/>
    </xf>
    <xf numFmtId="0" fontId="14" fillId="0" borderId="862" xfId="0" applyFont="1" applyBorder="1" applyAlignment="1">
      <alignment horizontal="left" vertical="center"/>
    </xf>
    <xf numFmtId="0" fontId="9" fillId="0" borderId="51" xfId="0" applyFont="1" applyBorder="1" applyAlignment="1"/>
    <xf numFmtId="0" fontId="25" fillId="3" borderId="101" xfId="0" applyFont="1" applyFill="1" applyBorder="1" applyAlignment="1">
      <alignment horizontal="left" vertical="center" wrapText="1"/>
    </xf>
    <xf numFmtId="0" fontId="10" fillId="0" borderId="0" xfId="0" applyFont="1" applyAlignment="1">
      <alignment vertical="center"/>
    </xf>
    <xf numFmtId="0" fontId="27" fillId="3" borderId="134" xfId="0" applyFont="1" applyFill="1" applyBorder="1" applyAlignment="1">
      <alignment vertical="center"/>
    </xf>
    <xf numFmtId="0" fontId="9" fillId="0" borderId="685" xfId="0" applyFont="1" applyBorder="1" applyAlignment="1"/>
    <xf numFmtId="0" fontId="14" fillId="0" borderId="0" xfId="0" applyFont="1" applyAlignment="1">
      <alignment vertical="center" wrapText="1"/>
    </xf>
    <xf numFmtId="0" fontId="14" fillId="3" borderId="693" xfId="0" applyFont="1" applyFill="1" applyBorder="1" applyAlignment="1">
      <alignment vertical="center"/>
    </xf>
    <xf numFmtId="0" fontId="25" fillId="3" borderId="26" xfId="0" applyFont="1" applyFill="1" applyBorder="1" applyAlignment="1">
      <alignment horizontal="left" vertical="center" wrapText="1"/>
    </xf>
    <xf numFmtId="0" fontId="14" fillId="3" borderId="711" xfId="0" applyFont="1" applyFill="1" applyBorder="1" applyAlignment="1">
      <alignment horizontal="left" vertical="center" wrapText="1"/>
    </xf>
    <xf numFmtId="0" fontId="9" fillId="0" borderId="711" xfId="0" applyFont="1" applyBorder="1" applyAlignment="1"/>
    <xf numFmtId="0" fontId="9" fillId="0" borderId="126" xfId="0" applyFont="1" applyBorder="1" applyAlignment="1"/>
    <xf numFmtId="0" fontId="9" fillId="0" borderId="739" xfId="0" applyFont="1" applyBorder="1" applyAlignment="1"/>
    <xf numFmtId="0" fontId="14" fillId="0" borderId="52" xfId="0" applyFont="1" applyBorder="1" applyAlignment="1"/>
    <xf numFmtId="0" fontId="14" fillId="0" borderId="66" xfId="0" applyFont="1" applyBorder="1" applyAlignment="1"/>
    <xf numFmtId="0" fontId="14" fillId="0" borderId="711" xfId="0" applyFont="1" applyBorder="1" applyAlignment="1">
      <alignment horizontal="left" vertical="center" wrapText="1"/>
    </xf>
    <xf numFmtId="0" fontId="14" fillId="0" borderId="52" xfId="0" applyFont="1" applyBorder="1" applyAlignment="1">
      <alignment horizontal="left" vertical="center"/>
    </xf>
    <xf numFmtId="0" fontId="14" fillId="0" borderId="65" xfId="0" applyFont="1" applyBorder="1" applyAlignment="1">
      <alignment horizontal="left" vertical="center"/>
    </xf>
    <xf numFmtId="0" fontId="14" fillId="0" borderId="66" xfId="0" applyFont="1" applyBorder="1" applyAlignment="1">
      <alignment horizontal="left" vertical="center"/>
    </xf>
    <xf numFmtId="0" fontId="33" fillId="3" borderId="55" xfId="0" applyFont="1" applyFill="1" applyBorder="1" applyAlignment="1">
      <alignment horizontal="left" vertical="center" wrapText="1"/>
    </xf>
    <xf numFmtId="0" fontId="25" fillId="3" borderId="58" xfId="0" applyFont="1" applyFill="1" applyBorder="1" applyAlignment="1">
      <alignment horizontal="left" vertical="center" wrapText="1"/>
    </xf>
    <xf numFmtId="0" fontId="9" fillId="0" borderId="58" xfId="0" applyFont="1" applyBorder="1" applyAlignment="1"/>
    <xf numFmtId="0" fontId="14" fillId="0" borderId="693" xfId="0" applyFont="1" applyBorder="1" applyAlignment="1">
      <alignment vertical="center"/>
    </xf>
    <xf numFmtId="0" fontId="9" fillId="0" borderId="128" xfId="0" applyFont="1" applyBorder="1" applyAlignment="1"/>
    <xf numFmtId="0" fontId="14" fillId="0" borderId="127" xfId="0" applyFont="1" applyBorder="1" applyAlignment="1">
      <alignment vertical="center"/>
    </xf>
    <xf numFmtId="0" fontId="9" fillId="0" borderId="127" xfId="0" applyFont="1" applyBorder="1" applyAlignment="1"/>
    <xf numFmtId="0" fontId="9" fillId="0" borderId="129" xfId="0" applyFont="1" applyBorder="1" applyAlignment="1"/>
    <xf numFmtId="0" fontId="27" fillId="3" borderId="127" xfId="0" applyFont="1" applyFill="1" applyBorder="1" applyAlignment="1">
      <alignment vertical="center"/>
    </xf>
    <xf numFmtId="0" fontId="27" fillId="0" borderId="116" xfId="0" applyFont="1" applyBorder="1" applyAlignment="1"/>
    <xf numFmtId="0" fontId="9" fillId="0" borderId="117" xfId="0" applyFont="1" applyBorder="1" applyAlignment="1"/>
    <xf numFmtId="0" fontId="24" fillId="0" borderId="116" xfId="0" applyFont="1" applyBorder="1" applyAlignment="1"/>
    <xf numFmtId="0" fontId="14" fillId="0" borderId="350" xfId="0" applyFont="1" applyBorder="1" applyAlignment="1"/>
    <xf numFmtId="0" fontId="9" fillId="0" borderId="122" xfId="0" applyFont="1" applyBorder="1" applyAlignment="1"/>
    <xf numFmtId="0" fontId="14" fillId="0" borderId="65" xfId="0" applyFont="1" applyBorder="1" applyAlignment="1"/>
    <xf numFmtId="0" fontId="33" fillId="3" borderId="58" xfId="0" applyFont="1" applyFill="1" applyBorder="1" applyAlignment="1">
      <alignment horizontal="left" vertical="center" wrapText="1"/>
    </xf>
    <xf numFmtId="0" fontId="19" fillId="2" borderId="610" xfId="0" applyFont="1" applyFill="1" applyBorder="1" applyAlignment="1">
      <alignment horizontal="center" vertical="center" wrapText="1"/>
    </xf>
    <xf numFmtId="0" fontId="36" fillId="0" borderId="711" xfId="0" applyFont="1" applyBorder="1" applyAlignment="1">
      <alignment horizontal="left" vertical="center" wrapText="1"/>
    </xf>
    <xf numFmtId="0" fontId="24" fillId="0" borderId="66" xfId="0" applyFont="1" applyBorder="1" applyAlignment="1"/>
    <xf numFmtId="0" fontId="33" fillId="5" borderId="55" xfId="0" applyFont="1" applyFill="1" applyBorder="1" applyAlignment="1">
      <alignment horizontal="left" vertical="center" wrapText="1"/>
    </xf>
    <xf numFmtId="0" fontId="35" fillId="3" borderId="26" xfId="0" applyFont="1" applyFill="1" applyBorder="1" applyAlignment="1">
      <alignment vertical="center" wrapText="1"/>
    </xf>
    <xf numFmtId="0" fontId="14" fillId="3" borderId="26" xfId="0" applyFont="1" applyFill="1" applyBorder="1" applyAlignment="1">
      <alignment vertical="center" wrapText="1"/>
    </xf>
    <xf numFmtId="0" fontId="2" fillId="2" borderId="607" xfId="0" applyFont="1" applyFill="1" applyBorder="1" applyAlignment="1">
      <alignment horizontal="center" vertical="center"/>
    </xf>
    <xf numFmtId="0" fontId="9" fillId="0" borderId="44" xfId="0" applyFont="1" applyBorder="1" applyAlignment="1"/>
    <xf numFmtId="0" fontId="14" fillId="0" borderId="65" xfId="0" applyFont="1" applyBorder="1" applyAlignment="1">
      <alignment vertical="center" wrapText="1"/>
    </xf>
    <xf numFmtId="0" fontId="14" fillId="0" borderId="66" xfId="0" applyFont="1" applyBorder="1" applyAlignment="1">
      <alignment vertical="center" wrapText="1"/>
    </xf>
    <xf numFmtId="0" fontId="19" fillId="2" borderId="26" xfId="0" applyFont="1" applyFill="1" applyBorder="1" applyAlignment="1">
      <alignment horizontal="center" vertical="center"/>
    </xf>
    <xf numFmtId="0" fontId="33" fillId="5" borderId="26" xfId="0" applyFont="1" applyFill="1" applyBorder="1" applyAlignment="1">
      <alignment horizontal="center" vertical="center"/>
    </xf>
    <xf numFmtId="3" fontId="24" fillId="3" borderId="176" xfId="0" applyNumberFormat="1" applyFont="1" applyFill="1" applyBorder="1" applyAlignment="1">
      <alignment horizontal="right"/>
    </xf>
    <xf numFmtId="0" fontId="9" fillId="0" borderId="100" xfId="0" applyFont="1" applyBorder="1" applyAlignment="1"/>
    <xf numFmtId="0" fontId="14" fillId="0" borderId="528" xfId="0" applyFont="1" applyBorder="1" applyAlignment="1">
      <alignment vertical="center" wrapText="1"/>
    </xf>
    <xf numFmtId="0" fontId="9" fillId="0" borderId="528" xfId="0" applyFont="1" applyBorder="1" applyAlignment="1"/>
    <xf numFmtId="0" fontId="9" fillId="0" borderId="149" xfId="0" applyFont="1" applyBorder="1" applyAlignment="1"/>
    <xf numFmtId="0" fontId="9" fillId="0" borderId="275" xfId="0" applyFont="1" applyBorder="1" applyAlignment="1"/>
    <xf numFmtId="0" fontId="9" fillId="0" borderId="99" xfId="0" applyFont="1" applyBorder="1" applyAlignment="1"/>
    <xf numFmtId="4" fontId="14" fillId="0" borderId="48" xfId="0" applyNumberFormat="1" applyFont="1" applyBorder="1" applyAlignment="1">
      <alignment horizontal="right" vertical="center"/>
    </xf>
    <xf numFmtId="0" fontId="9" fillId="0" borderId="62" xfId="0" applyFont="1" applyBorder="1" applyAlignment="1"/>
    <xf numFmtId="4" fontId="14" fillId="0" borderId="49" xfId="0" applyNumberFormat="1" applyFont="1" applyBorder="1" applyAlignment="1">
      <alignment horizontal="right" vertical="center"/>
    </xf>
    <xf numFmtId="0" fontId="9" fillId="0" borderId="232" xfId="0" applyFont="1" applyBorder="1" applyAlignment="1"/>
    <xf numFmtId="4" fontId="24" fillId="0" borderId="176" xfId="0" applyNumberFormat="1" applyFont="1" applyBorder="1" applyAlignment="1">
      <alignment horizontal="right" vertical="center"/>
    </xf>
    <xf numFmtId="4" fontId="27" fillId="0" borderId="48" xfId="0" applyNumberFormat="1" applyFont="1" applyBorder="1" applyAlignment="1">
      <alignment horizontal="right" vertical="center"/>
    </xf>
    <xf numFmtId="4" fontId="27" fillId="0" borderId="49" xfId="0" applyNumberFormat="1" applyFont="1" applyBorder="1" applyAlignment="1">
      <alignment horizontal="right" vertical="center"/>
    </xf>
    <xf numFmtId="4" fontId="14" fillId="3" borderId="49" xfId="0" applyNumberFormat="1" applyFont="1" applyFill="1" applyBorder="1" applyAlignment="1">
      <alignment horizontal="right"/>
    </xf>
    <xf numFmtId="4" fontId="24" fillId="3" borderId="176" xfId="0" applyNumberFormat="1" applyFont="1" applyFill="1" applyBorder="1" applyAlignment="1">
      <alignment horizontal="right"/>
    </xf>
    <xf numFmtId="4" fontId="27" fillId="5" borderId="48" xfId="0" applyNumberFormat="1" applyFont="1" applyFill="1" applyBorder="1" applyAlignment="1">
      <alignment horizontal="right" vertical="center"/>
    </xf>
    <xf numFmtId="4" fontId="27" fillId="5" borderId="49" xfId="0" applyNumberFormat="1" applyFont="1" applyFill="1" applyBorder="1" applyAlignment="1">
      <alignment horizontal="right" vertical="center"/>
    </xf>
    <xf numFmtId="4" fontId="24" fillId="5" borderId="176" xfId="0" applyNumberFormat="1" applyFont="1" applyFill="1" applyBorder="1" applyAlignment="1">
      <alignment horizontal="right" vertical="center"/>
    </xf>
    <xf numFmtId="4" fontId="14" fillId="3" borderId="48" xfId="0" applyNumberFormat="1" applyFont="1" applyFill="1" applyBorder="1" applyAlignment="1">
      <alignment horizontal="right"/>
    </xf>
    <xf numFmtId="3" fontId="14" fillId="0" borderId="49" xfId="0" applyNumberFormat="1" applyFont="1" applyBorder="1" applyAlignment="1">
      <alignment horizontal="right" vertical="center"/>
    </xf>
    <xf numFmtId="3" fontId="24" fillId="0" borderId="176" xfId="0" applyNumberFormat="1" applyFont="1" applyBorder="1" applyAlignment="1">
      <alignment horizontal="right" vertical="center"/>
    </xf>
    <xf numFmtId="3" fontId="27" fillId="0" borderId="48" xfId="0" applyNumberFormat="1" applyFont="1" applyBorder="1" applyAlignment="1">
      <alignment horizontal="right" vertical="center"/>
    </xf>
    <xf numFmtId="3" fontId="27" fillId="0" borderId="49" xfId="0" applyNumberFormat="1" applyFont="1" applyBorder="1" applyAlignment="1">
      <alignment horizontal="right" vertical="center"/>
    </xf>
    <xf numFmtId="3" fontId="14" fillId="3" borderId="48" xfId="0" applyNumberFormat="1" applyFont="1" applyFill="1" applyBorder="1" applyAlignment="1">
      <alignment horizontal="right"/>
    </xf>
    <xf numFmtId="3" fontId="14" fillId="0" borderId="48" xfId="0" applyNumberFormat="1" applyFont="1" applyBorder="1" applyAlignment="1">
      <alignment horizontal="right" vertical="center"/>
    </xf>
    <xf numFmtId="0" fontId="14" fillId="5" borderId="65" xfId="0" applyFont="1" applyFill="1" applyBorder="1" applyAlignment="1">
      <alignment horizontal="left" vertical="center"/>
    </xf>
    <xf numFmtId="0" fontId="14" fillId="5" borderId="66" xfId="0" applyFont="1" applyFill="1" applyBorder="1" applyAlignment="1">
      <alignment horizontal="left" vertical="center"/>
    </xf>
    <xf numFmtId="0" fontId="25" fillId="0" borderId="694" xfId="0" applyFont="1" applyBorder="1" applyAlignment="1">
      <alignment wrapText="1"/>
    </xf>
    <xf numFmtId="0" fontId="9" fillId="0" borderId="694" xfId="0" applyFont="1" applyBorder="1" applyAlignment="1"/>
    <xf numFmtId="0" fontId="23" fillId="0" borderId="862" xfId="0" applyFont="1" applyBorder="1" applyAlignment="1">
      <alignment wrapText="1"/>
    </xf>
    <xf numFmtId="0" fontId="14" fillId="0" borderId="64" xfId="0" applyFont="1" applyBorder="1" applyAlignment="1">
      <alignment vertical="center"/>
    </xf>
    <xf numFmtId="0" fontId="9" fillId="0" borderId="64" xfId="0" applyFont="1" applyBorder="1" applyAlignment="1"/>
    <xf numFmtId="0" fontId="9" fillId="0" borderId="59" xfId="0" applyFont="1" applyBorder="1" applyAlignment="1"/>
    <xf numFmtId="3" fontId="14" fillId="3" borderId="49" xfId="0" applyNumberFormat="1" applyFont="1" applyFill="1" applyBorder="1" applyAlignment="1">
      <alignment horizontal="right"/>
    </xf>
    <xf numFmtId="0" fontId="31" fillId="0" borderId="659" xfId="0" applyFont="1" applyBorder="1" applyAlignment="1"/>
    <xf numFmtId="0" fontId="9" fillId="0" borderId="659" xfId="0" applyFont="1" applyBorder="1" applyAlignment="1"/>
    <xf numFmtId="0" fontId="9" fillId="0" borderId="157" xfId="0" applyFont="1" applyBorder="1" applyAlignment="1"/>
    <xf numFmtId="0" fontId="33" fillId="3" borderId="101" xfId="0" applyFont="1" applyFill="1" applyBorder="1" applyAlignment="1">
      <alignment horizontal="left" vertical="center"/>
    </xf>
    <xf numFmtId="0" fontId="14" fillId="5" borderId="52" xfId="0" applyFont="1" applyFill="1" applyBorder="1" applyAlignment="1">
      <alignment horizontal="left" vertical="center"/>
    </xf>
    <xf numFmtId="0" fontId="9" fillId="0" borderId="358" xfId="0" applyFont="1" applyBorder="1" applyAlignment="1"/>
    <xf numFmtId="0" fontId="9" fillId="0" borderId="154" xfId="0" applyFont="1" applyBorder="1" applyAlignment="1"/>
    <xf numFmtId="0" fontId="10" fillId="3" borderId="26" xfId="0" applyFont="1" applyFill="1" applyBorder="1" applyAlignment="1">
      <alignment vertical="center"/>
    </xf>
    <xf numFmtId="0" fontId="9" fillId="0" borderId="155" xfId="0" applyFont="1" applyBorder="1" applyAlignment="1"/>
    <xf numFmtId="0" fontId="9" fillId="0" borderId="228" xfId="0" applyFont="1" applyBorder="1" applyAlignment="1"/>
    <xf numFmtId="0" fontId="24" fillId="0" borderId="65" xfId="0" applyFont="1" applyBorder="1" applyAlignment="1"/>
    <xf numFmtId="0" fontId="25" fillId="0" borderId="55" xfId="0" applyFont="1" applyBorder="1" applyAlignment="1">
      <alignment horizontal="left" vertical="center" wrapText="1"/>
    </xf>
    <xf numFmtId="0" fontId="24" fillId="0" borderId="65" xfId="0" applyFont="1" applyBorder="1" applyAlignment="1">
      <alignment horizontal="left" vertical="center"/>
    </xf>
    <xf numFmtId="0" fontId="23" fillId="0" borderId="55" xfId="0" applyFont="1" applyBorder="1" applyAlignment="1">
      <alignment vertical="center" wrapText="1"/>
    </xf>
    <xf numFmtId="0" fontId="25" fillId="0" borderId="55" xfId="0" applyFont="1" applyBorder="1" applyAlignment="1">
      <alignment vertical="center" wrapText="1"/>
    </xf>
    <xf numFmtId="0" fontId="24" fillId="0" borderId="166" xfId="0" applyFont="1" applyBorder="1" applyAlignment="1">
      <alignment vertical="center"/>
    </xf>
    <xf numFmtId="0" fontId="9" fillId="0" borderId="166" xfId="0" applyFont="1" applyBorder="1" applyAlignment="1"/>
    <xf numFmtId="0" fontId="9" fillId="0" borderId="167" xfId="0" applyFont="1" applyBorder="1" applyAlignment="1"/>
    <xf numFmtId="0" fontId="33" fillId="3" borderId="26" xfId="0" applyFont="1" applyFill="1" applyBorder="1" applyAlignment="1">
      <alignment horizontal="left" vertical="center" wrapText="1"/>
    </xf>
    <xf numFmtId="0" fontId="23" fillId="0" borderId="101" xfId="0" applyFont="1" applyBorder="1" applyAlignment="1">
      <alignment wrapText="1"/>
    </xf>
    <xf numFmtId="0" fontId="14" fillId="0" borderId="52" xfId="0" applyFont="1" applyBorder="1" applyAlignment="1">
      <alignment vertical="center"/>
    </xf>
    <xf numFmtId="0" fontId="24" fillId="0" borderId="66" xfId="0" applyFont="1" applyBorder="1" applyAlignment="1">
      <alignment vertical="center"/>
    </xf>
    <xf numFmtId="0" fontId="14" fillId="0" borderId="275" xfId="0" applyFont="1" applyBorder="1" applyAlignment="1">
      <alignment vertical="center"/>
    </xf>
    <xf numFmtId="0" fontId="14" fillId="3" borderId="65" xfId="0" applyFont="1" applyFill="1" applyBorder="1" applyAlignment="1">
      <alignment horizontal="left" vertical="center"/>
    </xf>
    <xf numFmtId="0" fontId="24" fillId="3" borderId="528" xfId="0" applyFont="1" applyFill="1" applyBorder="1" applyAlignment="1">
      <alignment horizontal="left" vertical="center"/>
    </xf>
    <xf numFmtId="0" fontId="25" fillId="3" borderId="55" xfId="0" applyFont="1" applyFill="1" applyBorder="1" applyAlignment="1">
      <alignment vertical="center" wrapText="1"/>
    </xf>
    <xf numFmtId="0" fontId="23" fillId="0" borderId="58" xfId="0" applyFont="1" applyBorder="1" applyAlignment="1">
      <alignment vertical="center" wrapText="1"/>
    </xf>
    <xf numFmtId="0" fontId="24" fillId="0" borderId="659" xfId="0" applyFont="1" applyBorder="1" applyAlignment="1">
      <alignment horizontal="left" vertical="center"/>
    </xf>
    <xf numFmtId="0" fontId="9" fillId="0" borderId="148" xfId="0" applyFont="1" applyBorder="1" applyAlignment="1"/>
    <xf numFmtId="0" fontId="14" fillId="0" borderId="275" xfId="0" applyFont="1" applyBorder="1" applyAlignment="1">
      <alignment horizontal="left" vertical="center"/>
    </xf>
    <xf numFmtId="0" fontId="2" fillId="2" borderId="552" xfId="0" applyFont="1" applyFill="1" applyBorder="1" applyAlignment="1">
      <alignment horizontal="center" vertical="center"/>
    </xf>
    <xf numFmtId="0" fontId="9" fillId="0" borderId="80" xfId="0" applyFont="1" applyBorder="1" applyAlignment="1"/>
    <xf numFmtId="0" fontId="2" fillId="2" borderId="787" xfId="0" applyFont="1" applyFill="1" applyBorder="1" applyAlignment="1">
      <alignment horizontal="center" vertical="center"/>
    </xf>
    <xf numFmtId="0" fontId="9" fillId="0" borderId="43" xfId="0" applyFont="1" applyBorder="1" applyAlignment="1"/>
    <xf numFmtId="3" fontId="27" fillId="5" borderId="48" xfId="0" applyNumberFormat="1" applyFont="1" applyFill="1" applyBorder="1" applyAlignment="1">
      <alignment horizontal="right" vertical="center"/>
    </xf>
    <xf numFmtId="3" fontId="27" fillId="5" borderId="49" xfId="0" applyNumberFormat="1" applyFont="1" applyFill="1" applyBorder="1" applyAlignment="1">
      <alignment horizontal="right" vertical="center"/>
    </xf>
    <xf numFmtId="3" fontId="24" fillId="5" borderId="176" xfId="0" applyNumberFormat="1" applyFont="1" applyFill="1" applyBorder="1" applyAlignment="1">
      <alignment horizontal="right" vertical="center"/>
    </xf>
    <xf numFmtId="0" fontId="14" fillId="0" borderId="52" xfId="0" applyFont="1" applyBorder="1" applyAlignment="1">
      <alignment vertical="center" wrapText="1"/>
    </xf>
    <xf numFmtId="0" fontId="22" fillId="4" borderId="26" xfId="0" applyFont="1" applyFill="1" applyBorder="1" applyAlignment="1">
      <alignment wrapText="1"/>
    </xf>
    <xf numFmtId="0" fontId="14" fillId="3" borderId="26" xfId="0" applyFont="1" applyFill="1" applyBorder="1" applyAlignment="1">
      <alignment horizontal="left" vertical="center" wrapText="1"/>
    </xf>
    <xf numFmtId="0" fontId="14" fillId="0" borderId="0" xfId="0" applyFont="1" applyAlignment="1">
      <alignment wrapText="1"/>
    </xf>
    <xf numFmtId="0" fontId="27" fillId="3" borderId="26" xfId="0" applyFont="1" applyFill="1" applyBorder="1" applyAlignment="1">
      <alignment vertical="center" wrapText="1"/>
    </xf>
    <xf numFmtId="0" fontId="23" fillId="0" borderId="711" xfId="0" applyFont="1" applyBorder="1" applyAlignment="1">
      <alignment horizontal="left" vertical="center"/>
    </xf>
    <xf numFmtId="0" fontId="2" fillId="2" borderId="693" xfId="0" applyFont="1" applyFill="1" applyBorder="1" applyAlignment="1">
      <alignment horizontal="center" vertical="center" wrapText="1"/>
    </xf>
    <xf numFmtId="0" fontId="19" fillId="2" borderId="720" xfId="0" applyFont="1" applyFill="1" applyBorder="1" applyAlignment="1">
      <alignment horizontal="center" vertical="center" wrapText="1"/>
    </xf>
    <xf numFmtId="0" fontId="19" fillId="2" borderId="693" xfId="0" applyFont="1" applyFill="1" applyBorder="1" applyAlignment="1">
      <alignment horizontal="center" vertical="center" wrapText="1"/>
    </xf>
    <xf numFmtId="0" fontId="24" fillId="0" borderId="66" xfId="0" applyFont="1" applyBorder="1" applyAlignment="1">
      <alignment horizontal="left" vertical="center"/>
    </xf>
    <xf numFmtId="0" fontId="23" fillId="5" borderId="26" xfId="0" applyFont="1" applyFill="1" applyBorder="1" applyAlignment="1">
      <alignment horizontal="left" vertical="center"/>
    </xf>
    <xf numFmtId="0" fontId="14" fillId="0" borderId="76" xfId="0" applyFont="1" applyBorder="1" applyAlignment="1"/>
    <xf numFmtId="0" fontId="9" fillId="0" borderId="76" xfId="0" applyFont="1" applyBorder="1" applyAlignment="1"/>
    <xf numFmtId="0" fontId="9" fillId="0" borderId="77" xfId="0" applyFont="1" applyBorder="1" applyAlignment="1"/>
    <xf numFmtId="0" fontId="33" fillId="3" borderId="70" xfId="0" applyFont="1" applyFill="1" applyBorder="1" applyAlignment="1">
      <alignment horizontal="left" vertical="center" wrapText="1"/>
    </xf>
    <xf numFmtId="0" fontId="9" fillId="0" borderId="70" xfId="0" applyFont="1" applyBorder="1" applyAlignment="1"/>
    <xf numFmtId="0" fontId="23" fillId="0" borderId="862" xfId="0" applyFont="1" applyBorder="1" applyAlignment="1">
      <alignment horizontal="left" vertical="center"/>
    </xf>
    <xf numFmtId="0" fontId="23" fillId="5" borderId="58" xfId="0" applyFont="1" applyFill="1" applyBorder="1" applyAlignment="1">
      <alignment horizontal="left" vertical="center"/>
    </xf>
    <xf numFmtId="0" fontId="24" fillId="5" borderId="66" xfId="0" applyFont="1" applyFill="1" applyBorder="1" applyAlignment="1">
      <alignment horizontal="left" vertical="center"/>
    </xf>
    <xf numFmtId="0" fontId="19" fillId="2" borderId="610" xfId="0" applyFont="1" applyFill="1" applyBorder="1" applyAlignment="1">
      <alignment horizontal="left" vertical="center"/>
    </xf>
    <xf numFmtId="0" fontId="19" fillId="5" borderId="26" xfId="0" applyFont="1" applyFill="1" applyBorder="1" applyAlignment="1">
      <alignment horizontal="center" vertical="center"/>
    </xf>
    <xf numFmtId="0" fontId="14" fillId="0" borderId="0" xfId="0" applyFont="1" applyAlignment="1">
      <alignment vertical="center"/>
    </xf>
    <xf numFmtId="0" fontId="9" fillId="0" borderId="770" xfId="0" applyFont="1" applyBorder="1" applyAlignment="1"/>
    <xf numFmtId="0" fontId="9" fillId="0" borderId="69" xfId="0" applyFont="1" applyBorder="1" applyAlignment="1"/>
    <xf numFmtId="0" fontId="14" fillId="0" borderId="64" xfId="0" applyFont="1" applyBorder="1" applyAlignment="1"/>
    <xf numFmtId="0" fontId="23" fillId="3" borderId="58" xfId="0" applyFont="1" applyFill="1" applyBorder="1" applyAlignment="1">
      <alignment horizontal="left" vertical="center"/>
    </xf>
    <xf numFmtId="0" fontId="14" fillId="3" borderId="64" xfId="0" applyFont="1" applyFill="1" applyBorder="1" applyAlignment="1">
      <alignment horizontal="left" vertical="center"/>
    </xf>
    <xf numFmtId="0" fontId="14" fillId="3" borderId="66" xfId="0" applyFont="1" applyFill="1" applyBorder="1" applyAlignment="1">
      <alignment horizontal="left" vertical="center"/>
    </xf>
    <xf numFmtId="0" fontId="23" fillId="3" borderId="55" xfId="0" applyFont="1" applyFill="1" applyBorder="1" applyAlignment="1">
      <alignment horizontal="left" vertical="center"/>
    </xf>
    <xf numFmtId="0" fontId="24" fillId="3" borderId="65" xfId="0" applyFont="1" applyFill="1" applyBorder="1" applyAlignment="1">
      <alignment horizontal="left" vertical="center"/>
    </xf>
    <xf numFmtId="0" fontId="24" fillId="3" borderId="66" xfId="0" applyFont="1" applyFill="1" applyBorder="1" applyAlignment="1">
      <alignment horizontal="left" vertical="center"/>
    </xf>
    <xf numFmtId="0" fontId="9" fillId="0" borderId="867" xfId="0" applyFont="1" applyBorder="1" applyAlignment="1"/>
    <xf numFmtId="0" fontId="25" fillId="0" borderId="694" xfId="0" applyFont="1" applyBorder="1" applyAlignment="1">
      <alignment vertical="center" wrapText="1"/>
    </xf>
    <xf numFmtId="0" fontId="19" fillId="2" borderId="610" xfId="0" applyFont="1" applyFill="1" applyBorder="1" applyAlignment="1">
      <alignment horizontal="center" vertical="center"/>
    </xf>
    <xf numFmtId="0" fontId="14" fillId="3" borderId="52" xfId="0" applyFont="1" applyFill="1" applyBorder="1" applyAlignment="1">
      <alignment horizontal="left" vertical="center"/>
    </xf>
    <xf numFmtId="0" fontId="23" fillId="0" borderId="58" xfId="0" applyFont="1" applyBorder="1" applyAlignment="1">
      <alignment horizontal="left" vertical="center"/>
    </xf>
    <xf numFmtId="0" fontId="31" fillId="0" borderId="66" xfId="0" applyFont="1" applyBorder="1" applyAlignment="1">
      <alignment horizontal="left" vertical="center"/>
    </xf>
    <xf numFmtId="0" fontId="27" fillId="5" borderId="26" xfId="0" applyFont="1" applyFill="1" applyBorder="1" applyAlignment="1">
      <alignment horizontal="left" vertical="center" wrapText="1"/>
    </xf>
    <xf numFmtId="0" fontId="14" fillId="5" borderId="862" xfId="0" applyFont="1" applyFill="1" applyBorder="1" applyAlignment="1">
      <alignment horizontal="left" vertical="center"/>
    </xf>
    <xf numFmtId="0" fontId="19" fillId="2" borderId="26" xfId="0" applyFont="1" applyFill="1" applyBorder="1" applyAlignment="1">
      <alignment horizontal="center"/>
    </xf>
    <xf numFmtId="0" fontId="27" fillId="3" borderId="26" xfId="0" applyFont="1" applyFill="1" applyBorder="1" applyAlignment="1">
      <alignment horizontal="left" vertical="center" wrapText="1"/>
    </xf>
    <xf numFmtId="0" fontId="19" fillId="2" borderId="40" xfId="0" applyFont="1" applyFill="1" applyBorder="1" applyAlignment="1">
      <alignment horizontal="center" vertical="center"/>
    </xf>
    <xf numFmtId="0" fontId="19" fillId="2" borderId="41" xfId="0" applyFont="1" applyFill="1" applyBorder="1" applyAlignment="1">
      <alignment horizontal="center" vertical="center"/>
    </xf>
    <xf numFmtId="0" fontId="19" fillId="2" borderId="42" xfId="0" applyFont="1" applyFill="1" applyBorder="1" applyAlignment="1">
      <alignment horizontal="center" vertical="center"/>
    </xf>
    <xf numFmtId="0" fontId="19" fillId="2" borderId="721" xfId="0" applyFont="1" applyFill="1" applyBorder="1" applyAlignment="1">
      <alignment horizontal="center"/>
    </xf>
    <xf numFmtId="0" fontId="19" fillId="2" borderId="55" xfId="0" applyFont="1" applyFill="1" applyBorder="1" applyAlignment="1">
      <alignment horizontal="center"/>
    </xf>
    <xf numFmtId="0" fontId="19" fillId="2" borderId="23" xfId="0" applyFont="1" applyFill="1" applyBorder="1" applyAlignment="1">
      <alignment horizontal="center"/>
    </xf>
    <xf numFmtId="0" fontId="9" fillId="0" borderId="24" xfId="0" applyFont="1" applyBorder="1" applyAlignment="1"/>
    <xf numFmtId="0" fontId="9" fillId="0" borderId="25" xfId="0" applyFont="1" applyBorder="1" applyAlignment="1"/>
    <xf numFmtId="0" fontId="14" fillId="0" borderId="669" xfId="0" applyFont="1" applyBorder="1" applyAlignment="1">
      <alignment vertical="center" wrapText="1"/>
    </xf>
    <xf numFmtId="0" fontId="9" fillId="0" borderId="669" xfId="0" applyFont="1" applyBorder="1" applyAlignment="1"/>
    <xf numFmtId="0" fontId="9" fillId="0" borderId="39" xfId="0" applyFont="1" applyBorder="1" applyAlignment="1"/>
    <xf numFmtId="0" fontId="29" fillId="3" borderId="26" xfId="0" applyFont="1" applyFill="1" applyBorder="1" applyAlignment="1">
      <alignment horizontal="center"/>
    </xf>
    <xf numFmtId="0" fontId="9" fillId="0" borderId="657" xfId="0" applyFont="1" applyBorder="1" applyAlignment="1"/>
    <xf numFmtId="0" fontId="9" fillId="0" borderId="481" xfId="0" applyFont="1" applyBorder="1" applyAlignment="1"/>
    <xf numFmtId="0" fontId="19" fillId="3" borderId="26" xfId="0" applyFont="1" applyFill="1" applyBorder="1" applyAlignment="1">
      <alignment horizontal="center"/>
    </xf>
    <xf numFmtId="0" fontId="19" fillId="2" borderId="12" xfId="0" applyFont="1" applyFill="1" applyBorder="1" applyAlignment="1">
      <alignment horizontal="center" vertical="center" wrapText="1"/>
    </xf>
    <xf numFmtId="0" fontId="9" fillId="0" borderId="13" xfId="0" applyFont="1" applyBorder="1" applyAlignment="1"/>
    <xf numFmtId="0" fontId="27" fillId="3" borderId="26" xfId="0" applyFont="1" applyFill="1" applyBorder="1" applyAlignment="1">
      <alignment horizontal="right"/>
    </xf>
    <xf numFmtId="0" fontId="14" fillId="0" borderId="65" xfId="0" applyFont="1" applyBorder="1" applyAlignment="1">
      <alignment horizontal="left" vertical="center" wrapText="1"/>
    </xf>
    <xf numFmtId="0" fontId="25" fillId="0" borderId="0" xfId="0" applyFont="1" applyAlignment="1">
      <alignment horizontal="left" vertical="center" wrapText="1"/>
    </xf>
    <xf numFmtId="0" fontId="14" fillId="0" borderId="643" xfId="0" applyFont="1" applyBorder="1" applyAlignment="1">
      <alignment horizontal="left" vertical="center" wrapText="1"/>
    </xf>
    <xf numFmtId="0" fontId="19" fillId="2" borderId="686" xfId="0" applyFont="1" applyFill="1" applyBorder="1" applyAlignment="1">
      <alignment horizontal="center" vertical="center" wrapText="1"/>
    </xf>
    <xf numFmtId="0" fontId="23" fillId="0" borderId="862" xfId="0" applyFont="1" applyBorder="1" applyAlignment="1">
      <alignment horizontal="left" vertical="center" wrapText="1"/>
    </xf>
    <xf numFmtId="0" fontId="23" fillId="0" borderId="58" xfId="0" applyFont="1" applyBorder="1" applyAlignment="1">
      <alignment horizontal="left" vertical="center" wrapText="1"/>
    </xf>
    <xf numFmtId="0" fontId="14" fillId="0" borderId="64" xfId="0" applyFont="1" applyBorder="1" applyAlignment="1">
      <alignment horizontal="left" vertical="center" wrapText="1"/>
    </xf>
    <xf numFmtId="0" fontId="2" fillId="23" borderId="26" xfId="0" applyFont="1" applyFill="1" applyBorder="1" applyAlignment="1">
      <alignment horizontal="center" vertical="center"/>
    </xf>
    <xf numFmtId="0" fontId="9" fillId="23" borderId="26" xfId="0" applyFont="1" applyFill="1" applyBorder="1" applyAlignment="1"/>
    <xf numFmtId="0" fontId="2" fillId="23" borderId="26" xfId="0" applyFont="1" applyFill="1" applyBorder="1" applyAlignment="1">
      <alignment horizontal="center" vertical="center" wrapText="1"/>
    </xf>
    <xf numFmtId="0" fontId="8" fillId="23" borderId="26" xfId="0" applyFont="1" applyFill="1" applyBorder="1" applyAlignment="1">
      <alignment horizontal="center" vertical="center" wrapText="1"/>
    </xf>
    <xf numFmtId="0" fontId="19" fillId="23" borderId="0" xfId="0" applyFont="1" applyFill="1" applyAlignment="1">
      <alignment horizontal="center" vertical="center"/>
    </xf>
    <xf numFmtId="0" fontId="9" fillId="23" borderId="0" xfId="0" applyFont="1" applyFill="1" applyAlignment="1"/>
    <xf numFmtId="0" fontId="3" fillId="23" borderId="26" xfId="0" applyFont="1" applyFill="1" applyBorder="1" applyAlignment="1">
      <alignment horizontal="center" vertical="center"/>
    </xf>
    <xf numFmtId="0" fontId="4" fillId="23" borderId="26" xfId="0" applyFont="1" applyFill="1" applyBorder="1" applyAlignment="1">
      <alignment horizontal="center" vertical="center"/>
    </xf>
    <xf numFmtId="0" fontId="5" fillId="23" borderId="26" xfId="0" applyFont="1" applyFill="1" applyBorder="1" applyAlignment="1">
      <alignment horizontal="center" vertical="center"/>
    </xf>
    <xf numFmtId="0" fontId="6" fillId="23" borderId="26" xfId="0" applyFont="1" applyFill="1" applyBorder="1" applyAlignment="1">
      <alignment horizontal="center" vertical="center"/>
    </xf>
    <xf numFmtId="0" fontId="7" fillId="23" borderId="26" xfId="0" applyFont="1" applyFill="1" applyBorder="1" applyAlignment="1">
      <alignment horizontal="center" vertical="center"/>
    </xf>
    <xf numFmtId="0" fontId="24" fillId="0" borderId="528" xfId="0" applyFont="1" applyBorder="1" applyAlignment="1">
      <alignment horizontal="left" vertical="center"/>
    </xf>
    <xf numFmtId="0" fontId="2" fillId="2" borderId="26" xfId="0" applyFont="1" applyFill="1" applyBorder="1" applyAlignment="1">
      <alignment horizontal="left" vertical="center" wrapText="1"/>
    </xf>
    <xf numFmtId="0" fontId="19" fillId="2" borderId="787" xfId="0" applyFont="1" applyFill="1" applyBorder="1" applyAlignment="1">
      <alignment horizontal="center" vertical="center" wrapText="1"/>
    </xf>
    <xf numFmtId="0" fontId="9" fillId="0" borderId="787" xfId="0" applyFont="1" applyBorder="1" applyAlignment="1"/>
    <xf numFmtId="0" fontId="19" fillId="2" borderId="552" xfId="0" applyFont="1" applyFill="1" applyBorder="1" applyAlignment="1">
      <alignment horizontal="center" vertical="center" wrapText="1"/>
    </xf>
    <xf numFmtId="0" fontId="9" fillId="0" borderId="552" xfId="0" applyFont="1" applyBorder="1" applyAlignment="1"/>
    <xf numFmtId="0" fontId="19" fillId="2" borderId="607" xfId="0" applyFont="1" applyFill="1" applyBorder="1" applyAlignment="1">
      <alignment horizontal="center" vertical="center" wrapText="1"/>
    </xf>
    <xf numFmtId="0" fontId="9" fillId="0" borderId="607" xfId="0" applyFont="1" applyBorder="1" applyAlignment="1"/>
    <xf numFmtId="0" fontId="24" fillId="0" borderId="35" xfId="0" applyFont="1" applyBorder="1" applyAlignment="1">
      <alignment horizontal="left" vertical="center"/>
    </xf>
    <xf numFmtId="0" fontId="9" fillId="0" borderId="35" xfId="0" applyFont="1" applyBorder="1" applyAlignment="1"/>
    <xf numFmtId="0" fontId="9" fillId="0" borderId="86" xfId="0" applyFont="1" applyBorder="1" applyAlignment="1"/>
    <xf numFmtId="0" fontId="19" fillId="2" borderId="90" xfId="0" applyFont="1" applyFill="1" applyBorder="1" applyAlignment="1">
      <alignment horizontal="center" vertical="center"/>
    </xf>
    <xf numFmtId="0" fontId="9" fillId="0" borderId="91" xfId="0" applyFont="1" applyBorder="1" applyAlignment="1"/>
    <xf numFmtId="0" fontId="9" fillId="0" borderId="92" xfId="0" applyFont="1" applyBorder="1" applyAlignment="1"/>
    <xf numFmtId="0" fontId="118" fillId="2" borderId="26" xfId="0" applyFont="1" applyFill="1" applyBorder="1" applyAlignment="1">
      <alignment horizontal="center" vertical="center" wrapText="1"/>
    </xf>
    <xf numFmtId="0" fontId="118" fillId="2" borderId="693" xfId="0" applyFont="1" applyFill="1" applyBorder="1" applyAlignment="1">
      <alignment horizontal="center" vertical="center"/>
    </xf>
    <xf numFmtId="0" fontId="119" fillId="2" borderId="26" xfId="0" applyFont="1" applyFill="1" applyBorder="1" applyAlignment="1">
      <alignment horizontal="center" vertical="center" wrapText="1"/>
    </xf>
    <xf numFmtId="0" fontId="33" fillId="0" borderId="58" xfId="0" applyFont="1" applyBorder="1" applyAlignment="1">
      <alignment horizontal="left" vertical="center"/>
    </xf>
    <xf numFmtId="0" fontId="21" fillId="4" borderId="26" xfId="0" applyFont="1" applyFill="1" applyBorder="1" applyAlignment="1">
      <alignment horizontal="left" vertical="center" wrapText="1"/>
    </xf>
    <xf numFmtId="0" fontId="212" fillId="21" borderId="694" xfId="0" applyFont="1" applyFill="1" applyBorder="1" applyAlignment="1">
      <alignment horizontal="left" vertical="center" wrapText="1"/>
    </xf>
    <xf numFmtId="0" fontId="205" fillId="21" borderId="694" xfId="0" applyFont="1" applyFill="1" applyBorder="1" applyAlignment="1">
      <alignment horizontal="left" vertical="center" wrapText="1"/>
    </xf>
    <xf numFmtId="0" fontId="125" fillId="2" borderId="26" xfId="0" applyFont="1" applyFill="1" applyBorder="1" applyAlignment="1">
      <alignment horizontal="center" vertical="center" wrapText="1"/>
    </xf>
    <xf numFmtId="0" fontId="33" fillId="0" borderId="55" xfId="0" applyFont="1" applyBorder="1" applyAlignment="1">
      <alignment horizontal="left" vertical="center" wrapText="1"/>
    </xf>
    <xf numFmtId="0" fontId="118" fillId="2" borderId="720" xfId="0" applyFont="1" applyFill="1" applyBorder="1" applyAlignment="1">
      <alignment horizontal="center" vertical="center"/>
    </xf>
    <xf numFmtId="0" fontId="119" fillId="2" borderId="693" xfId="0" applyFont="1" applyFill="1" applyBorder="1" applyAlignment="1">
      <alignment horizontal="center" vertical="center"/>
    </xf>
    <xf numFmtId="0" fontId="14" fillId="0" borderId="576" xfId="0" applyFont="1" applyBorder="1" applyAlignment="1">
      <alignment horizontal="left" vertical="center" wrapText="1"/>
    </xf>
    <xf numFmtId="0" fontId="9" fillId="0" borderId="576" xfId="0" applyFont="1" applyBorder="1" applyAlignment="1"/>
    <xf numFmtId="0" fontId="125" fillId="2" borderId="26" xfId="0" applyFont="1" applyFill="1" applyBorder="1" applyAlignment="1">
      <alignment horizontal="center" vertical="center"/>
    </xf>
    <xf numFmtId="0" fontId="119" fillId="2" borderId="944" xfId="0" applyFont="1" applyFill="1" applyBorder="1" applyAlignment="1">
      <alignment horizontal="center" vertical="center" wrapText="1"/>
    </xf>
    <xf numFmtId="0" fontId="9" fillId="0" borderId="944" xfId="0" applyFont="1" applyBorder="1" applyAlignment="1"/>
    <xf numFmtId="0" fontId="9" fillId="0" borderId="868" xfId="0" applyFont="1" applyBorder="1" applyAlignment="1"/>
    <xf numFmtId="0" fontId="125" fillId="2" borderId="944" xfId="0" applyFont="1" applyFill="1" applyBorder="1" applyAlignment="1">
      <alignment horizontal="center" vertical="center" wrapText="1"/>
    </xf>
    <xf numFmtId="0" fontId="14" fillId="0" borderId="961" xfId="0" applyFont="1" applyBorder="1" applyAlignment="1">
      <alignment wrapText="1"/>
    </xf>
    <xf numFmtId="0" fontId="9" fillId="0" borderId="961" xfId="0" applyFont="1" applyBorder="1" applyAlignment="1"/>
    <xf numFmtId="0" fontId="9" fillId="0" borderId="870" xfId="0" applyFont="1" applyBorder="1" applyAlignment="1"/>
    <xf numFmtId="0" fontId="14" fillId="0" borderId="872" xfId="0" applyFont="1" applyBorder="1" applyAlignment="1">
      <alignment wrapText="1"/>
    </xf>
    <xf numFmtId="0" fontId="9" fillId="0" borderId="872" xfId="0" applyFont="1" applyBorder="1" applyAlignment="1"/>
    <xf numFmtId="0" fontId="9" fillId="0" borderId="873" xfId="0" applyFont="1" applyBorder="1" applyAlignment="1"/>
    <xf numFmtId="0" fontId="24" fillId="0" borderId="978" xfId="0" applyFont="1" applyBorder="1" applyAlignment="1">
      <alignment wrapText="1"/>
    </xf>
    <xf numFmtId="0" fontId="9" fillId="0" borderId="978" xfId="0" applyFont="1" applyBorder="1" applyAlignment="1"/>
    <xf numFmtId="0" fontId="9" fillId="0" borderId="879" xfId="0" applyFont="1" applyBorder="1" applyAlignment="1"/>
    <xf numFmtId="0" fontId="25" fillId="3" borderId="643" xfId="0" applyFont="1" applyFill="1" applyBorder="1" applyAlignment="1">
      <alignment vertical="center" wrapText="1"/>
    </xf>
    <xf numFmtId="0" fontId="24" fillId="0" borderId="643" xfId="0" applyFont="1" applyBorder="1" applyAlignment="1">
      <alignment wrapText="1"/>
    </xf>
    <xf numFmtId="0" fontId="9" fillId="0" borderId="876" xfId="0" applyFont="1" applyBorder="1" applyAlignment="1"/>
    <xf numFmtId="0" fontId="22" fillId="4" borderId="26" xfId="0" applyFont="1" applyFill="1" applyBorder="1" applyAlignment="1">
      <alignment horizontal="left" vertical="center"/>
    </xf>
    <xf numFmtId="0" fontId="118" fillId="2" borderId="610" xfId="0" applyFont="1" applyFill="1" applyBorder="1" applyAlignment="1">
      <alignment horizontal="center" vertical="center" wrapText="1"/>
    </xf>
    <xf numFmtId="0" fontId="33" fillId="0" borderId="58" xfId="0" applyFont="1" applyBorder="1" applyAlignment="1">
      <alignment horizontal="left" vertical="center" wrapText="1"/>
    </xf>
    <xf numFmtId="0" fontId="14" fillId="0" borderId="577" xfId="0" applyFont="1" applyBorder="1" applyAlignment="1">
      <alignment horizontal="left" vertical="center"/>
    </xf>
    <xf numFmtId="0" fontId="9" fillId="0" borderId="577" xfId="0" applyFont="1" applyBorder="1" applyAlignment="1"/>
    <xf numFmtId="4" fontId="14" fillId="0" borderId="864" xfId="0" applyNumberFormat="1" applyFont="1" applyBorder="1" applyAlignment="1">
      <alignment horizontal="right" vertical="center"/>
    </xf>
    <xf numFmtId="4" fontId="27" fillId="3" borderId="864" xfId="0" applyNumberFormat="1" applyFont="1" applyFill="1" applyBorder="1" applyAlignment="1">
      <alignment horizontal="right" vertical="center"/>
    </xf>
    <xf numFmtId="0" fontId="118" fillId="2" borderId="787" xfId="0" applyFont="1" applyFill="1" applyBorder="1" applyAlignment="1">
      <alignment horizontal="center" vertical="center"/>
    </xf>
    <xf numFmtId="0" fontId="118" fillId="2" borderId="552" xfId="0" applyFont="1" applyFill="1" applyBorder="1" applyAlignment="1">
      <alignment horizontal="center" vertical="center"/>
    </xf>
    <xf numFmtId="0" fontId="14" fillId="3" borderId="26" xfId="0" applyFont="1" applyFill="1" applyBorder="1" applyAlignment="1">
      <alignment horizontal="left" vertical="top" wrapText="1"/>
    </xf>
    <xf numFmtId="0" fontId="33" fillId="0" borderId="0" xfId="0" applyFont="1" applyAlignment="1">
      <alignment horizontal="left" vertical="center" wrapText="1"/>
    </xf>
    <xf numFmtId="0" fontId="119" fillId="2" borderId="26" xfId="0" applyFont="1" applyFill="1" applyBorder="1" applyAlignment="1">
      <alignment horizontal="center" vertical="center"/>
    </xf>
    <xf numFmtId="0" fontId="9" fillId="0" borderId="844" xfId="0" applyFont="1" applyBorder="1" applyAlignment="1"/>
    <xf numFmtId="3" fontId="27" fillId="3" borderId="48" xfId="0" applyNumberFormat="1" applyFont="1" applyFill="1" applyBorder="1" applyAlignment="1">
      <alignment horizontal="right" vertical="center"/>
    </xf>
    <xf numFmtId="3" fontId="27" fillId="3" borderId="49" xfId="0" applyNumberFormat="1" applyFont="1" applyFill="1" applyBorder="1" applyAlignment="1">
      <alignment horizontal="right" vertical="center"/>
    </xf>
    <xf numFmtId="3" fontId="28" fillId="3" borderId="176" xfId="0" applyNumberFormat="1" applyFont="1" applyFill="1" applyBorder="1" applyAlignment="1">
      <alignment horizontal="right" vertical="center"/>
    </xf>
    <xf numFmtId="0" fontId="14" fillId="0" borderId="528" xfId="0" applyFont="1" applyBorder="1" applyAlignment="1">
      <alignment horizontal="left" vertical="center" wrapText="1"/>
    </xf>
    <xf numFmtId="0" fontId="33" fillId="3" borderId="58" xfId="0" applyFont="1" applyFill="1" applyBorder="1" applyAlignment="1">
      <alignment horizontal="left" vertical="center"/>
    </xf>
    <xf numFmtId="0" fontId="9" fillId="0" borderId="733" xfId="0" applyFont="1" applyBorder="1" applyAlignment="1"/>
    <xf numFmtId="0" fontId="118" fillId="2" borderId="26" xfId="0" applyFont="1" applyFill="1" applyBorder="1" applyAlignment="1">
      <alignment horizontal="center" vertical="center"/>
    </xf>
    <xf numFmtId="164" fontId="14" fillId="0" borderId="711" xfId="0" applyNumberFormat="1" applyFont="1" applyBorder="1" applyAlignment="1">
      <alignment horizontal="right" vertical="center"/>
    </xf>
    <xf numFmtId="164" fontId="14" fillId="0" borderId="668" xfId="0" applyNumberFormat="1" applyFont="1" applyBorder="1" applyAlignment="1">
      <alignment horizontal="right" vertical="center"/>
    </xf>
    <xf numFmtId="0" fontId="9" fillId="0" borderId="668" xfId="0" applyFont="1" applyBorder="1" applyAlignment="1"/>
    <xf numFmtId="164" fontId="14" fillId="3" borderId="835" xfId="0" applyNumberFormat="1" applyFont="1" applyFill="1" applyBorder="1" applyAlignment="1">
      <alignment horizontal="right" vertical="center"/>
    </xf>
    <xf numFmtId="0" fontId="9" fillId="0" borderId="837" xfId="0" applyFont="1" applyBorder="1" applyAlignment="1"/>
    <xf numFmtId="0" fontId="9" fillId="0" borderId="845" xfId="0" applyFont="1" applyBorder="1" applyAlignment="1"/>
    <xf numFmtId="4" fontId="27" fillId="3" borderId="48" xfId="0" applyNumberFormat="1" applyFont="1" applyFill="1" applyBorder="1" applyAlignment="1">
      <alignment horizontal="right" vertical="center"/>
    </xf>
    <xf numFmtId="4" fontId="28" fillId="0" borderId="176" xfId="0" applyNumberFormat="1" applyFont="1" applyBorder="1" applyAlignment="1">
      <alignment horizontal="right" vertical="center"/>
    </xf>
    <xf numFmtId="3" fontId="28" fillId="0" borderId="176" xfId="0" applyNumberFormat="1" applyFont="1" applyBorder="1" applyAlignment="1">
      <alignment horizontal="right" vertical="center"/>
    </xf>
    <xf numFmtId="0" fontId="9" fillId="0" borderId="847" xfId="0" applyFont="1" applyBorder="1" applyAlignment="1"/>
    <xf numFmtId="0" fontId="25" fillId="5" borderId="58" xfId="0" applyFont="1" applyFill="1" applyBorder="1" applyAlignment="1">
      <alignment horizontal="left" vertical="center"/>
    </xf>
    <xf numFmtId="0" fontId="25" fillId="0" borderId="886" xfId="0" applyFont="1" applyBorder="1" applyAlignment="1">
      <alignment horizontal="left" vertical="center"/>
    </xf>
    <xf numFmtId="0" fontId="9" fillId="0" borderId="886" xfId="0" applyFont="1" applyBorder="1" applyAlignment="1"/>
    <xf numFmtId="0" fontId="25" fillId="0" borderId="204" xfId="0" applyFont="1" applyBorder="1" applyAlignment="1">
      <alignment horizontal="left" vertical="center"/>
    </xf>
    <xf numFmtId="0" fontId="9" fillId="0" borderId="204" xfId="0" applyFont="1" applyBorder="1" applyAlignment="1"/>
    <xf numFmtId="0" fontId="205" fillId="3" borderId="55" xfId="0" applyFont="1" applyFill="1" applyBorder="1" applyAlignment="1">
      <alignment horizontal="left" vertical="center" wrapText="1"/>
    </xf>
    <xf numFmtId="0" fontId="206" fillId="0" borderId="55" xfId="0" applyFont="1" applyBorder="1" applyAlignment="1"/>
    <xf numFmtId="0" fontId="206" fillId="0" borderId="26" xfId="0" applyFont="1" applyBorder="1" applyAlignment="1"/>
    <xf numFmtId="0" fontId="206" fillId="0" borderId="101" xfId="0" applyFont="1" applyBorder="1" applyAlignment="1"/>
    <xf numFmtId="0" fontId="14" fillId="5" borderId="26" xfId="0" applyFont="1" applyFill="1" applyBorder="1" applyAlignment="1">
      <alignment horizontal="left" vertical="center"/>
    </xf>
    <xf numFmtId="0" fontId="25" fillId="0" borderId="58" xfId="0" applyFont="1" applyBorder="1" applyAlignment="1">
      <alignment horizontal="left" vertical="center"/>
    </xf>
    <xf numFmtId="0" fontId="118" fillId="2" borderId="792" xfId="0" applyFont="1" applyFill="1" applyBorder="1" applyAlignment="1">
      <alignment horizontal="center" vertical="center"/>
    </xf>
    <xf numFmtId="0" fontId="118" fillId="2" borderId="340" xfId="0" applyFont="1" applyFill="1" applyBorder="1" applyAlignment="1">
      <alignment horizontal="center" vertical="center"/>
    </xf>
    <xf numFmtId="0" fontId="9" fillId="0" borderId="732" xfId="0" applyFont="1" applyBorder="1" applyAlignment="1"/>
    <xf numFmtId="3" fontId="14" fillId="5" borderId="48" xfId="0" applyNumberFormat="1" applyFont="1" applyFill="1" applyBorder="1" applyAlignment="1">
      <alignment horizontal="right" vertical="center"/>
    </xf>
    <xf numFmtId="3" fontId="14" fillId="5" borderId="49" xfId="0" applyNumberFormat="1" applyFont="1" applyFill="1" applyBorder="1" applyAlignment="1">
      <alignment horizontal="right" vertical="center"/>
    </xf>
    <xf numFmtId="0" fontId="14" fillId="0" borderId="643" xfId="0" applyFont="1" applyBorder="1" applyAlignment="1">
      <alignment vertical="center" wrapText="1"/>
    </xf>
    <xf numFmtId="4" fontId="27" fillId="3" borderId="49" xfId="0" applyNumberFormat="1" applyFont="1" applyFill="1" applyBorder="1" applyAlignment="1">
      <alignment horizontal="right" vertical="center"/>
    </xf>
    <xf numFmtId="4" fontId="28" fillId="3" borderId="176" xfId="0" applyNumberFormat="1" applyFont="1" applyFill="1" applyBorder="1" applyAlignment="1">
      <alignment horizontal="right" vertical="center"/>
    </xf>
    <xf numFmtId="0" fontId="119" fillId="3" borderId="26" xfId="0" applyFont="1" applyFill="1" applyBorder="1" applyAlignment="1">
      <alignment horizontal="center" vertical="center" wrapText="1"/>
    </xf>
    <xf numFmtId="0" fontId="118" fillId="7" borderId="787" xfId="0" applyFont="1" applyFill="1" applyBorder="1" applyAlignment="1">
      <alignment horizontal="center" vertical="center" wrapText="1"/>
    </xf>
    <xf numFmtId="0" fontId="9" fillId="0" borderId="631" xfId="0" applyFont="1" applyBorder="1" applyAlignment="1"/>
    <xf numFmtId="0" fontId="118" fillId="7" borderId="552" xfId="0" applyFont="1" applyFill="1" applyBorder="1" applyAlignment="1">
      <alignment horizontal="center" vertical="center" wrapText="1"/>
    </xf>
    <xf numFmtId="0" fontId="9" fillId="0" borderId="632" xfId="0" applyFont="1" applyBorder="1" applyAlignment="1"/>
    <xf numFmtId="0" fontId="118" fillId="7" borderId="822" xfId="0" applyFont="1" applyFill="1" applyBorder="1" applyAlignment="1">
      <alignment horizontal="center" vertical="center" wrapText="1"/>
    </xf>
    <xf numFmtId="0" fontId="9" fillId="0" borderId="822" xfId="0" applyFont="1" applyBorder="1" applyAlignment="1"/>
    <xf numFmtId="0" fontId="9" fillId="0" borderId="823" xfId="0" applyFont="1" applyBorder="1" applyAlignment="1"/>
    <xf numFmtId="0" fontId="118" fillId="7" borderId="693" xfId="0" applyFont="1" applyFill="1" applyBorder="1" applyAlignment="1">
      <alignment horizontal="center" vertical="center"/>
    </xf>
    <xf numFmtId="0" fontId="119" fillId="2" borderId="787" xfId="0" applyFont="1" applyFill="1" applyBorder="1" applyAlignment="1">
      <alignment horizontal="center" wrapText="1"/>
    </xf>
    <xf numFmtId="0" fontId="119" fillId="2" borderId="552" xfId="0" applyFont="1" applyFill="1" applyBorder="1" applyAlignment="1">
      <alignment horizontal="center" wrapText="1"/>
    </xf>
    <xf numFmtId="0" fontId="119" fillId="2" borderId="607" xfId="0" applyFont="1" applyFill="1" applyBorder="1" applyAlignment="1">
      <alignment horizontal="center" wrapText="1"/>
    </xf>
    <xf numFmtId="0" fontId="118" fillId="2" borderId="720" xfId="0" applyFont="1" applyFill="1" applyBorder="1" applyAlignment="1">
      <alignment horizontal="center" vertical="center" wrapText="1"/>
    </xf>
    <xf numFmtId="0" fontId="9" fillId="0" borderId="819" xfId="0" applyFont="1" applyBorder="1" applyAlignment="1"/>
    <xf numFmtId="0" fontId="118" fillId="2" borderId="787" xfId="0" applyFont="1" applyFill="1" applyBorder="1" applyAlignment="1">
      <alignment horizontal="center" vertical="center" wrapText="1"/>
    </xf>
    <xf numFmtId="0" fontId="9" fillId="0" borderId="912" xfId="0" applyFont="1" applyBorder="1" applyAlignment="1"/>
    <xf numFmtId="0" fontId="118" fillId="2" borderId="552" xfId="0" applyFont="1" applyFill="1" applyBorder="1" applyAlignment="1">
      <alignment horizontal="center" vertical="center" wrapText="1"/>
    </xf>
    <xf numFmtId="0" fontId="9" fillId="0" borderId="814" xfId="0" applyFont="1" applyBorder="1" applyAlignment="1"/>
    <xf numFmtId="0" fontId="118" fillId="2" borderId="607" xfId="0" applyFont="1" applyFill="1" applyBorder="1" applyAlignment="1">
      <alignment horizontal="center" vertical="center" wrapText="1"/>
    </xf>
    <xf numFmtId="0" fontId="9" fillId="0" borderId="815" xfId="0" applyFont="1" applyBorder="1" applyAlignment="1"/>
    <xf numFmtId="0" fontId="122" fillId="2" borderId="720" xfId="0" applyFont="1" applyFill="1" applyBorder="1" applyAlignment="1">
      <alignment horizontal="center" vertical="center" wrapText="1"/>
    </xf>
    <xf numFmtId="0" fontId="9" fillId="0" borderId="113" xfId="0" applyFont="1" applyBorder="1" applyAlignment="1">
      <alignment vertical="center"/>
    </xf>
    <xf numFmtId="0" fontId="122" fillId="2" borderId="693" xfId="0" applyFont="1" applyFill="1" applyBorder="1" applyAlignment="1">
      <alignment horizontal="center" vertical="center" wrapText="1"/>
    </xf>
    <xf numFmtId="0" fontId="9" fillId="0" borderId="684" xfId="0" applyFont="1" applyBorder="1" applyAlignment="1">
      <alignment vertical="center"/>
    </xf>
    <xf numFmtId="0" fontId="9" fillId="0" borderId="757" xfId="0" applyFont="1" applyBorder="1" applyAlignment="1"/>
    <xf numFmtId="0" fontId="118" fillId="2" borderId="610" xfId="0" applyFont="1" applyFill="1" applyBorder="1" applyAlignment="1">
      <alignment horizontal="center" vertical="center"/>
    </xf>
    <xf numFmtId="0" fontId="118" fillId="2" borderId="607" xfId="0" applyFont="1" applyFill="1" applyBorder="1" applyAlignment="1">
      <alignment horizontal="center" vertical="center"/>
    </xf>
    <xf numFmtId="0" fontId="25" fillId="0" borderId="58" xfId="0" applyFont="1" applyBorder="1" applyAlignment="1">
      <alignment horizontal="left" vertical="center" wrapText="1"/>
    </xf>
    <xf numFmtId="0" fontId="118" fillId="2" borderId="810" xfId="0" applyFont="1" applyFill="1" applyBorder="1" applyAlignment="1">
      <alignment horizontal="center" vertical="center"/>
    </xf>
    <xf numFmtId="0" fontId="9" fillId="0" borderId="810" xfId="0" applyFont="1" applyBorder="1" applyAlignment="1"/>
    <xf numFmtId="0" fontId="9" fillId="0" borderId="811" xfId="0" applyFont="1" applyBorder="1" applyAlignment="1"/>
    <xf numFmtId="0" fontId="119" fillId="2" borderId="792" xfId="0" applyFont="1" applyFill="1" applyBorder="1" applyAlignment="1">
      <alignment horizontal="center" vertical="center"/>
    </xf>
    <xf numFmtId="0" fontId="9" fillId="0" borderId="792" xfId="0" applyFont="1" applyBorder="1" applyAlignment="1"/>
    <xf numFmtId="0" fontId="9" fillId="0" borderId="793" xfId="0" applyFont="1" applyBorder="1" applyAlignment="1"/>
    <xf numFmtId="0" fontId="9" fillId="0" borderId="788" xfId="0" applyFont="1" applyBorder="1" applyAlignment="1"/>
    <xf numFmtId="0" fontId="19" fillId="23" borderId="26" xfId="0" applyFont="1" applyFill="1" applyBorder="1" applyAlignment="1">
      <alignment horizontal="center" vertical="center"/>
    </xf>
    <xf numFmtId="0" fontId="118" fillId="2" borderId="776" xfId="0" applyFont="1" applyFill="1" applyBorder="1" applyAlignment="1">
      <alignment horizontal="center" vertical="center"/>
    </xf>
    <xf numFmtId="0" fontId="9" fillId="0" borderId="779" xfId="0" applyFont="1" applyBorder="1" applyAlignment="1"/>
    <xf numFmtId="0" fontId="118" fillId="2" borderId="777" xfId="0" applyFont="1" applyFill="1" applyBorder="1" applyAlignment="1">
      <alignment horizontal="center" vertical="center"/>
    </xf>
    <xf numFmtId="0" fontId="9" fillId="0" borderId="780" xfId="0" applyFont="1" applyBorder="1" applyAlignment="1"/>
    <xf numFmtId="0" fontId="118" fillId="2" borderId="778" xfId="0" applyFont="1" applyFill="1" applyBorder="1" applyAlignment="1">
      <alignment horizontal="center" vertical="center"/>
    </xf>
    <xf numFmtId="0" fontId="9" fillId="0" borderId="781" xfId="0" applyFont="1" applyBorder="1" applyAlignment="1"/>
    <xf numFmtId="0" fontId="9" fillId="0" borderId="782" xfId="0" applyFont="1" applyBorder="1" applyAlignment="1"/>
    <xf numFmtId="0" fontId="119" fillId="2" borderId="845" xfId="0" applyFont="1" applyFill="1" applyBorder="1" applyAlignment="1">
      <alignment horizontal="center" vertical="center"/>
    </xf>
    <xf numFmtId="0" fontId="9" fillId="0" borderId="783" xfId="0" applyFont="1" applyBorder="1" applyAlignment="1"/>
    <xf numFmtId="0" fontId="9" fillId="0" borderId="774" xfId="0" applyFont="1" applyBorder="1" applyAlignment="1"/>
    <xf numFmtId="0" fontId="9" fillId="0" borderId="773" xfId="0" applyFont="1" applyBorder="1" applyAlignment="1"/>
    <xf numFmtId="0" fontId="9" fillId="0" borderId="775" xfId="0" applyFont="1" applyBorder="1" applyAlignment="1"/>
    <xf numFmtId="167" fontId="24" fillId="3" borderId="766" xfId="0" applyNumberFormat="1" applyFont="1" applyFill="1" applyBorder="1" applyAlignment="1">
      <alignment horizontal="right" vertical="center"/>
    </xf>
    <xf numFmtId="0" fontId="9" fillId="0" borderId="769" xfId="0" applyFont="1" applyBorder="1" applyAlignment="1"/>
    <xf numFmtId="167" fontId="24" fillId="3" borderId="767" xfId="0" applyNumberFormat="1" applyFont="1" applyFill="1" applyBorder="1" applyAlignment="1">
      <alignment horizontal="right" vertical="center"/>
    </xf>
    <xf numFmtId="0" fontId="25" fillId="5" borderId="58" xfId="0" applyFont="1" applyFill="1" applyBorder="1" applyAlignment="1">
      <alignment horizontal="left" vertical="center" wrapText="1"/>
    </xf>
    <xf numFmtId="0" fontId="9" fillId="0" borderId="198" xfId="0" applyFont="1" applyBorder="1" applyAlignment="1"/>
    <xf numFmtId="0" fontId="119" fillId="2" borderId="867" xfId="0" applyFont="1" applyFill="1" applyBorder="1" applyAlignment="1">
      <alignment horizontal="center" vertical="center"/>
    </xf>
    <xf numFmtId="0" fontId="24" fillId="0" borderId="528" xfId="0" applyFont="1" applyBorder="1" applyAlignment="1">
      <alignment horizontal="left" vertical="center" wrapText="1"/>
    </xf>
    <xf numFmtId="0" fontId="9" fillId="0" borderId="798" xfId="0" applyFont="1" applyBorder="1" applyAlignment="1"/>
    <xf numFmtId="167" fontId="24" fillId="3" borderId="765" xfId="0" applyNumberFormat="1" applyFont="1" applyFill="1" applyBorder="1" applyAlignment="1">
      <alignment horizontal="right" vertical="center"/>
    </xf>
    <xf numFmtId="0" fontId="9" fillId="0" borderId="768" xfId="0" applyFont="1" applyBorder="1" applyAlignment="1"/>
    <xf numFmtId="0" fontId="14" fillId="0" borderId="487" xfId="0" applyFont="1" applyBorder="1" applyAlignment="1">
      <alignment horizontal="left" vertical="center"/>
    </xf>
    <xf numFmtId="0" fontId="9" fillId="0" borderId="487" xfId="0" applyFont="1" applyBorder="1" applyAlignment="1"/>
    <xf numFmtId="0" fontId="9" fillId="0" borderId="538" xfId="0" applyFont="1" applyBorder="1" applyAlignment="1"/>
    <xf numFmtId="0" fontId="24" fillId="3" borderId="230" xfId="0" applyFont="1" applyFill="1" applyBorder="1" applyAlignment="1">
      <alignment horizontal="left" vertical="center"/>
    </xf>
    <xf numFmtId="0" fontId="9" fillId="0" borderId="230" xfId="0" applyFont="1" applyBorder="1" applyAlignment="1"/>
    <xf numFmtId="0" fontId="9" fillId="0" borderId="225" xfId="0" applyFont="1" applyBorder="1" applyAlignment="1"/>
    <xf numFmtId="0" fontId="58" fillId="2" borderId="26" xfId="0" applyFont="1" applyFill="1" applyBorder="1" applyAlignment="1">
      <alignment horizontal="center" vertical="center" wrapText="1"/>
    </xf>
    <xf numFmtId="0" fontId="9" fillId="0" borderId="442" xfId="0" applyFont="1" applyBorder="1" applyAlignment="1"/>
    <xf numFmtId="0" fontId="9" fillId="0" borderId="359" xfId="0" applyFont="1" applyBorder="1" applyAlignment="1"/>
    <xf numFmtId="0" fontId="24" fillId="0" borderId="543" xfId="0" applyFont="1" applyBorder="1" applyAlignment="1">
      <alignment horizontal="left" vertical="center"/>
    </xf>
    <xf numFmtId="0" fontId="9" fillId="0" borderId="543" xfId="0" applyFont="1" applyBorder="1" applyAlignment="1"/>
    <xf numFmtId="0" fontId="9" fillId="0" borderId="544" xfId="0" applyFont="1" applyBorder="1" applyAlignment="1"/>
    <xf numFmtId="0" fontId="14" fillId="0" borderId="543" xfId="0" applyFont="1" applyBorder="1" applyAlignment="1">
      <alignment horizontal="left" vertical="center"/>
    </xf>
    <xf numFmtId="0" fontId="70" fillId="2" borderId="26" xfId="0" applyFont="1" applyFill="1" applyBorder="1" applyAlignment="1">
      <alignment horizontal="center" vertical="center" wrapText="1"/>
    </xf>
    <xf numFmtId="0" fontId="53" fillId="2" borderId="26" xfId="0" applyFont="1" applyFill="1" applyBorder="1" applyAlignment="1">
      <alignment horizontal="center"/>
    </xf>
    <xf numFmtId="0" fontId="14" fillId="0" borderId="535" xfId="0" applyFont="1" applyBorder="1" applyAlignment="1">
      <alignment horizontal="left" vertical="center"/>
    </xf>
    <xf numFmtId="0" fontId="9" fillId="0" borderId="535" xfId="0" applyFont="1" applyBorder="1" applyAlignment="1"/>
    <xf numFmtId="0" fontId="9" fillId="0" borderId="536" xfId="0" applyFont="1" applyBorder="1" applyAlignment="1"/>
    <xf numFmtId="0" fontId="24" fillId="0" borderId="487" xfId="0" applyFont="1" applyBorder="1" applyAlignment="1">
      <alignment horizontal="left" vertical="center"/>
    </xf>
    <xf numFmtId="0" fontId="14" fillId="0" borderId="540" xfId="0" applyFont="1" applyBorder="1" applyAlignment="1">
      <alignment horizontal="left" vertical="center"/>
    </xf>
    <xf numFmtId="0" fontId="9" fillId="0" borderId="540" xfId="0" applyFont="1" applyBorder="1" applyAlignment="1"/>
    <xf numFmtId="0" fontId="9" fillId="0" borderId="541" xfId="0" applyFont="1" applyBorder="1" applyAlignment="1"/>
    <xf numFmtId="0" fontId="9" fillId="0" borderId="276" xfId="0" applyFont="1" applyBorder="1" applyAlignment="1"/>
    <xf numFmtId="0" fontId="14" fillId="0" borderId="528" xfId="0" applyFont="1" applyBorder="1" applyAlignment="1">
      <alignment horizontal="left" vertical="center"/>
    </xf>
    <xf numFmtId="0" fontId="9" fillId="0" borderId="361" xfId="0" applyFont="1" applyBorder="1" applyAlignment="1"/>
    <xf numFmtId="0" fontId="33" fillId="5" borderId="177" xfId="0" applyFont="1" applyFill="1" applyBorder="1" applyAlignment="1">
      <alignment vertical="center" wrapText="1"/>
    </xf>
    <xf numFmtId="0" fontId="9" fillId="0" borderId="177" xfId="0" applyFont="1" applyBorder="1" applyAlignment="1"/>
    <xf numFmtId="0" fontId="9" fillId="0" borderId="439" xfId="0" applyFont="1" applyBorder="1" applyAlignment="1"/>
    <xf numFmtId="0" fontId="33" fillId="5" borderId="177" xfId="0" applyFont="1" applyFill="1" applyBorder="1" applyAlignment="1">
      <alignment horizontal="left" vertical="center" wrapText="1"/>
    </xf>
    <xf numFmtId="0" fontId="58" fillId="2" borderId="26" xfId="0" applyFont="1" applyFill="1" applyBorder="1" applyAlignment="1">
      <alignment horizontal="center" vertical="center"/>
    </xf>
    <xf numFmtId="0" fontId="53" fillId="2" borderId="26" xfId="0" applyFont="1" applyFill="1" applyBorder="1" applyAlignment="1">
      <alignment horizontal="center" vertical="center"/>
    </xf>
    <xf numFmtId="0" fontId="59" fillId="0" borderId="0" xfId="0" applyFont="1" applyAlignment="1">
      <alignment horizontal="left" vertical="center" wrapText="1"/>
    </xf>
    <xf numFmtId="0" fontId="14" fillId="3" borderId="312" xfId="0" applyFont="1" applyFill="1" applyBorder="1" applyAlignment="1">
      <alignment horizontal="left" vertical="center"/>
    </xf>
    <xf numFmtId="0" fontId="9" fillId="0" borderId="312" xfId="0" applyFont="1" applyBorder="1" applyAlignment="1"/>
    <xf numFmtId="0" fontId="9" fillId="0" borderId="313" xfId="0" applyFont="1" applyBorder="1" applyAlignment="1"/>
    <xf numFmtId="0" fontId="59" fillId="3" borderId="26" xfId="0" applyFont="1" applyFill="1" applyBorder="1" applyAlignment="1">
      <alignment horizontal="left" vertical="center" wrapText="1"/>
    </xf>
    <xf numFmtId="0" fontId="33" fillId="3" borderId="177" xfId="0" applyFont="1" applyFill="1" applyBorder="1" applyAlignment="1">
      <alignment horizontal="left" vertical="center" wrapText="1"/>
    </xf>
    <xf numFmtId="0" fontId="59" fillId="3" borderId="269" xfId="0" applyFont="1" applyFill="1" applyBorder="1" applyAlignment="1">
      <alignment horizontal="left" vertical="center" wrapText="1"/>
    </xf>
    <xf numFmtId="0" fontId="9" fillId="0" borderId="269" xfId="0" applyFont="1" applyBorder="1" applyAlignment="1"/>
    <xf numFmtId="0" fontId="14" fillId="3" borderId="275" xfId="0" applyFont="1" applyFill="1" applyBorder="1" applyAlignment="1">
      <alignment horizontal="left" vertical="center"/>
    </xf>
    <xf numFmtId="0" fontId="14" fillId="0" borderId="230" xfId="0" applyFont="1" applyBorder="1" applyAlignment="1">
      <alignment vertical="center"/>
    </xf>
    <xf numFmtId="0" fontId="14" fillId="3" borderId="520" xfId="0" applyFont="1" applyFill="1" applyBorder="1" applyAlignment="1">
      <alignment horizontal="center"/>
    </xf>
    <xf numFmtId="0" fontId="9" fillId="0" borderId="520" xfId="0" applyFont="1" applyBorder="1" applyAlignment="1"/>
    <xf numFmtId="0" fontId="4" fillId="2" borderId="26" xfId="0" applyFont="1" applyFill="1" applyBorder="1" applyAlignment="1">
      <alignment horizontal="center" vertical="center" wrapText="1"/>
    </xf>
    <xf numFmtId="0" fontId="62" fillId="2" borderId="26" xfId="0" applyFont="1" applyFill="1" applyBorder="1" applyAlignment="1">
      <alignment horizontal="center" vertical="center" wrapText="1"/>
    </xf>
    <xf numFmtId="0" fontId="31" fillId="0" borderId="452" xfId="0" applyFont="1" applyBorder="1" applyAlignment="1">
      <alignment horizontal="left" vertical="center"/>
    </xf>
    <xf numFmtId="0" fontId="9" fillId="0" borderId="452" xfId="0" applyFont="1" applyBorder="1" applyAlignment="1"/>
    <xf numFmtId="0" fontId="9" fillId="0" borderId="453" xfId="0" applyFont="1" applyBorder="1" applyAlignment="1"/>
    <xf numFmtId="4" fontId="14" fillId="5" borderId="527" xfId="0" applyNumberFormat="1" applyFont="1" applyFill="1" applyBorder="1" applyAlignment="1">
      <alignment horizontal="right" vertical="center"/>
    </xf>
    <xf numFmtId="0" fontId="9" fillId="0" borderId="517" xfId="0" applyFont="1" applyBorder="1" applyAlignment="1"/>
    <xf numFmtId="4" fontId="14" fillId="5" borderId="770" xfId="0" applyNumberFormat="1" applyFont="1" applyFill="1" applyBorder="1" applyAlignment="1">
      <alignment horizontal="right" vertical="center"/>
    </xf>
    <xf numFmtId="0" fontId="9" fillId="0" borderId="526" xfId="0" applyFont="1" applyBorder="1" applyAlignment="1"/>
    <xf numFmtId="9" fontId="14" fillId="5" borderId="770" xfId="0" applyNumberFormat="1" applyFont="1" applyFill="1" applyBorder="1" applyAlignment="1">
      <alignment horizontal="right" vertical="center"/>
    </xf>
    <xf numFmtId="173" fontId="14" fillId="5" borderId="527" xfId="0" applyNumberFormat="1" applyFont="1" applyFill="1" applyBorder="1" applyAlignment="1">
      <alignment horizontal="right" vertical="center"/>
    </xf>
    <xf numFmtId="9" fontId="14" fillId="5" borderId="527" xfId="0" applyNumberFormat="1" applyFont="1" applyFill="1" applyBorder="1" applyAlignment="1">
      <alignment horizontal="right" vertical="center"/>
    </xf>
    <xf numFmtId="0" fontId="9" fillId="0" borderId="527" xfId="0" applyFont="1" applyBorder="1" applyAlignment="1"/>
    <xf numFmtId="0" fontId="25" fillId="3" borderId="193" xfId="0" applyFont="1" applyFill="1" applyBorder="1" applyAlignment="1">
      <alignment vertical="center" wrapText="1"/>
    </xf>
    <xf numFmtId="0" fontId="9" fillId="0" borderId="416" xfId="0" applyFont="1" applyBorder="1" applyAlignment="1"/>
    <xf numFmtId="0" fontId="25" fillId="3" borderId="193" xfId="0" applyFont="1" applyFill="1" applyBorder="1" applyAlignment="1">
      <alignment horizontal="center" vertical="center" wrapText="1"/>
    </xf>
    <xf numFmtId="167" fontId="25" fillId="3" borderId="193" xfId="0" applyNumberFormat="1" applyFont="1" applyFill="1" applyBorder="1" applyAlignment="1">
      <alignment horizontal="center" vertical="center"/>
    </xf>
    <xf numFmtId="0" fontId="62" fillId="2" borderId="686" xfId="0" applyFont="1" applyFill="1" applyBorder="1" applyAlignment="1">
      <alignment horizontal="center" vertical="center" wrapText="1"/>
    </xf>
    <xf numFmtId="0" fontId="9" fillId="0" borderId="494" xfId="0" applyFont="1" applyBorder="1" applyAlignment="1"/>
    <xf numFmtId="0" fontId="10" fillId="3" borderId="26" xfId="0" applyFont="1" applyFill="1" applyBorder="1" applyAlignment="1">
      <alignment vertical="center" wrapText="1"/>
    </xf>
    <xf numFmtId="164" fontId="27" fillId="3" borderId="527" xfId="0" applyNumberFormat="1" applyFont="1" applyFill="1" applyBorder="1" applyAlignment="1">
      <alignment horizontal="right" vertical="center"/>
    </xf>
    <xf numFmtId="9" fontId="27" fillId="3" borderId="527" xfId="0" applyNumberFormat="1" applyFont="1" applyFill="1" applyBorder="1" applyAlignment="1">
      <alignment horizontal="right" vertical="center"/>
    </xf>
    <xf numFmtId="0" fontId="9" fillId="0" borderId="518" xfId="0" applyFont="1" applyBorder="1" applyAlignment="1"/>
    <xf numFmtId="172" fontId="27" fillId="3" borderId="524" xfId="0" applyNumberFormat="1" applyFont="1" applyFill="1" applyBorder="1" applyAlignment="1">
      <alignment horizontal="right" vertical="center"/>
    </xf>
    <xf numFmtId="0" fontId="9" fillId="0" borderId="525" xfId="0" applyFont="1" applyBorder="1" applyAlignment="1"/>
    <xf numFmtId="3" fontId="27" fillId="3" borderId="527" xfId="0" applyNumberFormat="1" applyFont="1" applyFill="1" applyBorder="1" applyAlignment="1">
      <alignment horizontal="right" vertical="center"/>
    </xf>
    <xf numFmtId="0" fontId="27" fillId="3" borderId="446" xfId="0" applyFont="1" applyFill="1" applyBorder="1" applyAlignment="1">
      <alignment horizontal="right" vertical="center"/>
    </xf>
    <xf numFmtId="0" fontId="9" fillId="0" borderId="522" xfId="0" applyFont="1" applyBorder="1" applyAlignment="1"/>
    <xf numFmtId="3" fontId="27" fillId="3" borderId="523" xfId="0" applyNumberFormat="1" applyFont="1" applyFill="1" applyBorder="1" applyAlignment="1">
      <alignment horizontal="right" vertical="center"/>
    </xf>
    <xf numFmtId="164" fontId="27" fillId="3" borderId="523" xfId="0" applyNumberFormat="1" applyFont="1" applyFill="1" applyBorder="1" applyAlignment="1">
      <alignment horizontal="right" vertical="center"/>
    </xf>
    <xf numFmtId="0" fontId="25" fillId="3" borderId="490" xfId="0" applyFont="1" applyFill="1" applyBorder="1" applyAlignment="1">
      <alignment horizontal="center" vertical="center" wrapText="1"/>
    </xf>
    <xf numFmtId="0" fontId="9" fillId="0" borderId="413" xfId="0" applyFont="1" applyBorder="1" applyAlignment="1"/>
    <xf numFmtId="0" fontId="62" fillId="2" borderId="193" xfId="0" applyFont="1" applyFill="1" applyBorder="1" applyAlignment="1">
      <alignment horizontal="center" vertical="center" wrapText="1"/>
    </xf>
    <xf numFmtId="0" fontId="25" fillId="3" borderId="193" xfId="0" applyFont="1" applyFill="1" applyBorder="1" applyAlignment="1">
      <alignment vertical="center"/>
    </xf>
    <xf numFmtId="0" fontId="33" fillId="3" borderId="193" xfId="0" applyFont="1" applyFill="1" applyBorder="1" applyAlignment="1">
      <alignment horizontal="left" vertical="center" wrapText="1"/>
    </xf>
    <xf numFmtId="3" fontId="27" fillId="3" borderId="224" xfId="0" applyNumberFormat="1" applyFont="1" applyFill="1" applyBorder="1" applyAlignment="1">
      <alignment horizontal="right" vertical="center"/>
    </xf>
    <xf numFmtId="0" fontId="9" fillId="0" borderId="521" xfId="0" applyFont="1" applyBorder="1" applyAlignment="1"/>
    <xf numFmtId="9" fontId="27" fillId="3" borderId="770" xfId="0" applyNumberFormat="1" applyFont="1" applyFill="1" applyBorder="1" applyAlignment="1">
      <alignment horizontal="right" vertical="center"/>
    </xf>
    <xf numFmtId="0" fontId="9" fillId="0" borderId="516" xfId="0" applyFont="1" applyBorder="1" applyAlignment="1"/>
    <xf numFmtId="0" fontId="25" fillId="0" borderId="491" xfId="0" applyFont="1" applyBorder="1" applyAlignment="1">
      <alignment horizontal="left" vertical="center" wrapText="1"/>
    </xf>
    <xf numFmtId="0" fontId="9" fillId="0" borderId="491" xfId="0" applyFont="1" applyBorder="1" applyAlignment="1"/>
    <xf numFmtId="0" fontId="25" fillId="0" borderId="504" xfId="0" applyFont="1" applyBorder="1" applyAlignment="1">
      <alignment horizontal="center" vertical="center" wrapText="1"/>
    </xf>
    <xf numFmtId="0" fontId="9" fillId="0" borderId="511" xfId="0" applyFont="1" applyBorder="1" applyAlignment="1"/>
    <xf numFmtId="0" fontId="9" fillId="0" borderId="501" xfId="0" applyFont="1" applyBorder="1" applyAlignment="1"/>
    <xf numFmtId="0" fontId="9" fillId="0" borderId="502" xfId="0" applyFont="1" applyBorder="1" applyAlignment="1"/>
    <xf numFmtId="0" fontId="9" fillId="0" borderId="513" xfId="0" applyFont="1" applyBorder="1" applyAlignment="1"/>
    <xf numFmtId="0" fontId="9" fillId="0" borderId="514" xfId="0" applyFont="1" applyBorder="1" applyAlignment="1"/>
    <xf numFmtId="0" fontId="25" fillId="3" borderId="504" xfId="0" applyFont="1" applyFill="1" applyBorder="1" applyAlignment="1">
      <alignment horizontal="center" vertical="center" wrapText="1"/>
    </xf>
    <xf numFmtId="0" fontId="9" fillId="0" borderId="512" xfId="0" applyFont="1" applyBorder="1" applyAlignment="1"/>
    <xf numFmtId="0" fontId="9" fillId="0" borderId="515" xfId="0" applyFont="1" applyBorder="1" applyAlignment="1"/>
    <xf numFmtId="0" fontId="33" fillId="0" borderId="504" xfId="0" applyFont="1" applyBorder="1" applyAlignment="1">
      <alignment horizontal="center" vertical="center"/>
    </xf>
    <xf numFmtId="0" fontId="25" fillId="3" borderId="26" xfId="0" applyFont="1" applyFill="1" applyBorder="1" applyAlignment="1">
      <alignment vertical="center" wrapText="1"/>
    </xf>
    <xf numFmtId="3" fontId="14" fillId="5" borderId="527" xfId="0" applyNumberFormat="1" applyFont="1" applyFill="1" applyBorder="1" applyAlignment="1">
      <alignment horizontal="right" vertical="center"/>
    </xf>
    <xf numFmtId="164" fontId="14" fillId="5" borderId="527" xfId="0" applyNumberFormat="1" applyFont="1" applyFill="1" applyBorder="1" applyAlignment="1">
      <alignment horizontal="right" vertical="center"/>
    </xf>
    <xf numFmtId="3" fontId="14" fillId="5" borderId="519" xfId="0" applyNumberFormat="1" applyFont="1" applyFill="1" applyBorder="1" applyAlignment="1">
      <alignment horizontal="right" vertical="center"/>
    </xf>
    <xf numFmtId="3" fontId="14" fillId="0" borderId="770" xfId="0" applyNumberFormat="1" applyFont="1" applyBorder="1" applyAlignment="1">
      <alignment horizontal="right" vertical="center"/>
    </xf>
    <xf numFmtId="9" fontId="14" fillId="0" borderId="770" xfId="0" applyNumberFormat="1" applyFont="1" applyBorder="1" applyAlignment="1">
      <alignment horizontal="right" vertical="center"/>
    </xf>
    <xf numFmtId="0" fontId="58" fillId="5" borderId="26" xfId="0" applyFont="1" applyFill="1" applyBorder="1" applyAlignment="1">
      <alignment horizontal="center" vertical="center"/>
    </xf>
    <xf numFmtId="4" fontId="14" fillId="3" borderId="770" xfId="0" applyNumberFormat="1" applyFont="1" applyFill="1" applyBorder="1" applyAlignment="1">
      <alignment horizontal="right" vertical="center"/>
    </xf>
    <xf numFmtId="9" fontId="14" fillId="3" borderId="770" xfId="0" applyNumberFormat="1" applyFont="1" applyFill="1" applyBorder="1" applyAlignment="1">
      <alignment horizontal="right" vertical="center"/>
    </xf>
    <xf numFmtId="10" fontId="14" fillId="3" borderId="527" xfId="0" applyNumberFormat="1" applyFont="1" applyFill="1" applyBorder="1" applyAlignment="1">
      <alignment horizontal="right" vertical="center"/>
    </xf>
    <xf numFmtId="9" fontId="14" fillId="3" borderId="527" xfId="0" applyNumberFormat="1" applyFont="1" applyFill="1" applyBorder="1" applyAlignment="1">
      <alignment horizontal="right" vertical="center"/>
    </xf>
    <xf numFmtId="3" fontId="14" fillId="3" borderId="527" xfId="0" applyNumberFormat="1" applyFont="1" applyFill="1" applyBorder="1" applyAlignment="1">
      <alignment horizontal="right" vertical="center"/>
    </xf>
    <xf numFmtId="0" fontId="14" fillId="5" borderId="659" xfId="0" applyFont="1" applyFill="1" applyBorder="1" applyAlignment="1">
      <alignment horizontal="left" vertical="center"/>
    </xf>
    <xf numFmtId="0" fontId="25" fillId="5" borderId="26" xfId="0" applyFont="1" applyFill="1" applyBorder="1" applyAlignment="1">
      <alignment horizontal="left" vertical="center" wrapText="1"/>
    </xf>
    <xf numFmtId="0" fontId="14" fillId="5" borderId="528" xfId="0" applyFont="1" applyFill="1" applyBorder="1" applyAlignment="1">
      <alignment horizontal="left" vertical="center"/>
    </xf>
    <xf numFmtId="0" fontId="9" fillId="0" borderId="282" xfId="0" applyFont="1" applyBorder="1" applyAlignment="1"/>
    <xf numFmtId="0" fontId="14" fillId="0" borderId="528" xfId="0" applyFont="1" applyBorder="1" applyAlignment="1">
      <alignment horizontal="center" vertical="center" wrapText="1"/>
    </xf>
    <xf numFmtId="0" fontId="14" fillId="3" borderId="528" xfId="0" applyFont="1" applyFill="1" applyBorder="1" applyAlignment="1">
      <alignment horizontal="center" vertical="center" wrapText="1"/>
    </xf>
    <xf numFmtId="0" fontId="9" fillId="0" borderId="529" xfId="0" applyFont="1" applyBorder="1" applyAlignment="1"/>
    <xf numFmtId="0" fontId="9" fillId="0" borderId="509" xfId="0" applyFont="1" applyBorder="1" applyAlignment="1"/>
    <xf numFmtId="0" fontId="9" fillId="0" borderId="510" xfId="0" applyFont="1" applyBorder="1" applyAlignment="1"/>
    <xf numFmtId="0" fontId="33" fillId="3" borderId="501" xfId="0" applyFont="1" applyFill="1" applyBorder="1" applyAlignment="1">
      <alignment horizontal="center" vertical="center" wrapText="1"/>
    </xf>
    <xf numFmtId="0" fontId="9" fillId="0" borderId="506" xfId="0" applyFont="1" applyBorder="1" applyAlignment="1"/>
    <xf numFmtId="0" fontId="9" fillId="0" borderId="507" xfId="0" applyFont="1" applyBorder="1" applyAlignment="1"/>
    <xf numFmtId="0" fontId="33" fillId="3" borderId="503" xfId="0" applyFont="1" applyFill="1" applyBorder="1" applyAlignment="1">
      <alignment horizontal="center" vertical="center" wrapText="1"/>
    </xf>
    <xf numFmtId="0" fontId="9" fillId="0" borderId="503" xfId="0" applyFont="1" applyBorder="1" applyAlignment="1"/>
    <xf numFmtId="0" fontId="9" fillId="0" borderId="508" xfId="0" applyFont="1" applyBorder="1" applyAlignment="1"/>
    <xf numFmtId="0" fontId="9" fillId="0" borderId="240" xfId="0" applyFont="1" applyBorder="1" applyAlignment="1"/>
    <xf numFmtId="0" fontId="25" fillId="3" borderId="501" xfId="0" applyFont="1" applyFill="1" applyBorder="1" applyAlignment="1">
      <alignment horizontal="center" vertical="center" wrapText="1"/>
    </xf>
    <xf numFmtId="0" fontId="9" fillId="0" borderId="505" xfId="0" applyFont="1" applyBorder="1" applyAlignment="1"/>
    <xf numFmtId="0" fontId="9" fillId="0" borderId="674" xfId="0" applyFont="1" applyBorder="1" applyAlignment="1"/>
    <xf numFmtId="0" fontId="9" fillId="0" borderId="206" xfId="0" applyFont="1" applyBorder="1" applyAlignment="1"/>
    <xf numFmtId="0" fontId="33" fillId="3" borderId="495" xfId="0" applyFont="1" applyFill="1" applyBorder="1" applyAlignment="1">
      <alignment horizontal="center" vertical="center" wrapText="1"/>
    </xf>
    <xf numFmtId="0" fontId="9" fillId="0" borderId="496" xfId="0" applyFont="1" applyBorder="1" applyAlignment="1"/>
    <xf numFmtId="0" fontId="33" fillId="3" borderId="495" xfId="0" applyFont="1" applyFill="1" applyBorder="1" applyAlignment="1">
      <alignment horizontal="center" vertical="center"/>
    </xf>
    <xf numFmtId="0" fontId="9" fillId="0" borderId="497" xfId="0" applyFont="1" applyBorder="1" applyAlignment="1"/>
    <xf numFmtId="0" fontId="25" fillId="3" borderId="495" xfId="0" applyFont="1" applyFill="1" applyBorder="1" applyAlignment="1">
      <alignment horizontal="center" vertical="center" wrapText="1"/>
    </xf>
    <xf numFmtId="0" fontId="25" fillId="3" borderId="499" xfId="0" applyFont="1" applyFill="1" applyBorder="1" applyAlignment="1">
      <alignment horizontal="center" vertical="center" wrapText="1"/>
    </xf>
    <xf numFmtId="0" fontId="9" fillId="0" borderId="500" xfId="0" applyFont="1" applyBorder="1" applyAlignment="1"/>
    <xf numFmtId="0" fontId="33" fillId="3" borderId="501" xfId="0" applyFont="1" applyFill="1" applyBorder="1" applyAlignment="1">
      <alignment horizontal="center" vertical="center"/>
    </xf>
    <xf numFmtId="0" fontId="9" fillId="0" borderId="224" xfId="0" applyFont="1" applyBorder="1" applyAlignment="1"/>
    <xf numFmtId="0" fontId="25" fillId="3" borderId="269" xfId="0" applyFont="1" applyFill="1" applyBorder="1" applyAlignment="1">
      <alignment horizontal="left" vertical="center" wrapText="1"/>
    </xf>
    <xf numFmtId="0" fontId="62" fillId="2" borderId="657" xfId="0" applyFont="1" applyFill="1" applyBorder="1" applyAlignment="1">
      <alignment horizontal="center" vertical="center" wrapText="1"/>
    </xf>
    <xf numFmtId="0" fontId="9" fillId="0" borderId="483" xfId="0" applyFont="1" applyBorder="1" applyAlignment="1"/>
    <xf numFmtId="0" fontId="62" fillId="2" borderId="480" xfId="0" applyFont="1" applyFill="1" applyBorder="1" applyAlignment="1">
      <alignment horizontal="center" vertical="center" wrapText="1"/>
    </xf>
    <xf numFmtId="0" fontId="25" fillId="3" borderId="484" xfId="0" applyFont="1" applyFill="1" applyBorder="1" applyAlignment="1">
      <alignment horizontal="center" vertical="center"/>
    </xf>
    <xf numFmtId="0" fontId="9" fillId="0" borderId="485" xfId="0" applyFont="1" applyBorder="1" applyAlignment="1"/>
    <xf numFmtId="0" fontId="58" fillId="2" borderId="492" xfId="0" applyFont="1" applyFill="1" applyBorder="1" applyAlignment="1">
      <alignment horizontal="center" vertical="center" wrapText="1"/>
    </xf>
    <xf numFmtId="0" fontId="9" fillId="0" borderId="493" xfId="0" applyFont="1" applyBorder="1" applyAlignment="1"/>
    <xf numFmtId="0" fontId="25" fillId="3" borderId="488" xfId="0" applyFont="1" applyFill="1" applyBorder="1" applyAlignment="1">
      <alignment vertical="center"/>
    </xf>
    <xf numFmtId="0" fontId="9" fillId="0" borderId="489" xfId="0" applyFont="1" applyBorder="1" applyAlignment="1"/>
    <xf numFmtId="0" fontId="25" fillId="3" borderId="488" xfId="0" applyFont="1" applyFill="1" applyBorder="1" applyAlignment="1">
      <alignment horizontal="center" vertical="center" wrapText="1"/>
    </xf>
    <xf numFmtId="0" fontId="25" fillId="3" borderId="193" xfId="0" applyFont="1" applyFill="1" applyBorder="1" applyAlignment="1">
      <alignment horizontal="left" vertical="center" wrapText="1"/>
    </xf>
    <xf numFmtId="0" fontId="58" fillId="2" borderId="693" xfId="0" applyFont="1" applyFill="1" applyBorder="1" applyAlignment="1">
      <alignment horizontal="center" vertical="center"/>
    </xf>
    <xf numFmtId="0" fontId="25" fillId="3" borderId="484" xfId="0" applyFont="1" applyFill="1" applyBorder="1" applyAlignment="1">
      <alignment vertical="center" wrapText="1"/>
    </xf>
    <xf numFmtId="0" fontId="25" fillId="3" borderId="193" xfId="0" applyFont="1" applyFill="1" applyBorder="1" applyAlignment="1">
      <alignment horizontal="center" vertical="center"/>
    </xf>
    <xf numFmtId="0" fontId="53" fillId="2" borderId="693" xfId="0" applyFont="1" applyFill="1" applyBorder="1" applyAlignment="1">
      <alignment horizontal="center" vertical="center"/>
    </xf>
    <xf numFmtId="0" fontId="60" fillId="0" borderId="0" xfId="0" applyFont="1" applyAlignment="1">
      <alignment horizontal="left" vertical="center" wrapText="1"/>
    </xf>
    <xf numFmtId="0" fontId="25" fillId="5" borderId="269" xfId="0" applyFont="1" applyFill="1" applyBorder="1" applyAlignment="1">
      <alignment horizontal="left" vertical="center" wrapText="1"/>
    </xf>
    <xf numFmtId="0" fontId="1" fillId="3" borderId="26" xfId="0" applyFont="1" applyFill="1" applyBorder="1" applyAlignment="1">
      <alignment vertical="center" wrapText="1"/>
    </xf>
    <xf numFmtId="0" fontId="53" fillId="2" borderId="26" xfId="0" applyFont="1" applyFill="1" applyBorder="1" applyAlignment="1">
      <alignment horizontal="center" vertical="center" wrapText="1"/>
    </xf>
    <xf numFmtId="0" fontId="25" fillId="3" borderId="177" xfId="0" applyFont="1" applyFill="1" applyBorder="1" applyAlignment="1">
      <alignment horizontal="left" vertical="center" wrapText="1"/>
    </xf>
    <xf numFmtId="0" fontId="25" fillId="5" borderId="177" xfId="0" applyFont="1" applyFill="1" applyBorder="1" applyAlignment="1">
      <alignment horizontal="left" vertical="center" wrapText="1"/>
    </xf>
    <xf numFmtId="0" fontId="33" fillId="3" borderId="269" xfId="0" applyFont="1" applyFill="1" applyBorder="1" applyAlignment="1">
      <alignment horizontal="left" vertical="center" wrapText="1"/>
    </xf>
    <xf numFmtId="0" fontId="14" fillId="0" borderId="452" xfId="0" applyFont="1" applyBorder="1" applyAlignment="1">
      <alignment horizontal="left" vertical="center"/>
    </xf>
    <xf numFmtId="0" fontId="14" fillId="0" borderId="528" xfId="0" applyFont="1" applyBorder="1" applyAlignment="1">
      <alignment vertical="center"/>
    </xf>
    <xf numFmtId="0" fontId="14" fillId="3" borderId="445" xfId="0" applyFont="1" applyFill="1" applyBorder="1" applyAlignment="1">
      <alignment horizontal="center" vertical="center"/>
    </xf>
    <xf numFmtId="0" fontId="33" fillId="3" borderId="269" xfId="0" applyFont="1" applyFill="1" applyBorder="1" applyAlignment="1">
      <alignment vertical="center" wrapText="1"/>
    </xf>
    <xf numFmtId="0" fontId="28" fillId="0" borderId="116" xfId="0" applyFont="1" applyBorder="1" applyAlignment="1">
      <alignment vertical="center"/>
    </xf>
    <xf numFmtId="0" fontId="9" fillId="0" borderId="435" xfId="0" applyFont="1" applyBorder="1" applyAlignment="1"/>
    <xf numFmtId="0" fontId="27" fillId="0" borderId="261" xfId="0" applyFont="1" applyBorder="1" applyAlignment="1">
      <alignment vertical="center"/>
    </xf>
    <xf numFmtId="0" fontId="9" fillId="0" borderId="261" xfId="0" applyFont="1" applyBorder="1" applyAlignment="1"/>
    <xf numFmtId="0" fontId="9" fillId="0" borderId="262" xfId="0" applyFont="1" applyBorder="1" applyAlignment="1"/>
    <xf numFmtId="0" fontId="53" fillId="7" borderId="26" xfId="0" applyFont="1" applyFill="1" applyBorder="1" applyAlignment="1">
      <alignment vertical="center" wrapText="1"/>
    </xf>
    <xf numFmtId="0" fontId="53" fillId="7" borderId="26" xfId="0" applyFont="1" applyFill="1" applyBorder="1" applyAlignment="1">
      <alignment horizontal="center" vertical="center" wrapText="1"/>
    </xf>
    <xf numFmtId="0" fontId="27" fillId="0" borderId="350" xfId="0" applyFont="1" applyBorder="1" applyAlignment="1">
      <alignment vertical="center"/>
    </xf>
    <xf numFmtId="0" fontId="9" fillId="0" borderId="260" xfId="0" applyFont="1" applyBorder="1" applyAlignment="1"/>
    <xf numFmtId="0" fontId="27" fillId="0" borderId="116" xfId="0" applyFont="1" applyBorder="1" applyAlignment="1">
      <alignment vertical="center"/>
    </xf>
    <xf numFmtId="0" fontId="53" fillId="2" borderId="358" xfId="0" applyFont="1" applyFill="1" applyBorder="1" applyAlignment="1">
      <alignment horizontal="center" vertical="center" wrapText="1"/>
    </xf>
    <xf numFmtId="0" fontId="53" fillId="2" borderId="550" xfId="0" applyFont="1" applyFill="1" applyBorder="1" applyAlignment="1">
      <alignment horizontal="center" vertical="center"/>
    </xf>
    <xf numFmtId="0" fontId="9" fillId="0" borderId="341" xfId="0" applyFont="1" applyBorder="1" applyAlignment="1"/>
    <xf numFmtId="0" fontId="53" fillId="2" borderId="440" xfId="0" applyFont="1" applyFill="1" applyBorder="1" applyAlignment="1">
      <alignment horizontal="center" vertical="center" wrapText="1"/>
    </xf>
    <xf numFmtId="0" fontId="9" fillId="0" borderId="441" xfId="0" applyFont="1" applyBorder="1" applyAlignment="1"/>
    <xf numFmtId="0" fontId="53" fillId="7" borderId="26" xfId="0" applyFont="1" applyFill="1" applyBorder="1" applyAlignment="1">
      <alignment horizontal="center" vertical="center"/>
    </xf>
    <xf numFmtId="0" fontId="27" fillId="0" borderId="116" xfId="0" applyFont="1" applyBorder="1" applyAlignment="1">
      <alignment vertical="center" wrapText="1"/>
    </xf>
    <xf numFmtId="0" fontId="58" fillId="2" borderId="358" xfId="0" applyFont="1" applyFill="1" applyBorder="1" applyAlignment="1">
      <alignment horizontal="center" vertical="center"/>
    </xf>
    <xf numFmtId="0" fontId="14" fillId="0" borderId="439" xfId="0" applyFont="1" applyBorder="1" applyAlignment="1">
      <alignment horizontal="left" vertical="center"/>
    </xf>
    <xf numFmtId="0" fontId="67" fillId="3" borderId="26" xfId="0" applyFont="1" applyFill="1" applyBorder="1" applyAlignment="1">
      <alignment vertical="center" wrapText="1"/>
    </xf>
    <xf numFmtId="0" fontId="22" fillId="4" borderId="26" xfId="0" applyFont="1" applyFill="1" applyBorder="1" applyAlignment="1"/>
    <xf numFmtId="0" fontId="58" fillId="2" borderId="26" xfId="0" applyFont="1" applyFill="1" applyBorder="1" applyAlignment="1">
      <alignment horizontal="left" vertical="center" wrapText="1"/>
    </xf>
    <xf numFmtId="0" fontId="25" fillId="0" borderId="177" xfId="0" applyFont="1" applyBorder="1" applyAlignment="1">
      <alignment horizontal="left" vertical="center" wrapText="1"/>
    </xf>
    <xf numFmtId="0" fontId="41" fillId="4" borderId="26" xfId="0" applyFont="1" applyFill="1" applyBorder="1" applyAlignment="1"/>
    <xf numFmtId="0" fontId="38" fillId="4" borderId="26" xfId="0" applyFont="1" applyFill="1" applyBorder="1" applyAlignment="1">
      <alignment vertical="center"/>
    </xf>
    <xf numFmtId="0" fontId="22" fillId="4" borderId="26" xfId="0" applyFont="1" applyFill="1" applyBorder="1" applyAlignment="1">
      <alignment vertical="center"/>
    </xf>
    <xf numFmtId="0" fontId="53" fillId="2" borderId="340" xfId="0" applyFont="1" applyFill="1" applyBorder="1" applyAlignment="1">
      <alignment horizontal="center" vertical="center"/>
    </xf>
    <xf numFmtId="0" fontId="9" fillId="0" borderId="343" xfId="0" applyFont="1" applyBorder="1" applyAlignment="1"/>
    <xf numFmtId="0" fontId="9" fillId="0" borderId="279" xfId="0" applyFont="1" applyBorder="1" applyAlignment="1"/>
    <xf numFmtId="170" fontId="27" fillId="3" borderId="673" xfId="0" applyNumberFormat="1" applyFont="1" applyFill="1" applyBorder="1" applyAlignment="1">
      <alignment horizontal="right" vertical="center"/>
    </xf>
    <xf numFmtId="0" fontId="9" fillId="0" borderId="431" xfId="0" applyFont="1" applyBorder="1" applyAlignment="1"/>
    <xf numFmtId="170" fontId="14" fillId="0" borderId="693" xfId="0" applyNumberFormat="1" applyFont="1" applyBorder="1" applyAlignment="1">
      <alignment horizontal="right" vertical="center"/>
    </xf>
    <xf numFmtId="0" fontId="9" fillId="0" borderId="660" xfId="0" applyFont="1" applyBorder="1" applyAlignment="1"/>
    <xf numFmtId="170" fontId="14" fillId="0" borderId="673" xfId="0" applyNumberFormat="1" applyFont="1" applyBorder="1" applyAlignment="1">
      <alignment horizontal="right" vertical="center"/>
    </xf>
    <xf numFmtId="0" fontId="9" fillId="0" borderId="559" xfId="0" applyFont="1" applyBorder="1" applyAlignment="1"/>
    <xf numFmtId="0" fontId="27" fillId="3" borderId="65" xfId="0" applyFont="1" applyFill="1" applyBorder="1" applyAlignment="1">
      <alignment vertical="center"/>
    </xf>
    <xf numFmtId="0" fontId="14" fillId="0" borderId="312" xfId="0" applyFont="1" applyBorder="1" applyAlignment="1">
      <alignment horizontal="left" vertical="center"/>
    </xf>
    <xf numFmtId="0" fontId="31" fillId="0" borderId="230" xfId="0" applyFont="1" applyBorder="1" applyAlignment="1">
      <alignment horizontal="left" vertical="center"/>
    </xf>
    <xf numFmtId="0" fontId="58" fillId="2" borderId="424" xfId="0" applyFont="1" applyFill="1" applyBorder="1" applyAlignment="1">
      <alignment horizontal="center" vertical="center"/>
    </xf>
    <xf numFmtId="0" fontId="9" fillId="0" borderId="424" xfId="0" applyFont="1" applyBorder="1" applyAlignment="1"/>
    <xf numFmtId="0" fontId="9" fillId="0" borderId="425" xfId="0" applyFont="1" applyBorder="1" applyAlignment="1"/>
    <xf numFmtId="3" fontId="14" fillId="3" borderId="265" xfId="0" applyNumberFormat="1" applyFont="1" applyFill="1" applyBorder="1" applyAlignment="1">
      <alignment horizontal="right" vertical="center"/>
    </xf>
    <xf numFmtId="0" fontId="9" fillId="0" borderId="235" xfId="0" applyFont="1" applyBorder="1" applyAlignment="1"/>
    <xf numFmtId="3" fontId="14" fillId="3" borderId="49" xfId="0" applyNumberFormat="1" applyFont="1" applyFill="1" applyBorder="1" applyAlignment="1">
      <alignment horizontal="right" vertical="center"/>
    </xf>
    <xf numFmtId="3" fontId="24" fillId="3" borderId="176" xfId="0" applyNumberFormat="1" applyFont="1" applyFill="1" applyBorder="1" applyAlignment="1">
      <alignment horizontal="right" vertical="center"/>
    </xf>
    <xf numFmtId="3" fontId="14" fillId="0" borderId="251" xfId="0" applyNumberFormat="1" applyFont="1" applyBorder="1" applyAlignment="1">
      <alignment horizontal="right" vertical="center"/>
    </xf>
    <xf numFmtId="0" fontId="9" fillId="0" borderId="254" xfId="0" applyFont="1" applyBorder="1" applyAlignment="1"/>
    <xf numFmtId="3" fontId="24" fillId="0" borderId="273" xfId="0" applyNumberFormat="1" applyFont="1" applyBorder="1" applyAlignment="1">
      <alignment horizontal="right" vertical="center"/>
    </xf>
    <xf numFmtId="0" fontId="9" fillId="0" borderId="277" xfId="0" applyFont="1" applyBorder="1" applyAlignment="1"/>
    <xf numFmtId="0" fontId="25" fillId="3" borderId="177" xfId="0" applyFont="1" applyFill="1" applyBorder="1" applyAlignment="1">
      <alignment vertical="center" wrapText="1"/>
    </xf>
    <xf numFmtId="4" fontId="14" fillId="3" borderId="265" xfId="0" applyNumberFormat="1" applyFont="1" applyFill="1" applyBorder="1" applyAlignment="1">
      <alignment horizontal="right" vertical="center"/>
    </xf>
    <xf numFmtId="4" fontId="14" fillId="3" borderId="49" xfId="0" applyNumberFormat="1" applyFont="1" applyFill="1" applyBorder="1" applyAlignment="1">
      <alignment horizontal="right" vertical="center"/>
    </xf>
    <xf numFmtId="4" fontId="24" fillId="3" borderId="176" xfId="0" applyNumberFormat="1" applyFont="1" applyFill="1" applyBorder="1" applyAlignment="1">
      <alignment horizontal="right" vertical="center"/>
    </xf>
    <xf numFmtId="4" fontId="14" fillId="0" borderId="251" xfId="0" applyNumberFormat="1" applyFont="1" applyBorder="1" applyAlignment="1">
      <alignment horizontal="right" vertical="center"/>
    </xf>
    <xf numFmtId="4" fontId="24" fillId="0" borderId="273" xfId="0" applyNumberFormat="1" applyFont="1" applyBorder="1" applyAlignment="1">
      <alignment horizontal="right" vertical="center"/>
    </xf>
    <xf numFmtId="0" fontId="32" fillId="0" borderId="0" xfId="0" applyFont="1" applyAlignment="1">
      <alignment horizontal="center" vertical="center" wrapText="1"/>
    </xf>
    <xf numFmtId="0" fontId="22" fillId="4" borderId="26" xfId="0" applyFont="1" applyFill="1" applyBorder="1" applyAlignment="1">
      <alignment horizontal="left" vertical="center" wrapText="1"/>
    </xf>
    <xf numFmtId="0" fontId="33" fillId="5" borderId="371" xfId="0" applyFont="1" applyFill="1" applyBorder="1" applyAlignment="1">
      <alignment horizontal="left" vertical="center" wrapText="1"/>
    </xf>
    <xf numFmtId="0" fontId="9" fillId="0" borderId="371" xfId="0" applyFont="1" applyBorder="1" applyAlignment="1"/>
    <xf numFmtId="0" fontId="53" fillId="0" borderId="0" xfId="0" applyFont="1" applyAlignment="1">
      <alignment horizontal="center" vertical="center" wrapText="1"/>
    </xf>
    <xf numFmtId="0" fontId="33" fillId="5" borderId="360" xfId="0" applyFont="1" applyFill="1" applyBorder="1" applyAlignment="1">
      <alignment horizontal="left" vertical="center" wrapText="1"/>
    </xf>
    <xf numFmtId="0" fontId="9" fillId="0" borderId="360" xfId="0" applyFont="1" applyBorder="1" applyAlignment="1"/>
    <xf numFmtId="0" fontId="4" fillId="2" borderId="550" xfId="0" applyFont="1" applyFill="1" applyBorder="1" applyAlignment="1">
      <alignment horizontal="center" vertical="center" wrapText="1"/>
    </xf>
    <xf numFmtId="0" fontId="9" fillId="0" borderId="550" xfId="0" applyFont="1" applyBorder="1" applyAlignment="1"/>
    <xf numFmtId="0" fontId="4" fillId="2" borderId="552" xfId="0" applyFont="1" applyFill="1" applyBorder="1" applyAlignment="1">
      <alignment horizontal="center" vertical="center" wrapText="1"/>
    </xf>
    <xf numFmtId="0" fontId="9" fillId="0" borderId="342" xfId="0" applyFont="1" applyBorder="1" applyAlignment="1"/>
    <xf numFmtId="0" fontId="62" fillId="2" borderId="340" xfId="0" applyFont="1" applyFill="1" applyBorder="1" applyAlignment="1">
      <alignment horizontal="center" vertical="center" wrapText="1"/>
    </xf>
    <xf numFmtId="0" fontId="9" fillId="0" borderId="340" xfId="0" applyFont="1" applyBorder="1" applyAlignment="1"/>
    <xf numFmtId="0" fontId="58" fillId="2" borderId="552" xfId="0" applyFont="1" applyFill="1" applyBorder="1" applyAlignment="1">
      <alignment horizontal="center" vertical="center" wrapText="1"/>
    </xf>
    <xf numFmtId="0" fontId="58" fillId="2" borderId="340" xfId="0" applyFont="1" applyFill="1" applyBorder="1" applyAlignment="1">
      <alignment horizontal="center" vertical="center" wrapText="1"/>
    </xf>
    <xf numFmtId="0" fontId="58" fillId="2" borderId="550" xfId="0" applyFont="1" applyFill="1" applyBorder="1" applyAlignment="1">
      <alignment horizontal="center" vertical="center" wrapText="1"/>
    </xf>
    <xf numFmtId="0" fontId="33" fillId="5" borderId="269" xfId="0" applyFont="1" applyFill="1" applyBorder="1" applyAlignment="1">
      <alignment horizontal="left" vertical="center"/>
    </xf>
    <xf numFmtId="0" fontId="9" fillId="0" borderId="348" xfId="0" applyFont="1" applyBorder="1" applyAlignment="1"/>
    <xf numFmtId="0" fontId="33" fillId="5" borderId="269" xfId="0" applyFont="1" applyFill="1" applyBorder="1" applyAlignment="1">
      <alignment horizontal="left" vertical="center" wrapText="1"/>
    </xf>
    <xf numFmtId="0" fontId="4" fillId="2" borderId="340" xfId="0" applyFont="1" applyFill="1" applyBorder="1" applyAlignment="1">
      <alignment horizontal="center" vertical="center" wrapText="1"/>
    </xf>
    <xf numFmtId="0" fontId="4" fillId="2" borderId="551" xfId="0" applyFont="1" applyFill="1" applyBorder="1" applyAlignment="1">
      <alignment horizontal="center" vertical="center" wrapText="1"/>
    </xf>
    <xf numFmtId="0" fontId="9" fillId="0" borderId="551" xfId="0" applyFont="1" applyBorder="1" applyAlignment="1"/>
    <xf numFmtId="0" fontId="9" fillId="0" borderId="344" xfId="0" applyFont="1" applyBorder="1" applyAlignment="1"/>
    <xf numFmtId="0" fontId="4" fillId="2" borderId="354" xfId="0" applyFont="1" applyFill="1" applyBorder="1" applyAlignment="1">
      <alignment horizontal="center" vertical="center" wrapText="1"/>
    </xf>
    <xf numFmtId="0" fontId="9" fillId="0" borderId="354" xfId="0" applyFont="1" applyBorder="1" applyAlignment="1"/>
    <xf numFmtId="0" fontId="9" fillId="0" borderId="355" xfId="0" applyFont="1" applyBorder="1" applyAlignment="1"/>
    <xf numFmtId="0" fontId="66" fillId="0" borderId="101" xfId="0" applyFont="1" applyBorder="1" applyAlignment="1">
      <alignment horizontal="left" vertical="center" wrapText="1"/>
    </xf>
    <xf numFmtId="0" fontId="53" fillId="2" borderId="757" xfId="0" applyFont="1" applyFill="1" applyBorder="1" applyAlignment="1">
      <alignment horizontal="center" vertical="center" wrapText="1"/>
    </xf>
    <xf numFmtId="0" fontId="9" fillId="0" borderId="215" xfId="0" applyFont="1" applyBorder="1" applyAlignment="1"/>
    <xf numFmtId="0" fontId="53" fillId="2" borderId="214" xfId="0" applyFont="1" applyFill="1" applyBorder="1" applyAlignment="1">
      <alignment horizontal="center" vertical="center" wrapText="1"/>
    </xf>
    <xf numFmtId="0" fontId="9" fillId="0" borderId="216" xfId="0" applyFont="1" applyBorder="1" applyAlignment="1"/>
    <xf numFmtId="0" fontId="53" fillId="2" borderId="686" xfId="0" applyFont="1" applyFill="1" applyBorder="1" applyAlignment="1">
      <alignment horizontal="center" vertical="center" wrapText="1"/>
    </xf>
    <xf numFmtId="0" fontId="53" fillId="6" borderId="26" xfId="0" applyFont="1" applyFill="1" applyBorder="1" applyAlignment="1">
      <alignment horizontal="center" vertical="center" wrapText="1"/>
    </xf>
    <xf numFmtId="0" fontId="53" fillId="2" borderId="693" xfId="0" applyFont="1" applyFill="1" applyBorder="1" applyAlignment="1">
      <alignment horizontal="center"/>
    </xf>
    <xf numFmtId="0" fontId="65" fillId="0" borderId="275" xfId="0" applyFont="1" applyBorder="1" applyAlignment="1">
      <alignment vertical="center" wrapText="1"/>
    </xf>
    <xf numFmtId="0" fontId="9" fillId="0" borderId="410" xfId="0" applyFont="1" applyBorder="1" applyAlignment="1"/>
    <xf numFmtId="0" fontId="27" fillId="3" borderId="528" xfId="0" applyFont="1" applyFill="1" applyBorder="1" applyAlignment="1">
      <alignment vertical="center"/>
    </xf>
    <xf numFmtId="0" fontId="27" fillId="3" borderId="230" xfId="0" applyFont="1" applyFill="1" applyBorder="1" applyAlignment="1">
      <alignment vertical="center"/>
    </xf>
    <xf numFmtId="0" fontId="25" fillId="0" borderId="360" xfId="0" applyFont="1" applyBorder="1" applyAlignment="1">
      <alignment vertical="center" wrapText="1"/>
    </xf>
    <xf numFmtId="0" fontId="25" fillId="0" borderId="269" xfId="0" applyFont="1" applyBorder="1" applyAlignment="1">
      <alignment horizontal="left" vertical="center" wrapText="1"/>
    </xf>
    <xf numFmtId="0" fontId="53" fillId="2" borderId="424" xfId="0" applyFont="1" applyFill="1" applyBorder="1" applyAlignment="1">
      <alignment horizontal="center" vertical="center"/>
    </xf>
    <xf numFmtId="0" fontId="25" fillId="0" borderId="269" xfId="0" applyFont="1" applyBorder="1" applyAlignment="1">
      <alignment vertical="center" wrapText="1"/>
    </xf>
    <xf numFmtId="0" fontId="22" fillId="4" borderId="26" xfId="0" applyFont="1" applyFill="1" applyBorder="1" applyAlignment="1">
      <alignment vertical="center" wrapText="1"/>
    </xf>
    <xf numFmtId="168" fontId="14" fillId="3" borderId="265" xfId="0" applyNumberFormat="1" applyFont="1" applyFill="1" applyBorder="1" applyAlignment="1">
      <alignment horizontal="right" vertical="center"/>
    </xf>
    <xf numFmtId="169" fontId="14" fillId="3" borderId="49" xfId="0" applyNumberFormat="1" applyFont="1" applyFill="1" applyBorder="1" applyAlignment="1">
      <alignment horizontal="right" vertical="center"/>
    </xf>
    <xf numFmtId="169" fontId="24" fillId="3" borderId="176" xfId="0" applyNumberFormat="1" applyFont="1" applyFill="1" applyBorder="1" applyAlignment="1">
      <alignment horizontal="right" vertical="center"/>
    </xf>
    <xf numFmtId="0" fontId="58" fillId="2" borderId="551" xfId="0" applyFont="1" applyFill="1" applyBorder="1" applyAlignment="1">
      <alignment horizontal="center" vertical="center" wrapText="1"/>
    </xf>
    <xf numFmtId="0" fontId="9" fillId="0" borderId="287" xfId="0" applyFont="1" applyBorder="1" applyAlignment="1"/>
    <xf numFmtId="0" fontId="14" fillId="0" borderId="230" xfId="0" applyFont="1" applyBorder="1" applyAlignment="1">
      <alignment horizontal="left" vertical="center"/>
    </xf>
    <xf numFmtId="0" fontId="59" fillId="5" borderId="26" xfId="0" applyFont="1" applyFill="1" applyBorder="1" applyAlignment="1">
      <alignment horizontal="left" vertical="center"/>
    </xf>
    <xf numFmtId="0" fontId="60" fillId="0" borderId="0" xfId="0" applyFont="1" applyAlignment="1">
      <alignment horizontal="left" vertical="center"/>
    </xf>
    <xf numFmtId="0" fontId="14" fillId="3" borderId="230" xfId="0" applyFont="1" applyFill="1" applyBorder="1" applyAlignment="1">
      <alignment horizontal="left" vertical="center"/>
    </xf>
    <xf numFmtId="0" fontId="60" fillId="3" borderId="26" xfId="0" applyFont="1" applyFill="1" applyBorder="1" applyAlignment="1">
      <alignment horizontal="left" vertical="center"/>
    </xf>
    <xf numFmtId="0" fontId="23" fillId="3" borderId="26" xfId="0" applyFont="1" applyFill="1" applyBorder="1" applyAlignment="1">
      <alignment horizontal="left" vertical="center"/>
    </xf>
    <xf numFmtId="0" fontId="53" fillId="2" borderId="298" xfId="0" applyFont="1" applyFill="1" applyBorder="1" applyAlignment="1">
      <alignment horizontal="left" vertical="center"/>
    </xf>
    <xf numFmtId="0" fontId="24" fillId="0" borderId="230" xfId="0" applyFont="1" applyBorder="1" applyAlignment="1">
      <alignment horizontal="left" vertical="center"/>
    </xf>
    <xf numFmtId="0" fontId="33" fillId="5" borderId="26" xfId="0" applyFont="1" applyFill="1" applyBorder="1" applyAlignment="1">
      <alignment horizontal="left" vertical="center" wrapText="1"/>
    </xf>
    <xf numFmtId="0" fontId="14" fillId="5" borderId="643" xfId="0" applyFont="1" applyFill="1" applyBorder="1" applyAlignment="1">
      <alignment horizontal="left" vertical="center"/>
    </xf>
    <xf numFmtId="0" fontId="24" fillId="5" borderId="439" xfId="0" applyFont="1" applyFill="1" applyBorder="1" applyAlignment="1">
      <alignment horizontal="left" vertical="center"/>
    </xf>
    <xf numFmtId="0" fontId="25" fillId="5" borderId="439" xfId="0" applyFont="1" applyFill="1" applyBorder="1" applyAlignment="1">
      <alignment horizontal="left" vertical="center" wrapText="1"/>
    </xf>
    <xf numFmtId="0" fontId="14" fillId="5" borderId="312" xfId="0" applyFont="1" applyFill="1" applyBorder="1" applyAlignment="1">
      <alignment horizontal="left" vertical="center"/>
    </xf>
    <xf numFmtId="0" fontId="14" fillId="5" borderId="275" xfId="0" applyFont="1" applyFill="1" applyBorder="1" applyAlignment="1">
      <alignment horizontal="left" vertical="center"/>
    </xf>
    <xf numFmtId="0" fontId="14" fillId="0" borderId="312" xfId="0" applyFont="1" applyBorder="1" applyAlignment="1"/>
    <xf numFmtId="0" fontId="14" fillId="0" borderId="230" xfId="0" applyFont="1" applyBorder="1" applyAlignment="1"/>
    <xf numFmtId="0" fontId="14" fillId="0" borderId="528" xfId="0" applyFont="1" applyBorder="1" applyAlignment="1"/>
    <xf numFmtId="0" fontId="14" fillId="0" borderId="643" xfId="0" applyFont="1" applyBorder="1" applyAlignment="1"/>
    <xf numFmtId="0" fontId="24" fillId="0" borderId="230" xfId="0" applyFont="1" applyBorder="1" applyAlignment="1"/>
    <xf numFmtId="0" fontId="9" fillId="0" borderId="258" xfId="0" applyFont="1" applyBorder="1" applyAlignment="1"/>
    <xf numFmtId="0" fontId="53" fillId="2" borderId="442" xfId="0" applyFont="1" applyFill="1" applyBorder="1" applyAlignment="1">
      <alignment horizontal="center" vertical="center"/>
    </xf>
    <xf numFmtId="0" fontId="14" fillId="0" borderId="350" xfId="0" applyFont="1" applyBorder="1" applyAlignment="1">
      <alignment vertical="center"/>
    </xf>
    <xf numFmtId="0" fontId="14" fillId="0" borderId="261" xfId="0" applyFont="1" applyBorder="1" applyAlignment="1">
      <alignment vertical="center"/>
    </xf>
    <xf numFmtId="0" fontId="58" fillId="2" borderId="442" xfId="0" applyFont="1" applyFill="1" applyBorder="1" applyAlignment="1">
      <alignment horizontal="center" vertical="center"/>
    </xf>
    <xf numFmtId="0" fontId="9" fillId="0" borderId="256" xfId="0" applyFont="1" applyBorder="1" applyAlignment="1"/>
    <xf numFmtId="0" fontId="53" fillId="2" borderId="686" xfId="0" applyFont="1" applyFill="1" applyBorder="1" applyAlignment="1">
      <alignment horizontal="center"/>
    </xf>
    <xf numFmtId="0" fontId="14" fillId="0" borderId="643" xfId="0" applyFont="1" applyBorder="1" applyAlignment="1">
      <alignment vertical="center"/>
    </xf>
    <xf numFmtId="0" fontId="24" fillId="0" borderId="439" xfId="0" applyFont="1" applyBorder="1" applyAlignment="1">
      <alignment vertical="center"/>
    </xf>
    <xf numFmtId="0" fontId="9" fillId="0" borderId="208" xfId="0" applyFont="1" applyBorder="1" applyAlignment="1"/>
    <xf numFmtId="0" fontId="9" fillId="0" borderId="211" xfId="0" applyFont="1" applyBorder="1" applyAlignment="1"/>
    <xf numFmtId="0" fontId="53" fillId="2" borderId="757" xfId="0" applyFont="1" applyFill="1" applyBorder="1" applyAlignment="1">
      <alignment horizontal="center" vertical="center"/>
    </xf>
    <xf numFmtId="0" fontId="53" fillId="2" borderId="214" xfId="0" applyFont="1" applyFill="1" applyBorder="1" applyAlignment="1">
      <alignment horizontal="center" vertical="center"/>
    </xf>
    <xf numFmtId="0" fontId="53" fillId="2" borderId="686" xfId="0" applyFont="1" applyFill="1" applyBorder="1" applyAlignment="1">
      <alignment horizontal="center" vertical="center"/>
    </xf>
    <xf numFmtId="0" fontId="33" fillId="5" borderId="101" xfId="0" applyFont="1" applyFill="1" applyBorder="1" applyAlignment="1">
      <alignment horizontal="left" vertical="center" wrapText="1"/>
    </xf>
    <xf numFmtId="0" fontId="55" fillId="2" borderId="26" xfId="0" applyFont="1" applyFill="1" applyBorder="1" applyAlignment="1">
      <alignment horizontal="center" wrapText="1"/>
    </xf>
    <xf numFmtId="0" fontId="25" fillId="3" borderId="197" xfId="0" applyFont="1" applyFill="1" applyBorder="1" applyAlignment="1">
      <alignment horizontal="left" vertical="center" wrapText="1"/>
    </xf>
    <xf numFmtId="0" fontId="9" fillId="0" borderId="197" xfId="0" applyFont="1" applyBorder="1" applyAlignment="1"/>
    <xf numFmtId="0" fontId="53" fillId="2" borderId="26" xfId="0" applyFont="1" applyFill="1" applyBorder="1" applyAlignment="1">
      <alignment horizontal="center" wrapText="1"/>
    </xf>
    <xf numFmtId="0" fontId="53" fillId="2" borderId="693" xfId="0" applyFont="1" applyFill="1" applyBorder="1" applyAlignment="1">
      <alignment horizontal="center" wrapText="1"/>
    </xf>
    <xf numFmtId="0" fontId="24" fillId="0" borderId="230" xfId="0" applyFont="1" applyBorder="1" applyAlignment="1">
      <alignment vertical="center"/>
    </xf>
    <xf numFmtId="0" fontId="9" fillId="0" borderId="205" xfId="0" applyFont="1" applyBorder="1" applyAlignment="1"/>
    <xf numFmtId="0" fontId="27" fillId="0" borderId="179" xfId="0" applyFont="1" applyBorder="1" applyAlignment="1">
      <alignment vertical="center" wrapText="1"/>
    </xf>
    <xf numFmtId="0" fontId="9" fillId="0" borderId="179" xfId="0" applyFont="1" applyBorder="1" applyAlignment="1"/>
    <xf numFmtId="0" fontId="9" fillId="0" borderId="180" xfId="0" applyFont="1" applyBorder="1" applyAlignment="1"/>
    <xf numFmtId="0" fontId="28" fillId="0" borderId="58" xfId="0" applyFont="1" applyBorder="1" applyAlignment="1">
      <alignment vertical="center" wrapText="1"/>
    </xf>
    <xf numFmtId="0" fontId="52" fillId="0" borderId="0" xfId="0" applyFont="1" applyAlignment="1">
      <alignment vertical="center"/>
    </xf>
    <xf numFmtId="0" fontId="22" fillId="4" borderId="168" xfId="0" applyFont="1" applyFill="1" applyBorder="1" applyAlignment="1"/>
    <xf numFmtId="0" fontId="9" fillId="0" borderId="168" xfId="0" applyFont="1" applyBorder="1" applyAlignment="1"/>
    <xf numFmtId="0" fontId="53" fillId="2" borderId="440" xfId="0" applyFont="1" applyFill="1" applyBorder="1" applyAlignment="1">
      <alignment horizontal="center" vertical="center"/>
    </xf>
    <xf numFmtId="0" fontId="9" fillId="0" borderId="169" xfId="0" applyFont="1" applyBorder="1" applyAlignment="1"/>
    <xf numFmtId="0" fontId="14" fillId="0" borderId="65" xfId="0" applyFont="1" applyBorder="1" applyAlignment="1">
      <alignment wrapText="1"/>
    </xf>
    <xf numFmtId="0" fontId="28" fillId="0" borderId="101" xfId="0" applyFont="1" applyBorder="1" applyAlignment="1">
      <alignment vertical="center" wrapText="1"/>
    </xf>
    <xf numFmtId="0" fontId="54" fillId="2" borderId="357" xfId="0" applyFont="1" applyFill="1" applyBorder="1" applyAlignment="1">
      <alignment horizontal="center" vertical="center" wrapText="1"/>
    </xf>
    <xf numFmtId="0" fontId="9" fillId="0" borderId="199" xfId="0" applyFont="1" applyBorder="1" applyAlignment="1"/>
    <xf numFmtId="0" fontId="54" fillId="2" borderId="26" xfId="0" applyFont="1" applyFill="1" applyBorder="1" applyAlignment="1">
      <alignment horizontal="center" vertical="center" wrapText="1"/>
    </xf>
    <xf numFmtId="0" fontId="54" fillId="2" borderId="745" xfId="0" applyFont="1" applyFill="1" applyBorder="1" applyAlignment="1">
      <alignment horizontal="center" vertical="center" wrapText="1"/>
    </xf>
    <xf numFmtId="0" fontId="9" fillId="0" borderId="200" xfId="0" applyFont="1" applyBorder="1" applyAlignment="1"/>
    <xf numFmtId="0" fontId="23" fillId="0" borderId="0" xfId="0" applyFont="1" applyAlignment="1">
      <alignment vertical="center" wrapText="1"/>
    </xf>
    <xf numFmtId="0" fontId="14" fillId="0" borderId="203" xfId="0" applyFont="1" applyBorder="1" applyAlignment="1">
      <alignment horizontal="left" vertical="center" wrapText="1"/>
    </xf>
    <xf numFmtId="0" fontId="9" fillId="0" borderId="203" xfId="0" applyFont="1" applyBorder="1" applyAlignment="1"/>
    <xf numFmtId="0" fontId="53" fillId="2" borderId="442" xfId="0" applyFont="1" applyFill="1" applyBorder="1" applyAlignment="1">
      <alignment horizontal="center" vertical="center" wrapText="1"/>
    </xf>
    <xf numFmtId="0" fontId="53" fillId="3" borderId="26" xfId="0" applyFont="1" applyFill="1" applyBorder="1" applyAlignment="1">
      <alignment horizontal="center"/>
    </xf>
    <xf numFmtId="0" fontId="14" fillId="3" borderId="673" xfId="0" applyFont="1" applyFill="1" applyBorder="1" applyAlignment="1">
      <alignment horizontal="center" vertical="center" wrapText="1"/>
    </xf>
    <xf numFmtId="0" fontId="9" fillId="0" borderId="673" xfId="0" applyFont="1" applyBorder="1" applyAlignment="1"/>
    <xf numFmtId="0" fontId="9" fillId="0" borderId="207" xfId="0" applyFont="1" applyBorder="1" applyAlignment="1"/>
    <xf numFmtId="0" fontId="14" fillId="3" borderId="673" xfId="0" applyFont="1" applyFill="1" applyBorder="1" applyAlignment="1">
      <alignment horizontal="center" vertical="center"/>
    </xf>
    <xf numFmtId="0" fontId="14" fillId="3" borderId="675" xfId="0" applyFont="1" applyFill="1" applyBorder="1" applyAlignment="1">
      <alignment horizontal="center" vertical="center"/>
    </xf>
    <xf numFmtId="0" fontId="9" fillId="0" borderId="677" xfId="0" applyFont="1" applyBorder="1" applyAlignment="1"/>
    <xf numFmtId="0" fontId="9" fillId="0" borderId="676" xfId="0" applyFont="1" applyBorder="1" applyAlignment="1"/>
    <xf numFmtId="0" fontId="90" fillId="2" borderId="720" xfId="0" applyFont="1" applyFill="1" applyBorder="1" applyAlignment="1">
      <alignment horizontal="center" vertical="center"/>
    </xf>
    <xf numFmtId="0" fontId="91" fillId="2" borderId="693" xfId="0" applyFont="1" applyFill="1" applyBorder="1" applyAlignment="1">
      <alignment horizontal="center" vertical="center"/>
    </xf>
    <xf numFmtId="0" fontId="90" fillId="2" borderId="610" xfId="0" applyFont="1" applyFill="1" applyBorder="1" applyAlignment="1">
      <alignment horizontal="center" vertical="center"/>
    </xf>
    <xf numFmtId="0" fontId="90" fillId="2" borderId="26" xfId="0" applyFont="1" applyFill="1" applyBorder="1" applyAlignment="1">
      <alignment horizontal="center" vertical="center" wrapText="1"/>
    </xf>
    <xf numFmtId="0" fontId="90" fillId="2" borderId="693" xfId="0" applyFont="1" applyFill="1" applyBorder="1" applyAlignment="1">
      <alignment horizontal="center" vertical="center"/>
    </xf>
    <xf numFmtId="0" fontId="14" fillId="3" borderId="675" xfId="0" applyFont="1" applyFill="1" applyBorder="1" applyAlignment="1">
      <alignment horizontal="center" vertical="center" wrapText="1"/>
    </xf>
    <xf numFmtId="0" fontId="91" fillId="2" borderId="26" xfId="0" applyFont="1" applyFill="1" applyBorder="1" applyAlignment="1">
      <alignment horizontal="center" vertical="center" wrapText="1"/>
    </xf>
    <xf numFmtId="0" fontId="80" fillId="0" borderId="101" xfId="0" applyFont="1" applyBorder="1" applyAlignment="1">
      <alignment horizontal="left" vertical="center" wrapText="1"/>
    </xf>
    <xf numFmtId="4" fontId="24" fillId="0" borderId="809" xfId="0" applyNumberFormat="1" applyFont="1" applyBorder="1" applyAlignment="1">
      <alignment horizontal="right" vertical="center"/>
    </xf>
    <xf numFmtId="0" fontId="9" fillId="0" borderId="621" xfId="0" applyFont="1" applyBorder="1" applyAlignment="1"/>
    <xf numFmtId="0" fontId="14" fillId="0" borderId="66" xfId="0" applyFont="1" applyBorder="1" applyAlignment="1">
      <alignment horizontal="left" vertical="center" wrapText="1"/>
    </xf>
    <xf numFmtId="0" fontId="94" fillId="2" borderId="720" xfId="0" applyFont="1" applyFill="1" applyBorder="1" applyAlignment="1">
      <alignment horizontal="center" vertical="center" wrapText="1"/>
    </xf>
    <xf numFmtId="0" fontId="9" fillId="0" borderId="133" xfId="0" applyFont="1" applyBorder="1" applyAlignment="1"/>
    <xf numFmtId="0" fontId="14" fillId="0" borderId="582" xfId="0" applyFont="1" applyBorder="1" applyAlignment="1"/>
    <xf numFmtId="0" fontId="9" fillId="0" borderId="582" xfId="0" applyFont="1" applyBorder="1" applyAlignment="1"/>
    <xf numFmtId="0" fontId="24" fillId="0" borderId="594" xfId="0" applyFont="1" applyBorder="1" applyAlignment="1"/>
    <xf numFmtId="0" fontId="9" fillId="0" borderId="594" xfId="0" applyFont="1" applyBorder="1" applyAlignment="1"/>
    <xf numFmtId="0" fontId="94" fillId="2" borderId="693" xfId="0" applyFont="1" applyFill="1" applyBorder="1" applyAlignment="1">
      <alignment horizontal="center" vertical="center" wrapText="1"/>
    </xf>
    <xf numFmtId="0" fontId="14" fillId="0" borderId="584" xfId="0" applyFont="1" applyBorder="1" applyAlignment="1"/>
    <xf numFmtId="0" fontId="9" fillId="0" borderId="584" xfId="0" applyFont="1" applyBorder="1" applyAlignment="1"/>
    <xf numFmtId="0" fontId="25" fillId="5" borderId="55" xfId="0" applyFont="1" applyFill="1" applyBorder="1" applyAlignment="1">
      <alignment horizontal="left" vertical="center" wrapText="1"/>
    </xf>
    <xf numFmtId="0" fontId="94" fillId="2" borderId="26" xfId="0" applyFont="1" applyFill="1" applyBorder="1" applyAlignment="1">
      <alignment horizontal="center" vertical="center" wrapText="1"/>
    </xf>
    <xf numFmtId="0" fontId="9" fillId="0" borderId="634" xfId="0" applyFont="1" applyBorder="1" applyAlignment="1"/>
    <xf numFmtId="0" fontId="90" fillId="2" borderId="686" xfId="0" applyFont="1" applyFill="1" applyBorder="1" applyAlignment="1">
      <alignment horizontal="center" vertical="center"/>
    </xf>
    <xf numFmtId="0" fontId="9" fillId="0" borderId="604" xfId="0" applyFont="1" applyBorder="1" applyAlignment="1"/>
    <xf numFmtId="0" fontId="9" fillId="0" borderId="606" xfId="0" applyFont="1" applyBorder="1" applyAlignment="1"/>
    <xf numFmtId="0" fontId="9" fillId="0" borderId="605" xfId="0" applyFont="1" applyBorder="1" applyAlignment="1"/>
    <xf numFmtId="0" fontId="27" fillId="0" borderId="26" xfId="0" applyFont="1" applyBorder="1" applyAlignment="1">
      <alignment vertical="top" wrapText="1"/>
    </xf>
    <xf numFmtId="167" fontId="14" fillId="0" borderId="693" xfId="0" applyNumberFormat="1" applyFont="1" applyBorder="1" applyAlignment="1">
      <alignment horizontal="right" vertical="center"/>
    </xf>
    <xf numFmtId="167" fontId="14" fillId="0" borderId="602" xfId="0" applyNumberFormat="1" applyFont="1" applyBorder="1" applyAlignment="1">
      <alignment horizontal="right" vertical="center"/>
    </xf>
    <xf numFmtId="0" fontId="9" fillId="0" borderId="603" xfId="0" applyFont="1" applyBorder="1" applyAlignment="1"/>
    <xf numFmtId="0" fontId="1" fillId="0" borderId="0" xfId="0" applyFont="1" applyAlignment="1"/>
    <xf numFmtId="0" fontId="14" fillId="0" borderId="427" xfId="0" applyFont="1" applyBorder="1" applyAlignment="1">
      <alignment horizontal="center" vertical="center" wrapText="1"/>
    </xf>
    <xf numFmtId="0" fontId="91" fillId="2" borderId="720" xfId="0" applyFont="1" applyFill="1" applyBorder="1" applyAlignment="1">
      <alignment horizontal="center" vertical="center"/>
    </xf>
    <xf numFmtId="0" fontId="99" fillId="7" borderId="26" xfId="0" applyFont="1" applyFill="1" applyBorder="1" applyAlignment="1">
      <alignment horizontal="center" vertical="center" wrapText="1"/>
    </xf>
    <xf numFmtId="0" fontId="9" fillId="0" borderId="708" xfId="0" applyFont="1" applyBorder="1" applyAlignment="1"/>
    <xf numFmtId="0" fontId="9" fillId="0" borderId="670" xfId="0" applyFont="1" applyBorder="1" applyAlignment="1"/>
    <xf numFmtId="0" fontId="101" fillId="3" borderId="26" xfId="0" applyFont="1" applyFill="1" applyBorder="1" applyAlignment="1">
      <alignment horizontal="center" vertical="center" wrapText="1"/>
    </xf>
    <xf numFmtId="0" fontId="90" fillId="2" borderId="610" xfId="0" applyFont="1" applyFill="1" applyBorder="1" applyAlignment="1">
      <alignment horizontal="center" vertical="center" wrapText="1"/>
    </xf>
    <xf numFmtId="0" fontId="91" fillId="2" borderId="684" xfId="0" applyFont="1" applyFill="1" applyBorder="1" applyAlignment="1">
      <alignment horizontal="center" vertical="center"/>
    </xf>
    <xf numFmtId="3" fontId="14" fillId="5" borderId="685" xfId="0" applyNumberFormat="1" applyFont="1" applyFill="1" applyBorder="1" applyAlignment="1">
      <alignment horizontal="center" vertical="center"/>
    </xf>
    <xf numFmtId="9" fontId="14" fillId="0" borderId="685" xfId="0" applyNumberFormat="1" applyFont="1" applyBorder="1" applyAlignment="1">
      <alignment horizontal="center" vertical="center"/>
    </xf>
    <xf numFmtId="3" fontId="27" fillId="3" borderId="685" xfId="0" applyNumberFormat="1" applyFont="1" applyFill="1" applyBorder="1" applyAlignment="1">
      <alignment horizontal="center" vertical="center"/>
    </xf>
    <xf numFmtId="164" fontId="27" fillId="3" borderId="685" xfId="0" applyNumberFormat="1" applyFont="1" applyFill="1" applyBorder="1" applyAlignment="1">
      <alignment horizontal="center" vertical="center"/>
    </xf>
    <xf numFmtId="0" fontId="90" fillId="2" borderId="684" xfId="0" applyFont="1" applyFill="1" applyBorder="1" applyAlignment="1">
      <alignment horizontal="center" vertical="center" wrapText="1"/>
    </xf>
    <xf numFmtId="9" fontId="14" fillId="5" borderId="685" xfId="0" applyNumberFormat="1" applyFont="1" applyFill="1" applyBorder="1" applyAlignment="1">
      <alignment horizontal="center" vertical="center"/>
    </xf>
    <xf numFmtId="0" fontId="1" fillId="0" borderId="686" xfId="0" applyFont="1" applyBorder="1" applyAlignment="1">
      <alignment horizontal="center" vertical="center"/>
    </xf>
    <xf numFmtId="0" fontId="90" fillId="2" borderId="687" xfId="0" applyFont="1" applyFill="1" applyBorder="1" applyAlignment="1">
      <alignment horizontal="center" vertical="center"/>
    </xf>
    <xf numFmtId="0" fontId="9" fillId="0" borderId="688" xfId="0" applyFont="1" applyBorder="1" applyAlignment="1"/>
    <xf numFmtId="0" fontId="91" fillId="2" borderId="610" xfId="0" applyFont="1" applyFill="1" applyBorder="1" applyAlignment="1">
      <alignment horizontal="center" vertical="center" wrapText="1"/>
    </xf>
    <xf numFmtId="0" fontId="14" fillId="5" borderId="101" xfId="0" applyFont="1" applyFill="1" applyBorder="1" applyAlignment="1">
      <alignment horizontal="left" vertical="center" wrapText="1"/>
    </xf>
    <xf numFmtId="0" fontId="14" fillId="3" borderId="689" xfId="0" applyFont="1" applyFill="1" applyBorder="1" applyAlignment="1">
      <alignment vertical="center" wrapText="1"/>
    </xf>
    <xf numFmtId="0" fontId="9" fillId="0" borderId="689" xfId="0" applyFont="1" applyBorder="1" applyAlignment="1"/>
    <xf numFmtId="0" fontId="14" fillId="0" borderId="101" xfId="0" applyFont="1" applyBorder="1" applyAlignment="1">
      <alignment horizontal="left" vertical="center" wrapText="1"/>
    </xf>
    <xf numFmtId="0" fontId="14" fillId="0" borderId="862" xfId="0" applyFont="1" applyBorder="1" applyAlignment="1">
      <alignment vertical="center"/>
    </xf>
    <xf numFmtId="10" fontId="14" fillId="0" borderId="78" xfId="0" applyNumberFormat="1" applyFont="1" applyBorder="1" applyAlignment="1">
      <alignment horizontal="right" vertical="center"/>
    </xf>
    <xf numFmtId="167" fontId="14" fillId="0" borderId="400" xfId="0" applyNumberFormat="1" applyFont="1" applyBorder="1" applyAlignment="1">
      <alignment horizontal="right" vertical="center"/>
    </xf>
    <xf numFmtId="167" fontId="14" fillId="0" borderId="78" xfId="0" applyNumberFormat="1" applyFont="1" applyBorder="1" applyAlignment="1">
      <alignment horizontal="right" vertical="center"/>
    </xf>
    <xf numFmtId="0" fontId="9" fillId="0" borderId="681" xfId="0" applyFont="1" applyBorder="1" applyAlignment="1"/>
    <xf numFmtId="0" fontId="9" fillId="0" borderId="999" xfId="0" applyFont="1" applyBorder="1" applyAlignment="1"/>
    <xf numFmtId="0" fontId="14" fillId="0" borderId="400" xfId="0" applyFont="1" applyBorder="1" applyAlignment="1"/>
    <xf numFmtId="0" fontId="9" fillId="0" borderId="1000" xfId="0" applyFont="1" applyBorder="1" applyAlignment="1"/>
    <xf numFmtId="0" fontId="14" fillId="3" borderId="340" xfId="0" applyFont="1" applyFill="1" applyBorder="1" applyAlignment="1">
      <alignment horizontal="center" vertical="center" wrapText="1"/>
    </xf>
    <xf numFmtId="0" fontId="9" fillId="0" borderId="678" xfId="0" applyFont="1" applyBorder="1" applyAlignment="1"/>
    <xf numFmtId="0" fontId="9" fillId="0" borderId="679" xfId="0" applyFont="1" applyBorder="1" applyAlignment="1"/>
    <xf numFmtId="0" fontId="9" fillId="0" borderId="1002" xfId="0" applyFont="1" applyBorder="1" applyAlignment="1"/>
    <xf numFmtId="0" fontId="9" fillId="0" borderId="1003" xfId="0" applyFont="1" applyBorder="1" applyAlignment="1"/>
    <xf numFmtId="0" fontId="100" fillId="2" borderId="440" xfId="0" applyFont="1" applyFill="1" applyBorder="1" applyAlignment="1">
      <alignment horizontal="center" vertical="center" wrapText="1"/>
    </xf>
    <xf numFmtId="0" fontId="9" fillId="0" borderId="680" xfId="0" applyFont="1" applyBorder="1" applyAlignment="1"/>
    <xf numFmtId="0" fontId="14" fillId="3" borderId="693" xfId="0" applyFont="1" applyFill="1" applyBorder="1" applyAlignment="1">
      <alignment horizontal="center" vertical="center" wrapText="1"/>
    </xf>
    <xf numFmtId="10" fontId="14" fillId="0" borderId="78" xfId="0" applyNumberFormat="1" applyFont="1" applyBorder="1" applyAlignment="1"/>
    <xf numFmtId="0" fontId="9" fillId="0" borderId="1001" xfId="0" applyFont="1" applyBorder="1" applyAlignment="1"/>
    <xf numFmtId="0" fontId="14" fillId="0" borderId="78" xfId="0" applyFont="1" applyBorder="1" applyAlignment="1"/>
    <xf numFmtId="0" fontId="80" fillId="0" borderId="689" xfId="0" applyFont="1" applyBorder="1" applyAlignment="1">
      <alignment horizontal="left" vertical="center" wrapText="1"/>
    </xf>
    <xf numFmtId="0" fontId="98" fillId="2" borderId="26" xfId="0" applyFont="1" applyFill="1" applyBorder="1" applyAlignment="1">
      <alignment horizontal="center" vertical="center" wrapText="1"/>
    </xf>
    <xf numFmtId="0" fontId="97" fillId="2" borderId="26" xfId="0" applyFont="1" applyFill="1" applyBorder="1" applyAlignment="1">
      <alignment horizontal="center" vertical="center" wrapText="1"/>
    </xf>
    <xf numFmtId="0" fontId="9" fillId="0" borderId="672" xfId="0" applyFont="1" applyBorder="1" applyAlignment="1"/>
    <xf numFmtId="0" fontId="91" fillId="2" borderId="643" xfId="0" applyFont="1" applyFill="1" applyBorder="1" applyAlignment="1">
      <alignment horizontal="center" wrapText="1"/>
    </xf>
    <xf numFmtId="0" fontId="9" fillId="0" borderId="722" xfId="0" applyFont="1" applyBorder="1" applyAlignment="1"/>
    <xf numFmtId="0" fontId="97" fillId="2" borderId="668" xfId="0" applyFont="1" applyFill="1" applyBorder="1" applyAlignment="1">
      <alignment horizontal="center" vertical="center" wrapText="1"/>
    </xf>
    <xf numFmtId="0" fontId="9" fillId="0" borderId="671" xfId="0" applyFont="1" applyBorder="1" applyAlignment="1"/>
    <xf numFmtId="0" fontId="97" fillId="2" borderId="668" xfId="0" applyFont="1" applyFill="1" applyBorder="1" applyAlignment="1">
      <alignment horizontal="center" vertical="center"/>
    </xf>
    <xf numFmtId="0" fontId="9" fillId="0" borderId="661" xfId="0" applyFont="1" applyBorder="1" applyAlignment="1"/>
    <xf numFmtId="0" fontId="9" fillId="0" borderId="658" xfId="0" applyFont="1" applyBorder="1" applyAlignment="1"/>
    <xf numFmtId="0" fontId="96" fillId="0" borderId="689" xfId="0" applyFont="1" applyBorder="1" applyAlignment="1">
      <alignment horizontal="left" vertical="center" wrapText="1"/>
    </xf>
    <xf numFmtId="0" fontId="90" fillId="3" borderId="26" xfId="0" applyFont="1" applyFill="1" applyBorder="1" applyAlignment="1">
      <alignment horizontal="center" vertical="center"/>
    </xf>
    <xf numFmtId="0" fontId="14" fillId="3" borderId="659" xfId="0" applyFont="1" applyFill="1" applyBorder="1" applyAlignment="1">
      <alignment horizontal="left" vertical="center"/>
    </xf>
    <xf numFmtId="0" fontId="25" fillId="3" borderId="643" xfId="0" applyFont="1" applyFill="1" applyBorder="1" applyAlignment="1">
      <alignment horizontal="left" vertical="center" wrapText="1"/>
    </xf>
    <xf numFmtId="0" fontId="9" fillId="0" borderId="652" xfId="0" applyFont="1" applyBorder="1" applyAlignment="1"/>
    <xf numFmtId="0" fontId="14" fillId="0" borderId="528" xfId="0" applyFont="1" applyBorder="1" applyAlignment="1">
      <alignment wrapText="1"/>
    </xf>
    <xf numFmtId="9" fontId="14" fillId="0" borderId="820" xfId="0" applyNumberFormat="1" applyFont="1" applyBorder="1" applyAlignment="1">
      <alignment horizontal="right"/>
    </xf>
    <xf numFmtId="0" fontId="9" fillId="0" borderId="650" xfId="0" applyFont="1" applyBorder="1" applyAlignment="1"/>
    <xf numFmtId="9" fontId="27" fillId="0" borderId="649" xfId="0" applyNumberFormat="1" applyFont="1" applyBorder="1" applyAlignment="1">
      <alignment horizontal="right"/>
    </xf>
    <xf numFmtId="0" fontId="9" fillId="0" borderId="651" xfId="0" applyFont="1" applyBorder="1" applyAlignment="1"/>
    <xf numFmtId="0" fontId="27" fillId="0" borderId="275" xfId="0" applyFont="1" applyBorder="1" applyAlignment="1">
      <alignment horizontal="left" vertical="center"/>
    </xf>
    <xf numFmtId="0" fontId="28" fillId="0" borderId="65" xfId="0" applyFont="1" applyBorder="1" applyAlignment="1">
      <alignment horizontal="left" vertical="center"/>
    </xf>
    <xf numFmtId="0" fontId="27" fillId="0" borderId="65" xfId="0" applyFont="1" applyBorder="1" applyAlignment="1">
      <alignment horizontal="left" vertical="center"/>
    </xf>
    <xf numFmtId="0" fontId="27" fillId="0" borderId="66" xfId="0" applyFont="1" applyBorder="1" applyAlignment="1">
      <alignment horizontal="left" vertical="center"/>
    </xf>
    <xf numFmtId="0" fontId="14" fillId="0" borderId="473" xfId="0" applyFont="1" applyBorder="1" applyAlignment="1">
      <alignment horizontal="left" vertical="center"/>
    </xf>
    <xf numFmtId="0" fontId="9" fillId="0" borderId="473" xfId="0" applyFont="1" applyBorder="1" applyAlignment="1"/>
    <xf numFmtId="0" fontId="9" fillId="0" borderId="646" xfId="0" applyFont="1" applyBorder="1" applyAlignment="1"/>
    <xf numFmtId="0" fontId="91" fillId="2" borderId="720" xfId="0" applyFont="1" applyFill="1" applyBorder="1" applyAlignment="1">
      <alignment horizontal="center" vertical="center" wrapText="1"/>
    </xf>
    <xf numFmtId="0" fontId="14" fillId="0" borderId="52" xfId="0" applyFont="1" applyBorder="1" applyAlignment="1">
      <alignment horizontal="left" vertical="center" wrapText="1"/>
    </xf>
    <xf numFmtId="3" fontId="24" fillId="0" borderId="809" xfId="0" applyNumberFormat="1" applyFont="1" applyBorder="1" applyAlignment="1">
      <alignment horizontal="right" vertical="center"/>
    </xf>
    <xf numFmtId="0" fontId="95" fillId="0" borderId="862" xfId="0" applyFont="1" applyBorder="1" applyAlignment="1">
      <alignment horizontal="left" vertical="center" wrapText="1"/>
    </xf>
    <xf numFmtId="0" fontId="105" fillId="0" borderId="862" xfId="0" applyFont="1" applyBorder="1" applyAlignment="1">
      <alignment horizontal="left" vertical="center" wrapText="1"/>
    </xf>
    <xf numFmtId="0" fontId="105" fillId="0" borderId="252" xfId="0" applyFont="1" applyBorder="1" applyAlignment="1">
      <alignment horizontal="left" vertical="center" wrapText="1"/>
    </xf>
    <xf numFmtId="0" fontId="103" fillId="2" borderId="720" xfId="0" applyFont="1" applyFill="1" applyBorder="1" applyAlignment="1">
      <alignment horizontal="center" vertical="center"/>
    </xf>
    <xf numFmtId="0" fontId="103" fillId="2" borderId="693" xfId="0" applyFont="1" applyFill="1" applyBorder="1" applyAlignment="1">
      <alignment horizontal="center" vertical="center"/>
    </xf>
    <xf numFmtId="0" fontId="104" fillId="2" borderId="26" xfId="0" applyFont="1" applyFill="1" applyBorder="1" applyAlignment="1">
      <alignment horizontal="center" wrapText="1"/>
    </xf>
    <xf numFmtId="0" fontId="25" fillId="0" borderId="26" xfId="0" applyFont="1" applyBorder="1" applyAlignment="1">
      <alignment horizontal="left" vertical="center" wrapText="1"/>
    </xf>
    <xf numFmtId="0" fontId="103" fillId="2" borderId="26" xfId="0" applyFont="1" applyFill="1" applyBorder="1" applyAlignment="1">
      <alignment horizontal="center" vertical="center" wrapText="1"/>
    </xf>
    <xf numFmtId="0" fontId="104" fillId="2" borderId="693" xfId="0" applyFont="1" applyFill="1" applyBorder="1" applyAlignment="1">
      <alignment horizontal="center" vertical="center"/>
    </xf>
    <xf numFmtId="0" fontId="104" fillId="2" borderId="720" xfId="0" applyFont="1" applyFill="1" applyBorder="1" applyAlignment="1">
      <alignment horizontal="center" vertical="center" wrapText="1"/>
    </xf>
    <xf numFmtId="0" fontId="104" fillId="2" borderId="693" xfId="0" applyFont="1" applyFill="1" applyBorder="1" applyAlignment="1">
      <alignment horizontal="center" vertical="center" wrapText="1"/>
    </xf>
    <xf numFmtId="0" fontId="104" fillId="2" borderId="26" xfId="0" applyFont="1" applyFill="1" applyBorder="1" applyAlignment="1">
      <alignment horizontal="center" vertical="center" wrapText="1"/>
    </xf>
    <xf numFmtId="0" fontId="103" fillId="2" borderId="703" xfId="0" applyFont="1" applyFill="1" applyBorder="1" applyAlignment="1">
      <alignment horizontal="center" vertical="center"/>
    </xf>
    <xf numFmtId="0" fontId="9" fillId="0" borderId="704" xfId="0" applyFont="1" applyBorder="1" applyAlignment="1"/>
    <xf numFmtId="0" fontId="104" fillId="2" borderId="703" xfId="0" applyFont="1" applyFill="1" applyBorder="1" applyAlignment="1">
      <alignment horizontal="center" vertical="center"/>
    </xf>
    <xf numFmtId="0" fontId="103" fillId="2" borderId="26" xfId="0" applyFont="1" applyFill="1" applyBorder="1" applyAlignment="1">
      <alignment horizontal="center" vertical="center"/>
    </xf>
    <xf numFmtId="0" fontId="104" fillId="2" borderId="26" xfId="0" applyFont="1" applyFill="1" applyBorder="1" applyAlignment="1">
      <alignment horizontal="center" vertical="center"/>
    </xf>
    <xf numFmtId="0" fontId="25" fillId="3" borderId="694" xfId="0" applyFont="1" applyFill="1" applyBorder="1" applyAlignment="1">
      <alignment horizontal="left" vertical="center" wrapText="1"/>
    </xf>
    <xf numFmtId="0" fontId="104" fillId="0" borderId="610" xfId="0" applyFont="1" applyBorder="1" applyAlignment="1">
      <alignment horizontal="center" vertical="center"/>
    </xf>
    <xf numFmtId="0" fontId="103" fillId="2" borderId="695" xfId="0" applyFont="1" applyFill="1" applyBorder="1" applyAlignment="1">
      <alignment horizontal="center" vertical="center"/>
    </xf>
    <xf numFmtId="0" fontId="9" fillId="0" borderId="696" xfId="0" applyFont="1" applyBorder="1" applyAlignment="1"/>
    <xf numFmtId="0" fontId="14" fillId="3" borderId="26" xfId="0" applyFont="1" applyFill="1" applyBorder="1" applyAlignment="1">
      <alignment wrapText="1"/>
    </xf>
    <xf numFmtId="0" fontId="104" fillId="2" borderId="695" xfId="0" applyFont="1" applyFill="1" applyBorder="1" applyAlignment="1">
      <alignment horizontal="center" vertical="center"/>
    </xf>
    <xf numFmtId="0" fontId="9" fillId="0" borderId="697" xfId="0" applyFont="1" applyBorder="1" applyAlignment="1"/>
    <xf numFmtId="0" fontId="103" fillId="2" borderId="720" xfId="0" applyFont="1" applyFill="1" applyBorder="1" applyAlignment="1">
      <alignment horizontal="center" vertical="center" wrapText="1"/>
    </xf>
    <xf numFmtId="0" fontId="14" fillId="0" borderId="659" xfId="0" applyFont="1" applyBorder="1" applyAlignment="1">
      <alignment horizontal="left" vertical="center"/>
    </xf>
    <xf numFmtId="0" fontId="105" fillId="0" borderId="694" xfId="0" applyFont="1" applyBorder="1" applyAlignment="1">
      <alignment horizontal="left" vertical="center" wrapText="1"/>
    </xf>
    <xf numFmtId="0" fontId="27" fillId="3" borderId="711" xfId="0" applyFont="1" applyFill="1" applyBorder="1" applyAlignment="1">
      <alignment horizontal="center" vertical="center" wrapText="1"/>
    </xf>
    <xf numFmtId="0" fontId="27" fillId="3" borderId="693" xfId="0" applyFont="1" applyFill="1" applyBorder="1" applyAlignment="1">
      <alignment horizontal="center" vertical="center" wrapText="1"/>
    </xf>
    <xf numFmtId="0" fontId="27" fillId="3" borderId="864" xfId="0" applyFont="1" applyFill="1" applyBorder="1" applyAlignment="1">
      <alignment horizontal="center" vertical="center" wrapText="1"/>
    </xf>
    <xf numFmtId="0" fontId="33" fillId="5" borderId="101" xfId="0" applyFont="1" applyFill="1" applyBorder="1" applyAlignment="1">
      <alignment horizontal="left" vertical="center"/>
    </xf>
    <xf numFmtId="0" fontId="39" fillId="5" borderId="26" xfId="0" applyFont="1" applyFill="1" applyBorder="1" applyAlignment="1">
      <alignment horizontal="center" vertical="center"/>
    </xf>
    <xf numFmtId="0" fontId="53" fillId="2" borderId="693" xfId="0" applyFont="1" applyFill="1" applyBorder="1" applyAlignment="1">
      <alignment horizontal="center" vertical="center" wrapText="1"/>
    </xf>
    <xf numFmtId="0" fontId="27" fillId="3" borderId="706" xfId="0" applyFont="1" applyFill="1" applyBorder="1" applyAlignment="1">
      <alignment horizontal="center" vertical="center" wrapText="1"/>
    </xf>
    <xf numFmtId="0" fontId="9" fillId="0" borderId="707" xfId="0" applyFont="1" applyBorder="1" applyAlignment="1"/>
    <xf numFmtId="0" fontId="9" fillId="0" borderId="709" xfId="0" applyFont="1" applyBorder="1" applyAlignment="1"/>
    <xf numFmtId="0" fontId="9" fillId="0" borderId="710" xfId="0" applyFont="1" applyBorder="1" applyAlignment="1"/>
    <xf numFmtId="0" fontId="27" fillId="3" borderId="668" xfId="0" applyFont="1" applyFill="1" applyBorder="1" applyAlignment="1">
      <alignment horizontal="center" vertical="center" wrapText="1"/>
    </xf>
    <xf numFmtId="0" fontId="103" fillId="2" borderId="610" xfId="0" applyFont="1" applyFill="1" applyBorder="1" applyAlignment="1">
      <alignment horizontal="center" vertical="center" wrapText="1"/>
    </xf>
    <xf numFmtId="0" fontId="103" fillId="2" borderId="693" xfId="0" applyFont="1" applyFill="1" applyBorder="1" applyAlignment="1">
      <alignment horizontal="center" vertical="center" wrapText="1"/>
    </xf>
    <xf numFmtId="0" fontId="76" fillId="2" borderId="693" xfId="0" applyFont="1" applyFill="1" applyBorder="1" applyAlignment="1">
      <alignment horizontal="center" vertical="center"/>
    </xf>
    <xf numFmtId="0" fontId="78" fillId="0" borderId="862" xfId="0" applyFont="1" applyBorder="1" applyAlignment="1">
      <alignment horizontal="left" vertical="center" wrapText="1"/>
    </xf>
    <xf numFmtId="0" fontId="39" fillId="0" borderId="0" xfId="0" applyFont="1" applyAlignment="1">
      <alignment horizontal="left" vertical="center" wrapText="1"/>
    </xf>
    <xf numFmtId="0" fontId="78" fillId="3" borderId="862" xfId="0" applyFont="1" applyFill="1" applyBorder="1" applyAlignment="1">
      <alignment horizontal="left" vertical="center" wrapText="1"/>
    </xf>
    <xf numFmtId="0" fontId="76" fillId="2" borderId="26" xfId="0" applyFont="1" applyFill="1" applyBorder="1" applyAlignment="1">
      <alignment horizontal="center" vertical="center" wrapText="1"/>
    </xf>
    <xf numFmtId="0" fontId="84" fillId="2" borderId="26" xfId="0" applyFont="1" applyFill="1" applyBorder="1" applyAlignment="1">
      <alignment horizontal="center" vertical="center" wrapText="1"/>
    </xf>
    <xf numFmtId="0" fontId="84" fillId="2" borderId="693" xfId="0" applyFont="1" applyFill="1" applyBorder="1" applyAlignment="1">
      <alignment horizontal="center" vertical="center" wrapText="1"/>
    </xf>
    <xf numFmtId="0" fontId="84" fillId="2" borderId="693" xfId="0" applyFont="1" applyFill="1" applyBorder="1" applyAlignment="1">
      <alignment horizontal="center" vertical="center"/>
    </xf>
    <xf numFmtId="0" fontId="24" fillId="0" borderId="594" xfId="0" applyFont="1" applyBorder="1" applyAlignment="1">
      <alignment horizontal="left" vertical="center"/>
    </xf>
    <xf numFmtId="0" fontId="78" fillId="0" borderId="58" xfId="0" applyFont="1" applyBorder="1" applyAlignment="1">
      <alignment horizontal="left" vertical="center" wrapText="1"/>
    </xf>
    <xf numFmtId="0" fontId="78" fillId="3" borderId="58" xfId="0" applyFont="1" applyFill="1" applyBorder="1" applyAlignment="1">
      <alignment horizontal="left" vertical="center" wrapText="1"/>
    </xf>
    <xf numFmtId="0" fontId="31" fillId="0" borderId="166" xfId="0" applyFont="1" applyBorder="1" applyAlignment="1"/>
    <xf numFmtId="0" fontId="9" fillId="0" borderId="599" xfId="0" applyFont="1" applyBorder="1" applyAlignment="1"/>
    <xf numFmtId="0" fontId="33" fillId="3" borderId="26" xfId="0" applyFont="1" applyFill="1" applyBorder="1" applyAlignment="1">
      <alignment horizontal="left" vertical="center"/>
    </xf>
    <xf numFmtId="0" fontId="19" fillId="3" borderId="26" xfId="0" applyFont="1" applyFill="1" applyBorder="1" applyAlignment="1">
      <alignment horizontal="center" vertical="center"/>
    </xf>
    <xf numFmtId="0" fontId="77" fillId="2" borderId="693" xfId="0" applyFont="1" applyFill="1" applyBorder="1" applyAlignment="1">
      <alignment horizontal="center" vertical="center"/>
    </xf>
    <xf numFmtId="0" fontId="87" fillId="0" borderId="58" xfId="0" applyFont="1" applyBorder="1" applyAlignment="1">
      <alignment wrapText="1"/>
    </xf>
    <xf numFmtId="0" fontId="21" fillId="4" borderId="26" xfId="0" applyFont="1" applyFill="1" applyBorder="1" applyAlignment="1">
      <alignment horizontal="left" vertical="center"/>
    </xf>
    <xf numFmtId="0" fontId="14" fillId="0" borderId="582" xfId="0" applyFont="1" applyBorder="1" applyAlignment="1">
      <alignment horizontal="left" vertical="top"/>
    </xf>
    <xf numFmtId="0" fontId="9" fillId="0" borderId="583" xfId="0" applyFont="1" applyBorder="1" applyAlignment="1"/>
    <xf numFmtId="0" fontId="14" fillId="0" borderId="590" xfId="0" applyFont="1" applyBorder="1" applyAlignment="1">
      <alignment horizontal="left" vertical="top"/>
    </xf>
    <xf numFmtId="0" fontId="9" fillId="0" borderId="590" xfId="0" applyFont="1" applyBorder="1" applyAlignment="1"/>
    <xf numFmtId="0" fontId="9" fillId="0" borderId="591" xfId="0" applyFont="1" applyBorder="1" applyAlignment="1"/>
    <xf numFmtId="0" fontId="14" fillId="0" borderId="582" xfId="0" applyFont="1" applyBorder="1" applyAlignment="1">
      <alignment horizontal="left" vertical="center"/>
    </xf>
    <xf numFmtId="0" fontId="7" fillId="2" borderId="693" xfId="0" applyFont="1" applyFill="1" applyBorder="1" applyAlignment="1">
      <alignment horizontal="center" vertical="center"/>
    </xf>
    <xf numFmtId="0" fontId="79" fillId="2" borderId="693" xfId="0" applyFont="1" applyFill="1" applyBorder="1" applyAlignment="1">
      <alignment horizontal="center" vertical="center"/>
    </xf>
    <xf numFmtId="0" fontId="25" fillId="0" borderId="643" xfId="0" applyFont="1" applyBorder="1" applyAlignment="1">
      <alignment vertical="center"/>
    </xf>
    <xf numFmtId="0" fontId="77" fillId="2" borderId="720" xfId="0" applyFont="1" applyFill="1" applyBorder="1" applyAlignment="1">
      <alignment horizontal="center" vertical="center" wrapText="1"/>
    </xf>
    <xf numFmtId="0" fontId="77" fillId="2" borderId="693" xfId="0" applyFont="1" applyFill="1" applyBorder="1" applyAlignment="1">
      <alignment horizontal="center" vertical="center" wrapText="1"/>
    </xf>
    <xf numFmtId="0" fontId="76" fillId="3" borderId="26" xfId="0" applyFont="1" applyFill="1" applyBorder="1" applyAlignment="1">
      <alignment horizontal="center" vertical="center" wrapText="1"/>
    </xf>
    <xf numFmtId="0" fontId="82" fillId="0" borderId="577" xfId="0" applyFont="1" applyBorder="1" applyAlignment="1">
      <alignment horizontal="left" vertical="center"/>
    </xf>
    <xf numFmtId="0" fontId="82" fillId="0" borderId="643" xfId="0" applyFont="1" applyBorder="1" applyAlignment="1">
      <alignment horizontal="left" vertical="center"/>
    </xf>
    <xf numFmtId="0" fontId="14" fillId="0" borderId="275" xfId="0" applyFont="1" applyBorder="1" applyAlignment="1"/>
    <xf numFmtId="0" fontId="76" fillId="2" borderId="720" xfId="0" applyFont="1" applyFill="1" applyBorder="1" applyAlignment="1">
      <alignment horizontal="center" vertical="center"/>
    </xf>
    <xf numFmtId="0" fontId="14" fillId="0" borderId="64" xfId="0" applyFont="1" applyBorder="1" applyAlignment="1">
      <alignment horizontal="left" vertical="center"/>
    </xf>
    <xf numFmtId="0" fontId="33" fillId="3" borderId="576" xfId="0" applyFont="1" applyFill="1" applyBorder="1" applyAlignment="1">
      <alignment horizontal="left" vertical="center" wrapText="1"/>
    </xf>
    <xf numFmtId="0" fontId="77" fillId="2" borderId="720" xfId="0" applyFont="1" applyFill="1" applyBorder="1" applyAlignment="1">
      <alignment horizontal="center" vertical="center"/>
    </xf>
    <xf numFmtId="0" fontId="76" fillId="2" borderId="610" xfId="0" applyFont="1" applyFill="1" applyBorder="1" applyAlignment="1">
      <alignment horizontal="center" vertical="center"/>
    </xf>
    <xf numFmtId="0" fontId="27" fillId="3" borderId="862" xfId="0" applyFont="1" applyFill="1" applyBorder="1" applyAlignment="1">
      <alignment horizontal="left" vertical="center"/>
    </xf>
    <xf numFmtId="0" fontId="78" fillId="0" borderId="58" xfId="0" applyFont="1" applyBorder="1" applyAlignment="1">
      <alignment horizontal="left" vertical="center"/>
    </xf>
    <xf numFmtId="0" fontId="78" fillId="0" borderId="0" xfId="0" applyFont="1" applyAlignment="1">
      <alignment horizontal="left" vertical="center"/>
    </xf>
    <xf numFmtId="0" fontId="90" fillId="2" borderId="693" xfId="0" applyFont="1" applyFill="1" applyBorder="1" applyAlignment="1">
      <alignment horizontal="center" vertical="center" wrapText="1"/>
    </xf>
    <xf numFmtId="0" fontId="9" fillId="0" borderId="731" xfId="0" applyFont="1" applyBorder="1" applyAlignment="1"/>
    <xf numFmtId="0" fontId="90" fillId="2" borderId="732" xfId="0" applyFont="1" applyFill="1" applyBorder="1" applyAlignment="1">
      <alignment horizontal="center" vertical="center" wrapText="1"/>
    </xf>
    <xf numFmtId="0" fontId="14" fillId="0" borderId="711" xfId="0" applyFont="1" applyBorder="1" applyAlignment="1">
      <alignment horizontal="center" vertical="center" wrapText="1"/>
    </xf>
    <xf numFmtId="167" fontId="14" fillId="0" borderId="97" xfId="0" applyNumberFormat="1" applyFont="1" applyBorder="1" applyAlignment="1">
      <alignment horizontal="right" vertical="center"/>
    </xf>
    <xf numFmtId="0" fontId="9" fillId="0" borderId="865" xfId="0" applyFont="1" applyBorder="1" applyAlignment="1"/>
    <xf numFmtId="0" fontId="9" fillId="0" borderId="247" xfId="0" applyFont="1" applyBorder="1" applyAlignment="1"/>
    <xf numFmtId="0" fontId="25" fillId="9" borderId="55" xfId="0" applyFont="1" applyFill="1" applyBorder="1" applyAlignment="1">
      <alignment horizontal="left" vertical="center" wrapText="1"/>
    </xf>
    <xf numFmtId="0" fontId="14" fillId="0" borderId="427" xfId="0" applyFont="1" applyBorder="1" applyAlignment="1">
      <alignment horizontal="left" vertical="center" wrapText="1"/>
    </xf>
    <xf numFmtId="0" fontId="9" fillId="0" borderId="734" xfId="0" applyFont="1" applyBorder="1" applyAlignment="1"/>
    <xf numFmtId="0" fontId="25" fillId="9" borderId="58" xfId="0" applyFont="1" applyFill="1" applyBorder="1" applyAlignment="1">
      <alignment horizontal="left" vertical="center" wrapText="1"/>
    </xf>
    <xf numFmtId="0" fontId="14" fillId="0" borderId="724" xfId="0" applyFont="1" applyBorder="1" applyAlignment="1">
      <alignment horizontal="center" vertical="center" wrapText="1"/>
    </xf>
    <xf numFmtId="0" fontId="9" fillId="0" borderId="723" xfId="0" applyFont="1" applyBorder="1" applyAlignment="1"/>
    <xf numFmtId="0" fontId="14" fillId="0" borderId="725" xfId="0" applyFont="1" applyBorder="1" applyAlignment="1">
      <alignment horizontal="center" vertical="center" wrapText="1"/>
    </xf>
    <xf numFmtId="0" fontId="9" fillId="0" borderId="686" xfId="0" applyFont="1" applyBorder="1" applyAlignment="1"/>
    <xf numFmtId="0" fontId="9" fillId="0" borderId="728" xfId="0" applyFont="1" applyBorder="1" applyAlignment="1"/>
    <xf numFmtId="0" fontId="14" fillId="9" borderId="724" xfId="0" applyFont="1" applyFill="1" applyBorder="1" applyAlignment="1">
      <alignment horizontal="center" vertical="center" wrapText="1"/>
    </xf>
    <xf numFmtId="0" fontId="14" fillId="0" borderId="721" xfId="0" applyFont="1" applyBorder="1" applyAlignment="1">
      <alignment horizontal="center" vertical="center" wrapText="1"/>
    </xf>
    <xf numFmtId="0" fontId="14" fillId="9" borderId="693" xfId="0" applyFont="1" applyFill="1" applyBorder="1" applyAlignment="1">
      <alignment horizontal="center" vertical="center" wrapText="1"/>
    </xf>
    <xf numFmtId="0" fontId="14" fillId="9" borderId="730" xfId="0" applyFont="1" applyFill="1" applyBorder="1" applyAlignment="1">
      <alignment horizontal="center" vertical="center" wrapText="1"/>
    </xf>
    <xf numFmtId="0" fontId="9" fillId="0" borderId="729" xfId="0" applyFont="1" applyBorder="1" applyAlignment="1"/>
    <xf numFmtId="0" fontId="9" fillId="0" borderId="727" xfId="0" applyFont="1" applyBorder="1" applyAlignment="1"/>
    <xf numFmtId="0" fontId="14" fillId="0" borderId="730" xfId="0" applyFont="1" applyBorder="1" applyAlignment="1">
      <alignment horizontal="center" vertical="center" wrapText="1"/>
    </xf>
    <xf numFmtId="0" fontId="14" fillId="0" borderId="55" xfId="0" applyFont="1" applyBorder="1" applyAlignment="1">
      <alignment horizontal="center" vertical="center" wrapText="1"/>
    </xf>
    <xf numFmtId="0" fontId="14" fillId="0" borderId="730" xfId="0" applyFont="1" applyBorder="1" applyAlignment="1">
      <alignment horizontal="center" vertical="center"/>
    </xf>
    <xf numFmtId="0" fontId="14" fillId="5" borderId="730" xfId="0" applyFont="1" applyFill="1" applyBorder="1" applyAlignment="1">
      <alignment horizontal="center" vertical="center" wrapText="1"/>
    </xf>
    <xf numFmtId="0" fontId="80" fillId="0" borderId="862" xfId="0" applyFont="1" applyBorder="1" applyAlignment="1">
      <alignment horizontal="left" vertical="center" wrapText="1"/>
    </xf>
    <xf numFmtId="0" fontId="80" fillId="0" borderId="58" xfId="0" applyFont="1" applyBorder="1" applyAlignment="1">
      <alignment horizontal="left" vertical="center" wrapText="1"/>
    </xf>
    <xf numFmtId="3" fontId="80" fillId="0" borderId="58" xfId="0" applyNumberFormat="1" applyFont="1" applyBorder="1" applyAlignment="1">
      <alignment horizontal="left" vertical="center" wrapText="1"/>
    </xf>
    <xf numFmtId="0" fontId="14" fillId="0" borderId="58" xfId="0" applyFont="1" applyBorder="1" applyAlignment="1">
      <alignment horizontal="left" vertical="center"/>
    </xf>
    <xf numFmtId="0" fontId="9" fillId="0" borderId="690" xfId="0" applyFont="1" applyBorder="1" applyAlignment="1"/>
    <xf numFmtId="0" fontId="90" fillId="2" borderId="720" xfId="0" applyFont="1" applyFill="1" applyBorder="1" applyAlignment="1">
      <alignment horizontal="center" vertical="center" wrapText="1"/>
    </xf>
    <xf numFmtId="0" fontId="14" fillId="0" borderId="78" xfId="0" applyFont="1" applyBorder="1" applyAlignment="1">
      <alignment horizontal="left" vertical="center"/>
    </xf>
    <xf numFmtId="9" fontId="14" fillId="0" borderId="427" xfId="0" applyNumberFormat="1" applyFont="1" applyBorder="1" applyAlignment="1">
      <alignment horizontal="right" vertical="center"/>
    </xf>
    <xf numFmtId="0" fontId="58" fillId="0" borderId="0" xfId="0" applyFont="1" applyAlignment="1">
      <alignment horizontal="center" vertical="center" wrapText="1"/>
    </xf>
    <xf numFmtId="167" fontId="14" fillId="0" borderId="905" xfId="0" applyNumberFormat="1" applyFont="1" applyBorder="1" applyAlignment="1">
      <alignment horizontal="right" vertical="center"/>
    </xf>
    <xf numFmtId="167" fontId="14" fillId="0" borderId="907" xfId="0" applyNumberFormat="1" applyFont="1" applyBorder="1" applyAlignment="1">
      <alignment horizontal="right" vertical="center"/>
    </xf>
    <xf numFmtId="10" fontId="14" fillId="0" borderId="907" xfId="0" applyNumberFormat="1" applyFont="1" applyBorder="1" applyAlignment="1">
      <alignment horizontal="right" vertical="center"/>
    </xf>
    <xf numFmtId="167" fontId="24" fillId="0" borderId="75" xfId="0" applyNumberFormat="1" applyFont="1" applyBorder="1" applyAlignment="1">
      <alignment horizontal="right" vertical="center"/>
    </xf>
    <xf numFmtId="0" fontId="9" fillId="0" borderId="866" xfId="0" applyFont="1" applyBorder="1" applyAlignment="1"/>
    <xf numFmtId="0" fontId="14" fillId="9" borderId="528" xfId="0" applyFont="1" applyFill="1" applyBorder="1" applyAlignment="1">
      <alignment horizontal="left" vertical="center" wrapText="1"/>
    </xf>
    <xf numFmtId="0" fontId="14" fillId="0" borderId="576" xfId="0" applyFont="1" applyBorder="1" applyAlignment="1">
      <alignment horizontal="center" vertical="center" wrapText="1"/>
    </xf>
    <xf numFmtId="0" fontId="14" fillId="0" borderId="724" xfId="0" applyFont="1" applyBorder="1" applyAlignment="1">
      <alignment horizontal="center" vertical="center"/>
    </xf>
    <xf numFmtId="0" fontId="14" fillId="0" borderId="725" xfId="0" applyFont="1" applyBorder="1" applyAlignment="1">
      <alignment horizontal="center" vertical="center"/>
    </xf>
    <xf numFmtId="0" fontId="9" fillId="0" borderId="147" xfId="0" applyFont="1" applyBorder="1" applyAlignment="1"/>
    <xf numFmtId="0" fontId="9" fillId="0" borderId="726" xfId="0" applyFont="1" applyBorder="1" applyAlignment="1"/>
    <xf numFmtId="0" fontId="14" fillId="0" borderId="693" xfId="0" applyFont="1" applyBorder="1" applyAlignment="1">
      <alignment horizontal="center" vertical="center"/>
    </xf>
    <xf numFmtId="0" fontId="14" fillId="0" borderId="693" xfId="0" applyFont="1" applyBorder="1" applyAlignment="1">
      <alignment horizontal="center" vertical="center" wrapText="1"/>
    </xf>
    <xf numFmtId="0" fontId="14" fillId="0" borderId="0" xfId="0" applyFont="1" applyAlignment="1">
      <alignment horizontal="center" vertical="center" wrapText="1"/>
    </xf>
    <xf numFmtId="0" fontId="14" fillId="9" borderId="864" xfId="0" applyFont="1" applyFill="1" applyBorder="1" applyAlignment="1">
      <alignment horizontal="center" vertical="center" wrapText="1"/>
    </xf>
    <xf numFmtId="0" fontId="14" fillId="0" borderId="721" xfId="0" applyFont="1" applyBorder="1" applyAlignment="1">
      <alignment horizontal="center" vertical="center"/>
    </xf>
    <xf numFmtId="0" fontId="14" fillId="9" borderId="721" xfId="0" applyFont="1" applyFill="1" applyBorder="1" applyAlignment="1">
      <alignment horizontal="center" vertical="center" wrapText="1"/>
    </xf>
    <xf numFmtId="0" fontId="14" fillId="0" borderId="427" xfId="0" applyFont="1" applyBorder="1" applyAlignment="1">
      <alignment horizontal="center" vertical="center"/>
    </xf>
    <xf numFmtId="0" fontId="14" fillId="0" borderId="864" xfId="0" applyFont="1" applyBorder="1" applyAlignment="1">
      <alignment horizontal="center" vertical="center" wrapText="1"/>
    </xf>
    <xf numFmtId="0" fontId="14" fillId="0" borderId="97" xfId="0" applyFont="1" applyBorder="1" applyAlignment="1">
      <alignment horizontal="left" vertical="center"/>
    </xf>
    <xf numFmtId="0" fontId="14" fillId="0" borderId="75" xfId="0" applyFont="1" applyBorder="1" applyAlignment="1">
      <alignment horizontal="left" vertical="center"/>
    </xf>
    <xf numFmtId="0" fontId="9" fillId="0" borderId="400" xfId="0" applyFont="1" applyBorder="1" applyAlignment="1"/>
    <xf numFmtId="0" fontId="80" fillId="0" borderId="58" xfId="0" applyFont="1" applyBorder="1" applyAlignment="1">
      <alignment horizontal="left" vertical="center"/>
    </xf>
    <xf numFmtId="0" fontId="80" fillId="0" borderId="862" xfId="0" applyFont="1" applyBorder="1" applyAlignment="1">
      <alignment horizontal="left" vertical="center"/>
    </xf>
    <xf numFmtId="167" fontId="14" fillId="0" borderId="427" xfId="0" applyNumberFormat="1" applyFont="1" applyBorder="1" applyAlignment="1">
      <alignment horizontal="right" vertical="center"/>
    </xf>
    <xf numFmtId="0" fontId="14" fillId="9" borderId="26" xfId="0" applyFont="1" applyFill="1" applyBorder="1" applyAlignment="1">
      <alignment horizontal="left" vertical="center" wrapText="1"/>
    </xf>
    <xf numFmtId="0" fontId="90" fillId="2" borderId="340" xfId="0" applyFont="1" applyFill="1" applyBorder="1" applyAlignment="1">
      <alignment horizontal="center" vertical="center"/>
    </xf>
    <xf numFmtId="0" fontId="108" fillId="2" borderId="26" xfId="0" applyFont="1" applyFill="1" applyBorder="1" applyAlignment="1">
      <alignment horizontal="center" vertical="center" wrapText="1"/>
    </xf>
    <xf numFmtId="0" fontId="90" fillId="2" borderId="787" xfId="0" applyFont="1" applyFill="1" applyBorder="1" applyAlignment="1">
      <alignment horizontal="center" vertical="center"/>
    </xf>
    <xf numFmtId="0" fontId="90" fillId="2" borderId="552" xfId="0" applyFont="1" applyFill="1" applyBorder="1" applyAlignment="1">
      <alignment horizontal="center" vertical="center"/>
    </xf>
    <xf numFmtId="0" fontId="90" fillId="2" borderId="607" xfId="0" applyFont="1" applyFill="1" applyBorder="1" applyAlignment="1">
      <alignment horizontal="center" vertical="center"/>
    </xf>
    <xf numFmtId="0" fontId="14" fillId="9" borderId="26" xfId="0" applyFont="1" applyFill="1" applyBorder="1" applyAlignment="1">
      <alignment horizontal="left" vertical="top" wrapText="1"/>
    </xf>
    <xf numFmtId="167" fontId="14" fillId="0" borderId="820" xfId="0" applyNumberFormat="1" applyFont="1" applyBorder="1" applyAlignment="1">
      <alignment horizontal="right" vertical="center"/>
    </xf>
    <xf numFmtId="0" fontId="9" fillId="0" borderId="635" xfId="0" applyFont="1" applyBorder="1" applyAlignment="1"/>
    <xf numFmtId="0" fontId="108" fillId="2" borderId="26" xfId="0" applyFont="1" applyFill="1" applyBorder="1" applyAlignment="1">
      <alignment horizontal="center" vertical="center"/>
    </xf>
    <xf numFmtId="0" fontId="109" fillId="2" borderId="26" xfId="0" applyFont="1" applyFill="1" applyBorder="1" applyAlignment="1">
      <alignment horizontal="center" vertical="center"/>
    </xf>
    <xf numFmtId="0" fontId="62" fillId="2" borderId="26" xfId="0" applyFont="1" applyFill="1" applyBorder="1" applyAlignment="1">
      <alignment horizontal="center" vertical="center"/>
    </xf>
    <xf numFmtId="0" fontId="93" fillId="2" borderId="26" xfId="0" applyFont="1" applyFill="1" applyBorder="1" applyAlignment="1">
      <alignment horizontal="center" vertical="center"/>
    </xf>
    <xf numFmtId="0" fontId="106" fillId="2" borderId="26" xfId="0" applyFont="1" applyFill="1" applyBorder="1" applyAlignment="1">
      <alignment horizontal="center" vertical="center"/>
    </xf>
    <xf numFmtId="0" fontId="79" fillId="2" borderId="26" xfId="0" applyFont="1" applyFill="1" applyBorder="1" applyAlignment="1">
      <alignment horizontal="center" vertical="center"/>
    </xf>
    <xf numFmtId="0" fontId="56" fillId="9" borderId="26" xfId="0" applyFont="1" applyFill="1" applyBorder="1" applyAlignment="1">
      <alignment horizontal="center" vertical="center"/>
    </xf>
    <xf numFmtId="0" fontId="91" fillId="2" borderId="26" xfId="0" applyFont="1" applyFill="1" applyBorder="1" applyAlignment="1">
      <alignment wrapText="1"/>
    </xf>
    <xf numFmtId="0" fontId="91" fillId="2" borderId="720" xfId="0" applyFont="1" applyFill="1" applyBorder="1" applyAlignment="1"/>
    <xf numFmtId="0" fontId="91" fillId="2" borderId="693" xfId="0" applyFont="1" applyFill="1" applyBorder="1" applyAlignment="1"/>
    <xf numFmtId="0" fontId="91" fillId="2" borderId="610" xfId="0" applyFont="1" applyFill="1" applyBorder="1" applyAlignment="1">
      <alignment wrapText="1"/>
    </xf>
    <xf numFmtId="0" fontId="27" fillId="0" borderId="735" xfId="0" applyFont="1" applyBorder="1" applyAlignment="1">
      <alignment wrapText="1"/>
    </xf>
    <xf numFmtId="0" fontId="9" fillId="0" borderId="735" xfId="0" applyFont="1" applyBorder="1" applyAlignment="1"/>
    <xf numFmtId="0" fontId="9" fillId="0" borderId="736" xfId="0" applyFont="1" applyBorder="1" applyAlignment="1"/>
    <xf numFmtId="0" fontId="27" fillId="0" borderId="116" xfId="0" applyFont="1" applyBorder="1" applyAlignment="1">
      <alignment wrapText="1"/>
    </xf>
    <xf numFmtId="0" fontId="27" fillId="0" borderId="123" xfId="0" applyFont="1" applyBorder="1" applyAlignment="1">
      <alignment wrapText="1"/>
    </xf>
    <xf numFmtId="0" fontId="33" fillId="0" borderId="58" xfId="0" applyFont="1" applyBorder="1" applyAlignment="1">
      <alignment wrapText="1"/>
    </xf>
    <xf numFmtId="0" fontId="27" fillId="0" borderId="735" xfId="0" applyFont="1" applyBorder="1" applyAlignment="1"/>
    <xf numFmtId="0" fontId="27" fillId="0" borderId="123" xfId="0" applyFont="1" applyBorder="1" applyAlignment="1"/>
    <xf numFmtId="0" fontId="33" fillId="0" borderId="55" xfId="0" applyFont="1" applyBorder="1" applyAlignment="1">
      <alignment wrapText="1"/>
    </xf>
    <xf numFmtId="0" fontId="56" fillId="9" borderId="26" xfId="0" applyFont="1" applyFill="1" applyBorder="1" applyAlignment="1">
      <alignment horizontal="center" vertical="center" wrapText="1"/>
    </xf>
    <xf numFmtId="0" fontId="96" fillId="0" borderId="862" xfId="0" applyFont="1" applyBorder="1" applyAlignment="1">
      <alignment wrapText="1"/>
    </xf>
    <xf numFmtId="0" fontId="27" fillId="0" borderId="184" xfId="0" applyFont="1" applyBorder="1" applyAlignment="1"/>
    <xf numFmtId="0" fontId="9" fillId="0" borderId="184" xfId="0" applyFont="1" applyBorder="1" applyAlignment="1"/>
    <xf numFmtId="0" fontId="9" fillId="0" borderId="740" xfId="0" applyFont="1" applyBorder="1" applyAlignment="1"/>
    <xf numFmtId="0" fontId="28" fillId="0" borderId="123" xfId="0" applyFont="1" applyBorder="1" applyAlignment="1"/>
    <xf numFmtId="0" fontId="96" fillId="0" borderId="101" xfId="0" applyFont="1" applyBorder="1" applyAlignment="1">
      <alignment wrapText="1"/>
    </xf>
    <xf numFmtId="0" fontId="27" fillId="0" borderId="58" xfId="0" applyFont="1" applyBorder="1" applyAlignment="1"/>
    <xf numFmtId="0" fontId="114" fillId="9" borderId="26" xfId="0" applyFont="1" applyFill="1" applyBorder="1" applyAlignment="1">
      <alignment horizontal="center" vertical="center" wrapText="1"/>
    </xf>
    <xf numFmtId="0" fontId="33" fillId="0" borderId="58" xfId="0" applyFont="1" applyBorder="1" applyAlignment="1"/>
    <xf numFmtId="9" fontId="27" fillId="0" borderId="720" xfId="0" applyNumberFormat="1" applyFont="1" applyBorder="1" applyAlignment="1"/>
    <xf numFmtId="9" fontId="27" fillId="0" borderId="693" xfId="0" applyNumberFormat="1" applyFont="1" applyBorder="1" applyAlignment="1"/>
    <xf numFmtId="0" fontId="27" fillId="0" borderId="179" xfId="0" applyFont="1" applyBorder="1" applyAlignment="1">
      <alignment wrapText="1"/>
    </xf>
    <xf numFmtId="0" fontId="9" fillId="0" borderId="737" xfId="0" applyFont="1" applyBorder="1" applyAlignment="1"/>
    <xf numFmtId="0" fontId="27" fillId="0" borderId="862" xfId="0" applyFont="1" applyBorder="1" applyAlignment="1"/>
    <xf numFmtId="0" fontId="91" fillId="2" borderId="610" xfId="0" applyFont="1" applyFill="1" applyBorder="1" applyAlignment="1"/>
    <xf numFmtId="0" fontId="27" fillId="0" borderId="350" xfId="0" applyFont="1" applyBorder="1" applyAlignment="1"/>
    <xf numFmtId="0" fontId="27" fillId="0" borderId="179" xfId="0" applyFont="1" applyBorder="1" applyAlignment="1"/>
    <xf numFmtId="0" fontId="91" fillId="2" borderId="720" xfId="0" applyFont="1" applyFill="1" applyBorder="1" applyAlignment="1">
      <alignment wrapText="1"/>
    </xf>
    <xf numFmtId="0" fontId="96" fillId="0" borderId="58" xfId="0" applyFont="1" applyBorder="1" applyAlignment="1"/>
    <xf numFmtId="0" fontId="37" fillId="0" borderId="123" xfId="0" applyFont="1" applyBorder="1" applyAlignment="1"/>
    <xf numFmtId="0" fontId="115" fillId="0" borderId="862" xfId="0" applyFont="1" applyBorder="1" applyAlignment="1">
      <alignment wrapText="1"/>
    </xf>
    <xf numFmtId="0" fontId="27" fillId="9" borderId="745" xfId="0" applyFont="1" applyFill="1" applyBorder="1" applyAlignment="1"/>
    <xf numFmtId="0" fontId="9" fillId="0" borderId="615" xfId="0" applyFont="1" applyBorder="1" applyAlignment="1"/>
    <xf numFmtId="0" fontId="27" fillId="0" borderId="745" xfId="0" applyFont="1" applyBorder="1" applyAlignment="1"/>
    <xf numFmtId="0" fontId="27" fillId="0" borderId="747" xfId="0" applyFont="1" applyBorder="1" applyAlignment="1"/>
    <xf numFmtId="0" fontId="9" fillId="0" borderId="749" xfId="0" applyFont="1" applyBorder="1" applyAlignment="1"/>
    <xf numFmtId="3" fontId="27" fillId="0" borderId="747" xfId="0" applyNumberFormat="1" applyFont="1" applyBorder="1" applyAlignment="1"/>
    <xf numFmtId="3" fontId="28" fillId="0" borderId="748" xfId="0" applyNumberFormat="1" applyFont="1" applyBorder="1" applyAlignment="1"/>
    <xf numFmtId="0" fontId="9" fillId="0" borderId="751" xfId="0" applyFont="1" applyBorder="1" applyAlignment="1"/>
    <xf numFmtId="3" fontId="27" fillId="9" borderId="747" xfId="0" applyNumberFormat="1" applyFont="1" applyFill="1" applyBorder="1" applyAlignment="1"/>
    <xf numFmtId="3" fontId="28" fillId="9" borderId="748" xfId="0" applyNumberFormat="1" applyFont="1" applyFill="1" applyBorder="1" applyAlignment="1"/>
    <xf numFmtId="0" fontId="28" fillId="0" borderId="748" xfId="0" applyFont="1" applyBorder="1" applyAlignment="1"/>
    <xf numFmtId="0" fontId="27" fillId="9" borderId="747" xfId="0" applyFont="1" applyFill="1" applyBorder="1" applyAlignment="1"/>
    <xf numFmtId="0" fontId="28" fillId="9" borderId="748" xfId="0" applyFont="1" applyFill="1" applyBorder="1" applyAlignment="1"/>
    <xf numFmtId="0" fontId="27" fillId="0" borderId="0" xfId="0" applyFont="1" applyAlignment="1">
      <alignment vertical="center" wrapText="1"/>
    </xf>
    <xf numFmtId="0" fontId="91" fillId="2" borderId="26" xfId="0" applyFont="1" applyFill="1" applyBorder="1" applyAlignment="1"/>
    <xf numFmtId="0" fontId="9" fillId="0" borderId="744" xfId="0" applyFont="1" applyBorder="1" applyAlignment="1"/>
    <xf numFmtId="0" fontId="27" fillId="0" borderId="711" xfId="0" applyFont="1" applyBorder="1" applyAlignment="1">
      <alignment wrapText="1"/>
    </xf>
    <xf numFmtId="0" fontId="27" fillId="0" borderId="754" xfId="0" applyFont="1" applyBorder="1" applyAlignment="1"/>
    <xf numFmtId="0" fontId="9" fillId="0" borderId="755" xfId="0" applyFont="1" applyBorder="1" applyAlignment="1"/>
    <xf numFmtId="0" fontId="9" fillId="0" borderId="742" xfId="0" applyFont="1" applyBorder="1" applyAlignment="1"/>
    <xf numFmtId="4" fontId="28" fillId="0" borderId="756" xfId="0" applyNumberFormat="1" applyFont="1" applyBorder="1" applyAlignment="1"/>
    <xf numFmtId="0" fontId="69" fillId="9" borderId="26" xfId="0" applyFont="1" applyFill="1" applyBorder="1" applyAlignment="1">
      <alignment horizontal="center" vertical="center" wrapText="1"/>
    </xf>
    <xf numFmtId="0" fontId="56" fillId="9" borderId="55" xfId="0" applyFont="1" applyFill="1" applyBorder="1" applyAlignment="1">
      <alignment horizontal="center" vertical="center" wrapText="1"/>
    </xf>
    <xf numFmtId="10" fontId="27" fillId="0" borderId="637" xfId="0" applyNumberFormat="1" applyFont="1" applyBorder="1" applyAlignment="1">
      <alignment horizontal="right"/>
    </xf>
    <xf numFmtId="0" fontId="9" fillId="0" borderId="762" xfId="0" applyFont="1" applyBorder="1" applyAlignment="1"/>
    <xf numFmtId="0" fontId="27" fillId="0" borderId="640" xfId="0" applyFont="1" applyBorder="1" applyAlignment="1">
      <alignment horizontal="right" vertical="center" wrapText="1"/>
    </xf>
    <xf numFmtId="0" fontId="27" fillId="0" borderId="639" xfId="0" applyFont="1" applyBorder="1" applyAlignment="1">
      <alignment horizontal="right" vertical="center" wrapText="1"/>
    </xf>
    <xf numFmtId="0" fontId="9" fillId="0" borderId="763" xfId="0" applyFont="1" applyBorder="1" applyAlignment="1"/>
    <xf numFmtId="0" fontId="27" fillId="0" borderId="639" xfId="0" applyFont="1" applyBorder="1" applyAlignment="1">
      <alignment horizontal="center" wrapText="1"/>
    </xf>
    <xf numFmtId="0" fontId="27" fillId="0" borderId="638" xfId="0" applyFont="1" applyBorder="1" applyAlignment="1"/>
    <xf numFmtId="4" fontId="27" fillId="0" borderId="638" xfId="0" applyNumberFormat="1" applyFont="1" applyBorder="1" applyAlignment="1"/>
    <xf numFmtId="0" fontId="91" fillId="2" borderId="693" xfId="0" applyFont="1" applyFill="1" applyBorder="1" applyAlignment="1">
      <alignment horizontal="right"/>
    </xf>
    <xf numFmtId="0" fontId="91" fillId="2" borderId="686" xfId="0" applyFont="1" applyFill="1" applyBorder="1" applyAlignment="1">
      <alignment horizontal="right"/>
    </xf>
    <xf numFmtId="0" fontId="9" fillId="0" borderId="758" xfId="0" applyFont="1" applyBorder="1" applyAlignment="1"/>
    <xf numFmtId="0" fontId="9" fillId="0" borderId="759" xfId="0" applyFont="1" applyBorder="1" applyAlignment="1"/>
    <xf numFmtId="0" fontId="27" fillId="0" borderId="754" xfId="0" applyFont="1" applyBorder="1" applyAlignment="1">
      <alignment horizontal="right"/>
    </xf>
    <xf numFmtId="4" fontId="27" fillId="0" borderId="760" xfId="0" applyNumberFormat="1" applyFont="1" applyBorder="1" applyAlignment="1">
      <alignment horizontal="right"/>
    </xf>
    <xf numFmtId="0" fontId="9" fillId="0" borderId="761" xfId="0" applyFont="1" applyBorder="1" applyAlignment="1"/>
    <xf numFmtId="0" fontId="27" fillId="0" borderId="638" xfId="0" applyFont="1" applyBorder="1" applyAlignment="1">
      <alignment horizontal="right"/>
    </xf>
    <xf numFmtId="0" fontId="27" fillId="0" borderId="637" xfId="0" applyFont="1" applyBorder="1" applyAlignment="1">
      <alignment horizontal="right"/>
    </xf>
    <xf numFmtId="10" fontId="27" fillId="0" borderId="638" xfId="0" applyNumberFormat="1" applyFont="1" applyBorder="1" applyAlignment="1">
      <alignment horizontal="right"/>
    </xf>
    <xf numFmtId="0" fontId="14" fillId="5" borderId="864" xfId="0" applyFont="1" applyFill="1" applyBorder="1" applyAlignment="1">
      <alignment horizontal="center" vertical="center" wrapText="1"/>
    </xf>
    <xf numFmtId="0" fontId="27" fillId="9" borderId="864" xfId="0" applyFont="1" applyFill="1" applyBorder="1" applyAlignment="1">
      <alignment horizontal="center" vertical="center" wrapText="1"/>
    </xf>
    <xf numFmtId="0" fontId="91" fillId="2" borderId="684" xfId="0" applyFont="1" applyFill="1" applyBorder="1" applyAlignment="1">
      <alignment wrapText="1"/>
    </xf>
    <xf numFmtId="0" fontId="9" fillId="0" borderId="753" xfId="0" applyFont="1" applyBorder="1" applyAlignment="1"/>
    <xf numFmtId="0" fontId="27" fillId="5" borderId="864" xfId="0" applyFont="1" applyFill="1" applyBorder="1" applyAlignment="1">
      <alignment horizontal="center" vertical="center" wrapText="1"/>
    </xf>
    <xf numFmtId="0" fontId="27" fillId="0" borderId="640" xfId="0" applyFont="1" applyBorder="1" applyAlignment="1">
      <alignment wrapText="1"/>
    </xf>
    <xf numFmtId="0" fontId="9" fillId="0" borderId="145" xfId="0" applyFont="1" applyBorder="1" applyAlignment="1"/>
    <xf numFmtId="0" fontId="69" fillId="9" borderId="26" xfId="0" applyFont="1" applyFill="1" applyBorder="1" applyAlignment="1">
      <alignment horizontal="center"/>
    </xf>
    <xf numFmtId="0" fontId="96" fillId="0" borderId="58" xfId="0" applyFont="1" applyBorder="1" applyAlignment="1">
      <alignment wrapText="1"/>
    </xf>
    <xf numFmtId="0" fontId="32" fillId="9" borderId="55" xfId="0" applyFont="1" applyFill="1" applyBorder="1" applyAlignment="1">
      <alignment horizontal="center" vertical="center" wrapText="1"/>
    </xf>
    <xf numFmtId="0" fontId="91" fillId="2" borderId="720" xfId="0" applyFont="1" applyFill="1" applyBorder="1" applyAlignment="1">
      <alignment horizontal="right"/>
    </xf>
    <xf numFmtId="0" fontId="96" fillId="0" borderId="862" xfId="0" applyFont="1" applyBorder="1" applyAlignment="1"/>
    <xf numFmtId="0" fontId="91" fillId="2" borderId="26" xfId="0" applyFont="1" applyFill="1" applyBorder="1" applyAlignment="1">
      <alignment horizontal="right"/>
    </xf>
    <xf numFmtId="0" fontId="113" fillId="2" borderId="26" xfId="0" applyFont="1" applyFill="1" applyBorder="1" applyAlignment="1">
      <alignment horizontal="right"/>
    </xf>
    <xf numFmtId="0" fontId="112" fillId="0" borderId="0" xfId="0" applyFont="1" applyAlignment="1">
      <alignment wrapText="1"/>
    </xf>
    <xf numFmtId="0" fontId="28" fillId="0" borderId="179" xfId="0" applyFont="1" applyBorder="1" applyAlignment="1"/>
    <xf numFmtId="0" fontId="27" fillId="0" borderId="640" xfId="0" applyFont="1" applyBorder="1" applyAlignment="1"/>
    <xf numFmtId="0" fontId="33" fillId="0" borderId="55" xfId="0" applyFont="1" applyBorder="1" applyAlignment="1">
      <alignment vertical="center" wrapText="1"/>
    </xf>
    <xf numFmtId="0" fontId="32" fillId="0" borderId="0" xfId="0" applyFont="1" applyAlignment="1">
      <alignment horizontal="left"/>
    </xf>
    <xf numFmtId="0" fontId="27" fillId="0" borderId="0" xfId="0" applyFont="1" applyAlignment="1">
      <alignment wrapText="1"/>
    </xf>
    <xf numFmtId="0" fontId="49" fillId="9" borderId="26" xfId="0" applyFont="1" applyFill="1" applyBorder="1" applyAlignment="1">
      <alignment horizontal="center"/>
    </xf>
    <xf numFmtId="0" fontId="91" fillId="2" borderId="101" xfId="0" applyFont="1" applyFill="1" applyBorder="1" applyAlignment="1"/>
    <xf numFmtId="0" fontId="27" fillId="0" borderId="949" xfId="0" applyFont="1" applyBorder="1" applyAlignment="1">
      <alignment horizontal="left" vertical="center"/>
    </xf>
    <xf numFmtId="0" fontId="9" fillId="0" borderId="950" xfId="0" applyFont="1" applyBorder="1" applyAlignment="1"/>
    <xf numFmtId="0" fontId="9" fillId="0" borderId="951" xfId="0" applyFont="1" applyBorder="1" applyAlignment="1"/>
    <xf numFmtId="0" fontId="9" fillId="0" borderId="960" xfId="0" applyFont="1" applyBorder="1" applyAlignment="1"/>
    <xf numFmtId="0" fontId="9" fillId="0" borderId="976" xfId="0" applyFont="1" applyBorder="1" applyAlignment="1"/>
    <xf numFmtId="0" fontId="209" fillId="0" borderId="984" xfId="1" applyFont="1" applyBorder="1" applyAlignment="1">
      <alignment wrapText="1"/>
    </xf>
    <xf numFmtId="0" fontId="210" fillId="0" borderId="985" xfId="1" applyFont="1" applyBorder="1" applyAlignment="1">
      <alignment wrapText="1"/>
    </xf>
    <xf numFmtId="0" fontId="27" fillId="0" borderId="949" xfId="0" applyFont="1" applyBorder="1" applyAlignment="1">
      <alignment horizontal="left" vertical="center" wrapText="1"/>
    </xf>
    <xf numFmtId="0" fontId="9" fillId="0" borderId="945" xfId="0" applyFont="1" applyBorder="1" applyAlignment="1"/>
    <xf numFmtId="0" fontId="9" fillId="0" borderId="946" xfId="0" applyFont="1" applyBorder="1" applyAlignment="1"/>
    <xf numFmtId="0" fontId="14" fillId="0" borderId="949" xfId="0" applyFont="1" applyBorder="1" applyAlignment="1">
      <alignment horizontal="left" vertical="center" wrapText="1"/>
    </xf>
    <xf numFmtId="0" fontId="209" fillId="0" borderId="988" xfId="1" applyFont="1" applyFill="1" applyBorder="1" applyAlignment="1">
      <alignment wrapText="1"/>
    </xf>
    <xf numFmtId="0" fontId="210" fillId="0" borderId="989" xfId="1" applyFont="1" applyFill="1" applyBorder="1" applyAlignment="1">
      <alignment wrapText="1"/>
    </xf>
    <xf numFmtId="0" fontId="209" fillId="0" borderId="990" xfId="1" applyFont="1" applyFill="1" applyBorder="1" applyAlignment="1">
      <alignment wrapText="1"/>
    </xf>
    <xf numFmtId="0" fontId="210" fillId="0" borderId="991" xfId="1" applyFont="1" applyFill="1" applyBorder="1" applyAlignment="1">
      <alignment wrapText="1"/>
    </xf>
    <xf numFmtId="0" fontId="209" fillId="0" borderId="984" xfId="1" applyFont="1" applyFill="1" applyBorder="1" applyAlignment="1">
      <alignment wrapText="1"/>
    </xf>
    <xf numFmtId="0" fontId="210" fillId="0" borderId="985" xfId="1" applyFont="1" applyFill="1" applyBorder="1" applyAlignment="1">
      <alignment wrapText="1"/>
    </xf>
    <xf numFmtId="0" fontId="9" fillId="0" borderId="992" xfId="0" applyFont="1" applyBorder="1" applyAlignment="1"/>
    <xf numFmtId="0" fontId="9" fillId="0" borderId="979" xfId="0" applyFont="1" applyBorder="1" applyAlignment="1"/>
    <xf numFmtId="0" fontId="209" fillId="0" borderId="995" xfId="1" applyFont="1" applyFill="1" applyBorder="1" applyAlignment="1">
      <alignment wrapText="1"/>
    </xf>
    <xf numFmtId="0" fontId="209" fillId="0" borderId="985" xfId="1" applyFont="1" applyFill="1" applyBorder="1" applyAlignment="1">
      <alignment wrapText="1"/>
    </xf>
    <xf numFmtId="0" fontId="209" fillId="0" borderId="994" xfId="1" applyFont="1" applyFill="1" applyBorder="1" applyAlignment="1">
      <alignment wrapText="1"/>
    </xf>
    <xf numFmtId="0" fontId="210" fillId="0" borderId="983" xfId="1" applyFont="1" applyFill="1" applyBorder="1" applyAlignment="1">
      <alignment wrapText="1"/>
    </xf>
    <xf numFmtId="0" fontId="27" fillId="0" borderId="996" xfId="0" applyFont="1" applyBorder="1" applyAlignment="1">
      <alignment horizontal="left" vertical="center" wrapText="1"/>
    </xf>
    <xf numFmtId="0" fontId="0" fillId="0" borderId="996" xfId="0" applyBorder="1" applyAlignment="1"/>
    <xf numFmtId="0" fontId="9" fillId="0" borderId="996" xfId="0" applyFont="1" applyBorder="1" applyAlignment="1"/>
    <xf numFmtId="0" fontId="209" fillId="0" borderId="997" xfId="1" applyFont="1" applyFill="1" applyBorder="1" applyAlignment="1">
      <alignment wrapText="1"/>
    </xf>
    <xf numFmtId="0" fontId="210" fillId="0" borderId="982" xfId="1" applyFont="1" applyFill="1" applyBorder="1" applyAlignment="1">
      <alignment wrapText="1"/>
    </xf>
    <xf numFmtId="0" fontId="209" fillId="0" borderId="983" xfId="1" applyFont="1" applyFill="1" applyBorder="1" applyAlignment="1">
      <alignment wrapText="1"/>
    </xf>
    <xf numFmtId="0" fontId="27" fillId="0" borderId="0" xfId="0" applyFont="1" applyAlignment="1">
      <alignment horizontal="left" vertical="center" wrapText="1"/>
    </xf>
    <xf numFmtId="0" fontId="19" fillId="2" borderId="26" xfId="0" applyFont="1" applyFill="1" applyBorder="1" applyAlignment="1">
      <alignment horizontal="left" vertical="center"/>
    </xf>
    <xf numFmtId="0" fontId="14" fillId="0" borderId="996" xfId="0" applyFont="1" applyBorder="1" applyAlignment="1">
      <alignment horizontal="left" vertical="center" wrapText="1"/>
    </xf>
    <xf numFmtId="0" fontId="14" fillId="0" borderId="945" xfId="0" applyFont="1" applyBorder="1" applyAlignment="1">
      <alignment horizontal="left" vertical="center" wrapText="1"/>
    </xf>
    <xf numFmtId="0" fontId="19" fillId="2" borderId="945" xfId="0" applyFont="1" applyFill="1" applyBorder="1" applyAlignment="1">
      <alignment horizontal="left" vertical="center"/>
    </xf>
    <xf numFmtId="0" fontId="198" fillId="2" borderId="944" xfId="0" applyFont="1" applyFill="1" applyBorder="1" applyAlignment="1">
      <alignment horizontal="left" vertical="center"/>
    </xf>
    <xf numFmtId="0" fontId="199" fillId="0" borderId="944" xfId="0" applyFont="1" applyBorder="1" applyAlignment="1"/>
    <xf numFmtId="0" fontId="27" fillId="0" borderId="945" xfId="0" applyFont="1" applyBorder="1" applyAlignment="1">
      <alignment horizontal="left" vertical="center" wrapText="1"/>
    </xf>
    <xf numFmtId="0" fontId="209" fillId="0" borderId="995" xfId="1" applyFont="1" applyBorder="1" applyAlignment="1">
      <alignment wrapText="1"/>
    </xf>
    <xf numFmtId="0" fontId="209" fillId="19" borderId="995" xfId="1" applyFont="1" applyFill="1" applyBorder="1" applyAlignment="1">
      <alignment wrapText="1"/>
    </xf>
    <xf numFmtId="0" fontId="210" fillId="19" borderId="985" xfId="1" applyFont="1" applyFill="1" applyBorder="1" applyAlignment="1">
      <alignment wrapText="1"/>
    </xf>
    <xf numFmtId="0" fontId="128" fillId="2" borderId="26" xfId="0" applyFont="1" applyFill="1" applyBorder="1" applyAlignment="1">
      <alignment horizontal="center" vertical="center"/>
    </xf>
    <xf numFmtId="0" fontId="27" fillId="5" borderId="949" xfId="0" applyFont="1" applyFill="1" applyBorder="1" applyAlignment="1">
      <alignment horizontal="left" vertical="center" wrapText="1"/>
    </xf>
    <xf numFmtId="0" fontId="209" fillId="19" borderId="984" xfId="1" applyFont="1" applyFill="1" applyBorder="1" applyAlignment="1">
      <alignment wrapText="1"/>
    </xf>
    <xf numFmtId="0" fontId="14" fillId="0" borderId="949" xfId="0" applyFont="1" applyBorder="1" applyAlignment="1">
      <alignment vertical="center"/>
    </xf>
    <xf numFmtId="0" fontId="27" fillId="0" borderId="949" xfId="0" applyFont="1" applyBorder="1" applyAlignment="1">
      <alignment vertical="center"/>
    </xf>
    <xf numFmtId="0" fontId="27" fillId="0" borderId="947" xfId="0" applyFont="1" applyBorder="1" applyAlignment="1">
      <alignment vertical="center"/>
    </xf>
    <xf numFmtId="0" fontId="9" fillId="0" borderId="948" xfId="0" applyFont="1" applyBorder="1" applyAlignment="1"/>
    <xf numFmtId="0" fontId="14" fillId="0" borderId="947" xfId="0" applyFont="1" applyBorder="1" applyAlignment="1">
      <alignment horizontal="left" vertical="center"/>
    </xf>
    <xf numFmtId="0" fontId="27" fillId="0" borderId="947" xfId="0" applyFont="1" applyBorder="1" applyAlignment="1">
      <alignment horizontal="left" vertical="center" wrapText="1"/>
    </xf>
    <xf numFmtId="0" fontId="209" fillId="0" borderId="989" xfId="1" applyFont="1" applyFill="1" applyBorder="1" applyAlignment="1">
      <alignment wrapText="1"/>
    </xf>
    <xf numFmtId="0" fontId="27" fillId="0" borderId="950" xfId="0" applyFont="1" applyBorder="1" applyAlignment="1">
      <alignment horizontal="left" vertical="center" wrapText="1"/>
    </xf>
    <xf numFmtId="0" fontId="209" fillId="0" borderId="988" xfId="1" applyFont="1" applyFill="1" applyBorder="1" applyAlignment="1">
      <alignment horizontal="left" vertical="center" wrapText="1"/>
    </xf>
    <xf numFmtId="0" fontId="209" fillId="0" borderId="989" xfId="1" applyFont="1" applyFill="1" applyBorder="1" applyAlignment="1">
      <alignment horizontal="left" vertical="center" wrapText="1"/>
    </xf>
    <xf numFmtId="0" fontId="209" fillId="0" borderId="986" xfId="1" applyFont="1" applyBorder="1" applyAlignment="1">
      <alignment wrapText="1"/>
    </xf>
    <xf numFmtId="0" fontId="210" fillId="0" borderId="987" xfId="1" applyFont="1" applyBorder="1" applyAlignment="1">
      <alignment wrapText="1"/>
    </xf>
    <xf numFmtId="0" fontId="27" fillId="0" borderId="872" xfId="0" applyFont="1" applyBorder="1" applyAlignment="1">
      <alignment horizontal="left" vertical="center" wrapText="1"/>
    </xf>
    <xf numFmtId="0" fontId="215" fillId="0" borderId="994" xfId="1" applyFont="1" applyFill="1" applyBorder="1" applyAlignment="1">
      <alignment wrapText="1"/>
    </xf>
    <xf numFmtId="0" fontId="215" fillId="0" borderId="983" xfId="1" applyFont="1" applyFill="1" applyBorder="1" applyAlignment="1">
      <alignment wrapText="1"/>
    </xf>
    <xf numFmtId="0" fontId="27" fillId="0" borderId="996" xfId="0" applyFont="1" applyBorder="1" applyAlignment="1">
      <alignment horizontal="left" vertical="center"/>
    </xf>
    <xf numFmtId="0" fontId="14" fillId="0" borderId="949" xfId="0" applyFont="1" applyBorder="1" applyAlignment="1">
      <alignment horizontal="left" vertical="center"/>
    </xf>
    <xf numFmtId="0" fontId="14" fillId="0" borderId="947" xfId="0" applyFont="1" applyBorder="1" applyAlignment="1">
      <alignment horizontal="left" vertical="center" wrapText="1"/>
    </xf>
    <xf numFmtId="0" fontId="197" fillId="0" borderId="947" xfId="1" applyBorder="1" applyAlignment="1"/>
    <xf numFmtId="0" fontId="201" fillId="0" borderId="948" xfId="1" applyFont="1" applyBorder="1" applyAlignment="1"/>
    <xf numFmtId="0" fontId="14" fillId="5" borderId="947" xfId="0" applyFont="1" applyFill="1" applyBorder="1" applyAlignment="1">
      <alignment horizontal="left" vertical="center"/>
    </xf>
    <xf numFmtId="0" fontId="14" fillId="3" borderId="949" xfId="0" applyFont="1" applyFill="1" applyBorder="1" applyAlignment="1">
      <alignment horizontal="left" vertical="center" wrapText="1"/>
    </xf>
    <xf numFmtId="0" fontId="197" fillId="0" borderId="949" xfId="1" applyBorder="1" applyAlignment="1"/>
    <xf numFmtId="0" fontId="201" fillId="0" borderId="951" xfId="1" applyFont="1" applyBorder="1" applyAlignment="1"/>
    <xf numFmtId="0" fontId="14" fillId="5" borderId="949" xfId="0" applyFont="1" applyFill="1" applyBorder="1" applyAlignment="1">
      <alignment horizontal="left" vertical="center" wrapText="1"/>
    </xf>
    <xf numFmtId="0" fontId="19" fillId="2" borderId="944" xfId="0" applyFont="1" applyFill="1" applyBorder="1" applyAlignment="1">
      <alignment horizontal="left" vertical="center"/>
    </xf>
    <xf numFmtId="0" fontId="9" fillId="0" borderId="959" xfId="0" applyFont="1" applyBorder="1" applyAlignment="1"/>
    <xf numFmtId="0" fontId="132" fillId="2" borderId="953" xfId="0" applyFont="1" applyFill="1" applyBorder="1" applyAlignment="1">
      <alignment horizontal="left" vertical="center"/>
    </xf>
    <xf numFmtId="0" fontId="197" fillId="0" borderId="980" xfId="1" applyBorder="1" applyAlignment="1"/>
    <xf numFmtId="0" fontId="201" fillId="0" borderId="981" xfId="1" applyFont="1" applyBorder="1" applyAlignment="1"/>
    <xf numFmtId="0" fontId="197" fillId="0" borderId="947" xfId="1" applyBorder="1" applyAlignment="1">
      <alignment wrapText="1"/>
    </xf>
    <xf numFmtId="0" fontId="201" fillId="0" borderId="948" xfId="1" applyFont="1" applyBorder="1" applyAlignment="1">
      <alignment wrapText="1"/>
    </xf>
    <xf numFmtId="0" fontId="197" fillId="0" borderId="949" xfId="1" applyBorder="1" applyAlignment="1">
      <alignment wrapText="1"/>
    </xf>
    <xf numFmtId="0" fontId="201" fillId="0" borderId="951" xfId="1" applyFont="1" applyBorder="1" applyAlignment="1">
      <alignment wrapText="1"/>
    </xf>
    <xf numFmtId="0" fontId="23" fillId="0" borderId="956" xfId="0" applyFont="1" applyBorder="1" applyAlignment="1">
      <alignment horizontal="left" vertical="center"/>
    </xf>
    <xf numFmtId="0" fontId="9" fillId="0" borderId="957" xfId="0" applyFont="1" applyBorder="1" applyAlignment="1"/>
    <xf numFmtId="0" fontId="9" fillId="0" borderId="958" xfId="0" applyFont="1" applyBorder="1" applyAlignment="1"/>
    <xf numFmtId="0" fontId="14" fillId="0" borderId="954" xfId="0" applyFont="1" applyBorder="1" applyAlignment="1">
      <alignment horizontal="left" vertical="center" wrapText="1"/>
    </xf>
    <xf numFmtId="0" fontId="9" fillId="0" borderId="977" xfId="0" applyFont="1" applyBorder="1" applyAlignment="1"/>
    <xf numFmtId="0" fontId="9" fillId="0" borderId="955" xfId="0" applyFont="1" applyBorder="1" applyAlignment="1"/>
    <xf numFmtId="0" fontId="23" fillId="0" borderId="954" xfId="0" applyFont="1" applyBorder="1" applyAlignment="1">
      <alignment horizontal="left" vertical="center"/>
    </xf>
    <xf numFmtId="0" fontId="19" fillId="2" borderId="953" xfId="0" applyFont="1" applyFill="1" applyBorder="1" applyAlignment="1">
      <alignment horizontal="center" vertical="center"/>
    </xf>
    <xf numFmtId="0" fontId="23" fillId="0" borderId="945" xfId="0" applyFont="1" applyBorder="1" applyAlignment="1">
      <alignment horizontal="left" vertical="center"/>
    </xf>
    <xf numFmtId="0" fontId="19" fillId="2" borderId="944" xfId="0" applyFont="1" applyFill="1" applyBorder="1" applyAlignment="1">
      <alignment horizontal="center" vertical="center"/>
    </xf>
    <xf numFmtId="0" fontId="197" fillId="0" borderId="26" xfId="1" applyFill="1" applyBorder="1" applyAlignment="1">
      <alignment horizontal="left" vertical="center"/>
    </xf>
    <xf numFmtId="0" fontId="197" fillId="0" borderId="26" xfId="1" applyFill="1" applyBorder="1" applyAlignment="1"/>
    <xf numFmtId="0" fontId="14" fillId="0" borderId="949" xfId="0" applyFont="1" applyBorder="1" applyAlignment="1">
      <alignment vertical="center" wrapText="1"/>
    </xf>
    <xf numFmtId="0" fontId="14" fillId="0" borderId="950" xfId="0" applyFont="1" applyBorder="1" applyAlignment="1">
      <alignment horizontal="left" vertical="center" wrapText="1"/>
    </xf>
    <xf numFmtId="0" fontId="14" fillId="0" borderId="951" xfId="0" applyFont="1" applyBorder="1" applyAlignment="1">
      <alignment horizontal="left" vertical="center" wrapText="1"/>
    </xf>
    <xf numFmtId="0" fontId="14" fillId="0" borderId="26" xfId="0" applyFont="1" applyBorder="1" applyAlignment="1">
      <alignment horizontal="left" vertical="center" wrapText="1"/>
    </xf>
    <xf numFmtId="0" fontId="14" fillId="0" borderId="946" xfId="0" applyFont="1" applyBorder="1" applyAlignment="1">
      <alignment horizontal="left" vertical="center" wrapText="1"/>
    </xf>
    <xf numFmtId="0" fontId="14" fillId="0" borderId="960" xfId="0" applyFont="1" applyBorder="1" applyAlignment="1">
      <alignment horizontal="left" vertical="center" wrapText="1"/>
    </xf>
    <xf numFmtId="0" fontId="14" fillId="0" borderId="961" xfId="0" applyFont="1" applyBorder="1" applyAlignment="1">
      <alignment horizontal="left" vertical="center" wrapText="1"/>
    </xf>
    <xf numFmtId="0" fontId="14" fillId="0" borderId="976" xfId="0" applyFont="1" applyBorder="1" applyAlignment="1">
      <alignment horizontal="left" vertical="center" wrapText="1"/>
    </xf>
    <xf numFmtId="0" fontId="197" fillId="21" borderId="26" xfId="2" applyFill="1" applyBorder="1" applyAlignment="1">
      <alignment horizontal="left" vertical="center"/>
    </xf>
    <xf numFmtId="0" fontId="197" fillId="21" borderId="26" xfId="2" applyFill="1" applyBorder="1" applyAlignment="1"/>
    <xf numFmtId="0" fontId="197" fillId="3" borderId="949" xfId="1" applyFill="1" applyBorder="1" applyAlignment="1"/>
    <xf numFmtId="0" fontId="201" fillId="3" borderId="951" xfId="1" applyFont="1" applyFill="1" applyBorder="1" applyAlignment="1"/>
    <xf numFmtId="0" fontId="14" fillId="5" borderId="947" xfId="0" applyFont="1" applyFill="1" applyBorder="1" applyAlignment="1">
      <alignment horizontal="left" vertical="center" wrapText="1"/>
    </xf>
    <xf numFmtId="0" fontId="197" fillId="3" borderId="947" xfId="1" applyFill="1" applyBorder="1" applyAlignment="1"/>
    <xf numFmtId="0" fontId="201" fillId="3" borderId="948" xfId="1" applyFont="1" applyFill="1" applyBorder="1" applyAlignment="1"/>
    <xf numFmtId="0" fontId="197" fillId="3" borderId="949" xfId="1" applyFill="1" applyBorder="1" applyAlignment="1">
      <alignment horizontal="left" vertical="center"/>
    </xf>
    <xf numFmtId="0" fontId="197" fillId="3" borderId="951" xfId="1" applyFill="1" applyBorder="1" applyAlignment="1">
      <alignment horizontal="left" vertical="center"/>
    </xf>
    <xf numFmtId="0" fontId="197" fillId="3" borderId="960" xfId="1" applyFill="1" applyBorder="1" applyAlignment="1">
      <alignment horizontal="left" vertical="center"/>
    </xf>
    <xf numFmtId="0" fontId="197" fillId="3" borderId="976" xfId="1" applyFill="1" applyBorder="1" applyAlignment="1">
      <alignment horizontal="left" vertical="center"/>
    </xf>
    <xf numFmtId="0" fontId="19" fillId="2" borderId="953" xfId="0" applyFont="1" applyFill="1" applyBorder="1" applyAlignment="1">
      <alignment horizontal="left" vertical="center"/>
    </xf>
    <xf numFmtId="0" fontId="19" fillId="2" borderId="960" xfId="0" applyFont="1" applyFill="1" applyBorder="1" applyAlignment="1">
      <alignment horizontal="left" vertical="center"/>
    </xf>
    <xf numFmtId="0" fontId="14" fillId="0" borderId="945" xfId="0" applyFont="1" applyBorder="1" applyAlignment="1">
      <alignment horizontal="left" vertical="center"/>
    </xf>
    <xf numFmtId="0" fontId="14" fillId="5" borderId="949" xfId="0" applyFont="1" applyFill="1" applyBorder="1" applyAlignment="1">
      <alignment horizontal="left" vertical="center"/>
    </xf>
    <xf numFmtId="0" fontId="27" fillId="0" borderId="949" xfId="0" applyFont="1" applyBorder="1" applyAlignment="1">
      <alignment vertical="center" wrapText="1"/>
    </xf>
    <xf numFmtId="0" fontId="197" fillId="21" borderId="947" xfId="1" applyFill="1" applyBorder="1" applyAlignment="1">
      <alignment vertical="center"/>
    </xf>
    <xf numFmtId="0" fontId="197" fillId="21" borderId="948" xfId="1" applyFill="1" applyBorder="1" applyAlignment="1"/>
    <xf numFmtId="0" fontId="14" fillId="0" borderId="949" xfId="0" applyFont="1" applyBorder="1" applyAlignment="1"/>
    <xf numFmtId="0" fontId="200" fillId="0" borderId="947" xfId="0" applyFont="1" applyBorder="1" applyAlignment="1"/>
    <xf numFmtId="0" fontId="200" fillId="0" borderId="948" xfId="0" applyFont="1" applyBorder="1" applyAlignment="1"/>
    <xf numFmtId="0" fontId="14" fillId="0" borderId="693" xfId="0" applyFont="1" applyBorder="1" applyAlignment="1">
      <alignment horizontal="right" vertical="center"/>
    </xf>
    <xf numFmtId="0" fontId="14" fillId="0" borderId="820" xfId="0" applyFont="1" applyBorder="1" applyAlignment="1">
      <alignment horizontal="right" vertical="center"/>
    </xf>
    <xf numFmtId="0" fontId="14" fillId="0" borderId="427" xfId="0" applyFont="1" applyBorder="1" applyAlignment="1">
      <alignment horizontal="right" vertical="center"/>
    </xf>
    <xf numFmtId="0" fontId="19" fillId="6" borderId="693" xfId="0" applyFont="1" applyFill="1" applyBorder="1" applyAlignment="1">
      <alignment horizontal="center" vertical="center"/>
    </xf>
    <xf numFmtId="0" fontId="35" fillId="2" borderId="26" xfId="0" applyFont="1" applyFill="1" applyBorder="1" applyAlignment="1">
      <alignment horizontal="center" vertical="center"/>
    </xf>
    <xf numFmtId="0" fontId="14" fillId="0" borderId="0" xfId="0" applyFont="1" applyAlignment="1">
      <alignment vertical="top" wrapText="1"/>
    </xf>
    <xf numFmtId="0" fontId="135" fillId="0" borderId="0" xfId="0" applyFont="1" applyAlignment="1">
      <alignment horizontal="center"/>
    </xf>
    <xf numFmtId="0" fontId="19" fillId="0" borderId="0" xfId="0" applyFont="1" applyAlignment="1">
      <alignment vertical="center" wrapText="1"/>
    </xf>
    <xf numFmtId="0" fontId="140" fillId="0" borderId="0" xfId="0" applyFont="1" applyAlignment="1">
      <alignment vertical="center" wrapText="1"/>
    </xf>
    <xf numFmtId="0" fontId="14" fillId="0" borderId="0" xfId="0" applyFont="1" applyAlignment="1">
      <alignment horizontal="center" vertical="center"/>
    </xf>
    <xf numFmtId="0" fontId="144" fillId="0" borderId="0" xfId="0" applyFont="1" applyAlignment="1">
      <alignment horizontal="center" vertical="center"/>
    </xf>
    <xf numFmtId="0" fontId="24" fillId="0" borderId="0" xfId="0" applyFont="1" applyAlignment="1">
      <alignment horizontal="center" vertical="center"/>
    </xf>
    <xf numFmtId="0" fontId="24" fillId="0" borderId="0" xfId="0" applyFont="1" applyAlignment="1">
      <alignment vertical="center" wrapText="1"/>
    </xf>
    <xf numFmtId="0" fontId="147" fillId="0" borderId="0" xfId="0" applyFont="1" applyAlignment="1">
      <alignment horizontal="center" vertical="center"/>
    </xf>
    <xf numFmtId="0" fontId="24" fillId="17" borderId="947" xfId="0" applyFont="1" applyFill="1" applyBorder="1" applyAlignment="1">
      <alignment horizontal="center" vertical="center"/>
    </xf>
    <xf numFmtId="0" fontId="24" fillId="18" borderId="947" xfId="0" applyFont="1" applyFill="1" applyBorder="1" applyAlignment="1">
      <alignment horizontal="center" vertical="center"/>
    </xf>
    <xf numFmtId="0" fontId="14" fillId="18" borderId="947" xfId="0" applyFont="1" applyFill="1" applyBorder="1" applyAlignment="1">
      <alignment horizontal="center" vertical="center"/>
    </xf>
    <xf numFmtId="0" fontId="14" fillId="2" borderId="972" xfId="0" applyFont="1" applyFill="1" applyBorder="1" applyAlignment="1">
      <alignment horizontal="center" vertical="center"/>
    </xf>
    <xf numFmtId="0" fontId="9" fillId="0" borderId="974" xfId="0" applyFont="1" applyBorder="1" applyAlignment="1"/>
    <xf numFmtId="0" fontId="25" fillId="3" borderId="977" xfId="0" applyFont="1" applyFill="1" applyBorder="1" applyAlignment="1">
      <alignment vertical="center" wrapText="1"/>
    </xf>
    <xf numFmtId="0" fontId="9" fillId="0" borderId="971" xfId="0" applyFont="1" applyBorder="1" applyAlignment="1"/>
    <xf numFmtId="0" fontId="19" fillId="2" borderId="944" xfId="0" applyFont="1" applyFill="1" applyBorder="1" applyAlignment="1">
      <alignment vertical="center" wrapText="1"/>
    </xf>
    <xf numFmtId="0" fontId="140" fillId="0" borderId="967" xfId="0" applyFont="1" applyBorder="1" applyAlignment="1">
      <alignment vertical="center" wrapText="1"/>
    </xf>
    <xf numFmtId="0" fontId="9" fillId="0" borderId="968" xfId="0" applyFont="1" applyBorder="1" applyAlignment="1"/>
    <xf numFmtId="0" fontId="9" fillId="0" borderId="969" xfId="0" applyFont="1" applyBorder="1" applyAlignment="1"/>
    <xf numFmtId="0" fontId="14" fillId="0" borderId="967" xfId="0" applyFont="1" applyBorder="1" applyAlignment="1">
      <alignment vertical="center" wrapText="1"/>
    </xf>
    <xf numFmtId="0" fontId="24" fillId="2" borderId="972" xfId="0" applyFont="1" applyFill="1" applyBorder="1" applyAlignment="1">
      <alignment horizontal="center" vertical="center"/>
    </xf>
    <xf numFmtId="0" fontId="14" fillId="0" borderId="970" xfId="0" applyFont="1" applyBorder="1" applyAlignment="1">
      <alignment vertical="center" wrapText="1"/>
    </xf>
    <xf numFmtId="0" fontId="24" fillId="0" borderId="960" xfId="0" applyFont="1" applyBorder="1" applyAlignment="1">
      <alignment vertical="center" wrapText="1"/>
    </xf>
    <xf numFmtId="0" fontId="19" fillId="0" borderId="0" xfId="0" applyFont="1" applyAlignment="1">
      <alignment wrapText="1"/>
    </xf>
    <xf numFmtId="0" fontId="140" fillId="0" borderId="945" xfId="0" applyFont="1" applyBorder="1" applyAlignment="1">
      <alignment vertical="center" wrapText="1"/>
    </xf>
    <xf numFmtId="0" fontId="9" fillId="0" borderId="970" xfId="0" applyFont="1" applyBorder="1" applyAlignment="1"/>
    <xf numFmtId="0" fontId="14" fillId="0" borderId="945" xfId="0" applyFont="1" applyBorder="1" applyAlignment="1">
      <alignment vertical="center" wrapText="1"/>
    </xf>
    <xf numFmtId="0" fontId="14" fillId="0" borderId="956" xfId="0" applyFont="1" applyBorder="1" applyAlignment="1">
      <alignment vertical="center" wrapText="1"/>
    </xf>
    <xf numFmtId="0" fontId="144" fillId="13" borderId="960" xfId="0" applyFont="1" applyFill="1" applyBorder="1" applyAlignment="1">
      <alignment horizontal="center" vertical="center"/>
    </xf>
    <xf numFmtId="0" fontId="144" fillId="14" borderId="960" xfId="0" applyFont="1" applyFill="1" applyBorder="1" applyAlignment="1">
      <alignment horizontal="center" vertical="center"/>
    </xf>
    <xf numFmtId="0" fontId="144" fillId="15" borderId="960" xfId="0" applyFont="1" applyFill="1" applyBorder="1" applyAlignment="1">
      <alignment horizontal="center" vertical="center"/>
    </xf>
    <xf numFmtId="0" fontId="144" fillId="16" borderId="960" xfId="0" applyFont="1" applyFill="1" applyBorder="1" applyAlignment="1">
      <alignment horizontal="center" vertical="center"/>
    </xf>
    <xf numFmtId="0" fontId="146" fillId="0" borderId="0" xfId="0" applyFont="1" applyAlignment="1">
      <alignment horizontal="center" vertical="center"/>
    </xf>
    <xf numFmtId="0" fontId="14" fillId="17" borderId="947" xfId="0" applyFont="1" applyFill="1" applyBorder="1" applyAlignment="1">
      <alignment horizontal="center" vertical="center"/>
    </xf>
    <xf numFmtId="0" fontId="14" fillId="0" borderId="954" xfId="0" applyFont="1" applyBorder="1" applyAlignment="1">
      <alignment vertical="center" wrapText="1"/>
    </xf>
    <xf numFmtId="0" fontId="140" fillId="0" borderId="956" xfId="0" applyFont="1" applyBorder="1" applyAlignment="1">
      <alignment vertical="center" wrapText="1"/>
    </xf>
    <xf numFmtId="0" fontId="140" fillId="0" borderId="954" xfId="0" applyFont="1" applyBorder="1" applyAlignment="1">
      <alignment vertical="center" wrapText="1"/>
    </xf>
    <xf numFmtId="0" fontId="140" fillId="0" borderId="970" xfId="0" applyFont="1" applyBorder="1" applyAlignment="1">
      <alignment vertical="center" wrapText="1"/>
    </xf>
    <xf numFmtId="0" fontId="14" fillId="0" borderId="960" xfId="0" applyFont="1" applyBorder="1" applyAlignment="1">
      <alignment vertical="center" wrapText="1"/>
    </xf>
    <xf numFmtId="0" fontId="25" fillId="3" borderId="977" xfId="0" applyFont="1" applyFill="1" applyBorder="1" applyAlignment="1">
      <alignment vertical="top" wrapText="1"/>
    </xf>
    <xf numFmtId="0" fontId="24" fillId="0" borderId="947" xfId="0" applyFont="1" applyBorder="1" applyAlignment="1">
      <alignment vertical="center" wrapText="1"/>
    </xf>
    <xf numFmtId="0" fontId="14" fillId="0" borderId="947" xfId="0" applyFont="1" applyBorder="1" applyAlignment="1">
      <alignment vertical="center" wrapText="1"/>
    </xf>
    <xf numFmtId="0" fontId="14" fillId="0" borderId="972" xfId="0" applyFont="1" applyBorder="1" applyAlignment="1">
      <alignment vertical="center" wrapText="1"/>
    </xf>
    <xf numFmtId="0" fontId="9" fillId="0" borderId="973" xfId="0" applyFont="1" applyBorder="1" applyAlignment="1"/>
    <xf numFmtId="0" fontId="150" fillId="0" borderId="0" xfId="0" applyFont="1" applyAlignment="1">
      <alignment vertical="center" wrapText="1"/>
    </xf>
    <xf numFmtId="0" fontId="21" fillId="0" borderId="0" xfId="0" applyFont="1" applyAlignment="1">
      <alignment horizontal="center" vertical="center"/>
    </xf>
    <xf numFmtId="0" fontId="27" fillId="0" borderId="954" xfId="0" applyFont="1" applyBorder="1" applyAlignment="1">
      <alignment vertical="center" wrapText="1"/>
    </xf>
    <xf numFmtId="0" fontId="150" fillId="0" borderId="956" xfId="0" applyFont="1" applyBorder="1" applyAlignment="1">
      <alignment vertical="center" wrapText="1"/>
    </xf>
    <xf numFmtId="0" fontId="150" fillId="0" borderId="970" xfId="0" applyFont="1" applyBorder="1" applyAlignment="1">
      <alignment vertical="center" wrapText="1"/>
    </xf>
    <xf numFmtId="0" fontId="27" fillId="0" borderId="967" xfId="0" applyFont="1" applyBorder="1" applyAlignment="1">
      <alignment vertical="center" wrapText="1"/>
    </xf>
    <xf numFmtId="0" fontId="140" fillId="0" borderId="956" xfId="0" applyFont="1" applyBorder="1" applyAlignment="1">
      <alignment horizontal="left" vertical="center" wrapText="1"/>
    </xf>
    <xf numFmtId="0" fontId="217" fillId="0" borderId="66" xfId="0" applyFont="1" applyBorder="1" applyAlignment="1">
      <alignment vertical="center"/>
    </xf>
    <xf numFmtId="0" fontId="218" fillId="0" borderId="58" xfId="0" applyFont="1" applyBorder="1" applyAlignment="1">
      <alignment wrapText="1"/>
    </xf>
    <xf numFmtId="0" fontId="220" fillId="0" borderId="275" xfId="0" applyFont="1" applyBorder="1" applyAlignment="1">
      <alignment vertical="center"/>
    </xf>
    <xf numFmtId="0" fontId="222" fillId="3" borderId="55" xfId="0" applyFont="1" applyFill="1" applyBorder="1" applyAlignment="1">
      <alignment horizontal="left" vertical="center" wrapText="1"/>
    </xf>
    <xf numFmtId="167" fontId="24" fillId="3" borderId="209" xfId="0" applyNumberFormat="1" applyFont="1" applyFill="1" applyBorder="1" applyAlignment="1">
      <alignment horizontal="right" vertical="center"/>
    </xf>
    <xf numFmtId="167" fontId="24" fillId="3" borderId="68" xfId="0" applyNumberFormat="1" applyFont="1" applyFill="1" applyBorder="1" applyAlignment="1">
      <alignment horizontal="right" vertical="center"/>
    </xf>
    <xf numFmtId="167" fontId="28" fillId="3" borderId="68" xfId="0" applyNumberFormat="1" applyFont="1" applyFill="1" applyBorder="1" applyAlignment="1">
      <alignment horizontal="right" vertical="center"/>
    </xf>
  </cellXfs>
  <cellStyles count="3">
    <cellStyle name="Hiperlink" xfId="1" builtinId="8"/>
    <cellStyle name="Hyperlink" xfId="2" xr:uid="{00000000-000B-0000-0000-00000800000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GRI Content Index'!A1"/><Relationship Id="rId13" Type="http://schemas.openxmlformats.org/officeDocument/2006/relationships/hyperlink" Target="#'CSN Foundation Projects'!A1"/><Relationship Id="rId3" Type="http://schemas.openxmlformats.org/officeDocument/2006/relationships/hyperlink" Target="#'Steel Industry'!A1"/><Relationship Id="rId7" Type="http://schemas.openxmlformats.org/officeDocument/2006/relationships/hyperlink" Target="#Energy!A1"/><Relationship Id="rId12" Type="http://schemas.openxmlformats.org/officeDocument/2006/relationships/hyperlink" Target="#Ratings!A1"/><Relationship Id="rId2" Type="http://schemas.openxmlformats.org/officeDocument/2006/relationships/hyperlink" Target="#'CSN Group'!A1"/><Relationship Id="rId16" Type="http://schemas.openxmlformats.org/officeDocument/2006/relationships/image" Target="../media/image2.jpeg"/><Relationship Id="rId1" Type="http://schemas.openxmlformats.org/officeDocument/2006/relationships/hyperlink" Target="#Home!A1"/><Relationship Id="rId6" Type="http://schemas.openxmlformats.org/officeDocument/2006/relationships/hyperlink" Target="#Logistics!A1"/><Relationship Id="rId11" Type="http://schemas.openxmlformats.org/officeDocument/2006/relationships/hyperlink" Target="#TCFD_TNFD!A1"/><Relationship Id="rId5" Type="http://schemas.openxmlformats.org/officeDocument/2006/relationships/hyperlink" Target="#Cement!A1"/><Relationship Id="rId15" Type="http://schemas.openxmlformats.org/officeDocument/2006/relationships/hyperlink" Target="#'Climate change-related R&amp;Os'!A1"/><Relationship Id="rId10" Type="http://schemas.openxmlformats.org/officeDocument/2006/relationships/hyperlink" Target="#Materiality!A1"/><Relationship Id="rId4" Type="http://schemas.openxmlformats.org/officeDocument/2006/relationships/hyperlink" Target="#Mining!A1"/><Relationship Id="rId9" Type="http://schemas.openxmlformats.org/officeDocument/2006/relationships/hyperlink" Target="#'SASB Content Index'!A1"/><Relationship Id="rId14"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GRI Content Index'!A1"/><Relationship Id="rId13" Type="http://schemas.openxmlformats.org/officeDocument/2006/relationships/hyperlink" Target="#Materiality!A1"/><Relationship Id="rId3" Type="http://schemas.openxmlformats.org/officeDocument/2006/relationships/hyperlink" Target="#'Steel Industry'!A1"/><Relationship Id="rId7" Type="http://schemas.openxmlformats.org/officeDocument/2006/relationships/hyperlink" Target="#Energy!A1"/><Relationship Id="rId12" Type="http://schemas.openxmlformats.org/officeDocument/2006/relationships/hyperlink" Target="#'Climate change-related R&amp;Os'!A1"/><Relationship Id="rId2" Type="http://schemas.openxmlformats.org/officeDocument/2006/relationships/hyperlink" Target="#'CSN Group'!A1"/><Relationship Id="rId1" Type="http://schemas.openxmlformats.org/officeDocument/2006/relationships/hyperlink" Target="#Home!A1"/><Relationship Id="rId6" Type="http://schemas.openxmlformats.org/officeDocument/2006/relationships/hyperlink" Target="#Logistics!A1"/><Relationship Id="rId11" Type="http://schemas.openxmlformats.org/officeDocument/2006/relationships/hyperlink" Target="#'CSN Foundation Projects'!A1"/><Relationship Id="rId5" Type="http://schemas.openxmlformats.org/officeDocument/2006/relationships/hyperlink" Target="#Cement!A1"/><Relationship Id="rId10" Type="http://schemas.openxmlformats.org/officeDocument/2006/relationships/hyperlink" Target="#Ratings!A1"/><Relationship Id="rId4" Type="http://schemas.openxmlformats.org/officeDocument/2006/relationships/hyperlink" Target="#Mining!A1"/><Relationship Id="rId9" Type="http://schemas.openxmlformats.org/officeDocument/2006/relationships/hyperlink" Target="#'SASB Content Index'!A1"/><Relationship Id="rId14" Type="http://schemas.openxmlformats.org/officeDocument/2006/relationships/hyperlink" Target="#TCFD_TNFD!A1"/></Relationships>
</file>

<file path=xl/drawings/_rels/drawing11.xml.rels><?xml version="1.0" encoding="UTF-8" standalone="yes"?>
<Relationships xmlns="http://schemas.openxmlformats.org/package/2006/relationships"><Relationship Id="rId8" Type="http://schemas.openxmlformats.org/officeDocument/2006/relationships/hyperlink" Target="#'GRI Content Index'!A1"/><Relationship Id="rId13" Type="http://schemas.openxmlformats.org/officeDocument/2006/relationships/hyperlink" Target="https://esg.csn.com.br/en/our-company/integrated-reporting/" TargetMode="External"/><Relationship Id="rId3" Type="http://schemas.openxmlformats.org/officeDocument/2006/relationships/hyperlink" Target="#'Steel Industry'!A1"/><Relationship Id="rId7" Type="http://schemas.openxmlformats.org/officeDocument/2006/relationships/hyperlink" Target="#Energy!A1"/><Relationship Id="rId12" Type="http://schemas.openxmlformats.org/officeDocument/2006/relationships/hyperlink" Target="#'Climate change-related R&amp;Os'!A1"/><Relationship Id="rId2" Type="http://schemas.openxmlformats.org/officeDocument/2006/relationships/hyperlink" Target="#'CSN Group'!A1"/><Relationship Id="rId1" Type="http://schemas.openxmlformats.org/officeDocument/2006/relationships/hyperlink" Target="#Home!A1"/><Relationship Id="rId6" Type="http://schemas.openxmlformats.org/officeDocument/2006/relationships/hyperlink" Target="#Logistics!A1"/><Relationship Id="rId11" Type="http://schemas.openxmlformats.org/officeDocument/2006/relationships/hyperlink" Target="#'CSN Foundation Projects'!A1"/><Relationship Id="rId5" Type="http://schemas.openxmlformats.org/officeDocument/2006/relationships/hyperlink" Target="#Cement!A1"/><Relationship Id="rId15" Type="http://schemas.openxmlformats.org/officeDocument/2006/relationships/hyperlink" Target="#TCFD_TNFD!A1"/><Relationship Id="rId10" Type="http://schemas.openxmlformats.org/officeDocument/2006/relationships/hyperlink" Target="#Ratings!A1"/><Relationship Id="rId4" Type="http://schemas.openxmlformats.org/officeDocument/2006/relationships/hyperlink" Target="#Mining!A1"/><Relationship Id="rId9" Type="http://schemas.openxmlformats.org/officeDocument/2006/relationships/hyperlink" Target="#'SASB Content Index'!A1"/><Relationship Id="rId14" Type="http://schemas.openxmlformats.org/officeDocument/2006/relationships/hyperlink" Target="#Materiality!A1"/></Relationships>
</file>

<file path=xl/drawings/_rels/drawing12.xml.rels><?xml version="1.0" encoding="UTF-8" standalone="yes"?>
<Relationships xmlns="http://schemas.openxmlformats.org/package/2006/relationships"><Relationship Id="rId8" Type="http://schemas.openxmlformats.org/officeDocument/2006/relationships/hyperlink" Target="#'GRI Content Index'!A1"/><Relationship Id="rId13" Type="http://schemas.openxmlformats.org/officeDocument/2006/relationships/hyperlink" Target="#Materiality!A1"/><Relationship Id="rId3" Type="http://schemas.openxmlformats.org/officeDocument/2006/relationships/hyperlink" Target="#'Steel Industry'!A1"/><Relationship Id="rId7" Type="http://schemas.openxmlformats.org/officeDocument/2006/relationships/hyperlink" Target="#Energy!A1"/><Relationship Id="rId12" Type="http://schemas.openxmlformats.org/officeDocument/2006/relationships/hyperlink" Target="#'Climate change-related R&amp;Os'!A1"/><Relationship Id="rId2" Type="http://schemas.openxmlformats.org/officeDocument/2006/relationships/hyperlink" Target="#'CSN Group'!A1"/><Relationship Id="rId1" Type="http://schemas.openxmlformats.org/officeDocument/2006/relationships/hyperlink" Target="#Home!A1"/><Relationship Id="rId6" Type="http://schemas.openxmlformats.org/officeDocument/2006/relationships/hyperlink" Target="#Logistics!A1"/><Relationship Id="rId11" Type="http://schemas.openxmlformats.org/officeDocument/2006/relationships/hyperlink" Target="#'CSN Foundation Projects'!A1"/><Relationship Id="rId5" Type="http://schemas.openxmlformats.org/officeDocument/2006/relationships/hyperlink" Target="#Cement!A1"/><Relationship Id="rId10" Type="http://schemas.openxmlformats.org/officeDocument/2006/relationships/hyperlink" Target="#Ratings!A1"/><Relationship Id="rId4" Type="http://schemas.openxmlformats.org/officeDocument/2006/relationships/hyperlink" Target="#Mining!A1"/><Relationship Id="rId9" Type="http://schemas.openxmlformats.org/officeDocument/2006/relationships/hyperlink" Target="#'SASB Content Index'!A1"/><Relationship Id="rId14" Type="http://schemas.openxmlformats.org/officeDocument/2006/relationships/hyperlink" Target="#TCFD_TNFD!A1"/></Relationships>
</file>

<file path=xl/drawings/_rels/drawing13.xml.rels><?xml version="1.0" encoding="UTF-8" standalone="yes"?>
<Relationships xmlns="http://schemas.openxmlformats.org/package/2006/relationships"><Relationship Id="rId8" Type="http://schemas.openxmlformats.org/officeDocument/2006/relationships/hyperlink" Target="#'GRI Content Index'!A1"/><Relationship Id="rId13" Type="http://schemas.openxmlformats.org/officeDocument/2006/relationships/hyperlink" Target="#Materiality!A1"/><Relationship Id="rId3" Type="http://schemas.openxmlformats.org/officeDocument/2006/relationships/hyperlink" Target="#'Steel Industry'!A1"/><Relationship Id="rId7" Type="http://schemas.openxmlformats.org/officeDocument/2006/relationships/hyperlink" Target="#Energy!A1"/><Relationship Id="rId12" Type="http://schemas.openxmlformats.org/officeDocument/2006/relationships/hyperlink" Target="#'Climate change-related R&amp;Os'!A1"/><Relationship Id="rId2" Type="http://schemas.openxmlformats.org/officeDocument/2006/relationships/hyperlink" Target="#'CSN Group'!A1"/><Relationship Id="rId1" Type="http://schemas.openxmlformats.org/officeDocument/2006/relationships/hyperlink" Target="#Home!A1"/><Relationship Id="rId6" Type="http://schemas.openxmlformats.org/officeDocument/2006/relationships/hyperlink" Target="#Logistics!A1"/><Relationship Id="rId11" Type="http://schemas.openxmlformats.org/officeDocument/2006/relationships/hyperlink" Target="#'CSN Foundation Projects'!A1"/><Relationship Id="rId5" Type="http://schemas.openxmlformats.org/officeDocument/2006/relationships/hyperlink" Target="#Cement!A1"/><Relationship Id="rId10" Type="http://schemas.openxmlformats.org/officeDocument/2006/relationships/hyperlink" Target="#Ratings!A1"/><Relationship Id="rId4" Type="http://schemas.openxmlformats.org/officeDocument/2006/relationships/hyperlink" Target="#Mining!A1"/><Relationship Id="rId9" Type="http://schemas.openxmlformats.org/officeDocument/2006/relationships/hyperlink" Target="#'SASB Content Index'!A1"/><Relationship Id="rId14" Type="http://schemas.openxmlformats.org/officeDocument/2006/relationships/hyperlink" Target="#TCFD_TNFD!A1"/></Relationships>
</file>

<file path=xl/drawings/_rels/drawing14.xml.rels><?xml version="1.0" encoding="UTF-8" standalone="yes"?>
<Relationships xmlns="http://schemas.openxmlformats.org/package/2006/relationships"><Relationship Id="rId8" Type="http://schemas.openxmlformats.org/officeDocument/2006/relationships/hyperlink" Target="#'GRI Content Index'!A1"/><Relationship Id="rId13" Type="http://schemas.openxmlformats.org/officeDocument/2006/relationships/hyperlink" Target="#Materiality!A1"/><Relationship Id="rId3" Type="http://schemas.openxmlformats.org/officeDocument/2006/relationships/hyperlink" Target="#'Steel Industry'!A1"/><Relationship Id="rId7" Type="http://schemas.openxmlformats.org/officeDocument/2006/relationships/hyperlink" Target="#Energy!A1"/><Relationship Id="rId12" Type="http://schemas.openxmlformats.org/officeDocument/2006/relationships/hyperlink" Target="#'Climate change-related R&amp;Os'!A1"/><Relationship Id="rId2" Type="http://schemas.openxmlformats.org/officeDocument/2006/relationships/hyperlink" Target="#'CSN Group'!A1"/><Relationship Id="rId1" Type="http://schemas.openxmlformats.org/officeDocument/2006/relationships/hyperlink" Target="#Home!A1"/><Relationship Id="rId6" Type="http://schemas.openxmlformats.org/officeDocument/2006/relationships/hyperlink" Target="#Logistics!A1"/><Relationship Id="rId11" Type="http://schemas.openxmlformats.org/officeDocument/2006/relationships/hyperlink" Target="#'CSN Foundation Projects'!A1"/><Relationship Id="rId5" Type="http://schemas.openxmlformats.org/officeDocument/2006/relationships/hyperlink" Target="#Cement!A1"/><Relationship Id="rId10" Type="http://schemas.openxmlformats.org/officeDocument/2006/relationships/hyperlink" Target="#Ratings!A1"/><Relationship Id="rId4" Type="http://schemas.openxmlformats.org/officeDocument/2006/relationships/hyperlink" Target="#Mining!A1"/><Relationship Id="rId9" Type="http://schemas.openxmlformats.org/officeDocument/2006/relationships/hyperlink" Target="#'SASB Content Index'!A1"/><Relationship Id="rId14" Type="http://schemas.openxmlformats.org/officeDocument/2006/relationships/hyperlink" Target="#TCFD_TNFD!A1"/></Relationships>
</file>

<file path=xl/drawings/_rels/drawing2.xml.rels><?xml version="1.0" encoding="UTF-8" standalone="yes"?>
<Relationships xmlns="http://schemas.openxmlformats.org/package/2006/relationships"><Relationship Id="rId8" Type="http://schemas.openxmlformats.org/officeDocument/2006/relationships/hyperlink" Target="#'GRI Content Index'!A1"/><Relationship Id="rId13" Type="http://schemas.openxmlformats.org/officeDocument/2006/relationships/hyperlink" Target="#Materiality!A1"/><Relationship Id="rId3" Type="http://schemas.openxmlformats.org/officeDocument/2006/relationships/hyperlink" Target="#'Steel Industry'!A1"/><Relationship Id="rId7" Type="http://schemas.openxmlformats.org/officeDocument/2006/relationships/hyperlink" Target="#Energy!A1"/><Relationship Id="rId12" Type="http://schemas.openxmlformats.org/officeDocument/2006/relationships/hyperlink" Target="#'Climate change-related R&amp;Os'!A1"/><Relationship Id="rId2" Type="http://schemas.openxmlformats.org/officeDocument/2006/relationships/hyperlink" Target="#'CSN Group'!A1"/><Relationship Id="rId1" Type="http://schemas.openxmlformats.org/officeDocument/2006/relationships/hyperlink" Target="#Home!A1"/><Relationship Id="rId6" Type="http://schemas.openxmlformats.org/officeDocument/2006/relationships/hyperlink" Target="#Logistics!A1"/><Relationship Id="rId11" Type="http://schemas.openxmlformats.org/officeDocument/2006/relationships/hyperlink" Target="#'CSN Foundation Projects'!A1"/><Relationship Id="rId5" Type="http://schemas.openxmlformats.org/officeDocument/2006/relationships/hyperlink" Target="#Cement!A1"/><Relationship Id="rId10" Type="http://schemas.openxmlformats.org/officeDocument/2006/relationships/hyperlink" Target="#Ratings!A1"/><Relationship Id="rId4" Type="http://schemas.openxmlformats.org/officeDocument/2006/relationships/hyperlink" Target="#Mining!A1"/><Relationship Id="rId9" Type="http://schemas.openxmlformats.org/officeDocument/2006/relationships/hyperlink" Target="#'SASB Content Index'!A1"/><Relationship Id="rId14" Type="http://schemas.openxmlformats.org/officeDocument/2006/relationships/hyperlink" Target="#TCFD_TNFD!A1"/></Relationships>
</file>

<file path=xl/drawings/_rels/drawing3.xml.rels><?xml version="1.0" encoding="UTF-8" standalone="yes"?>
<Relationships xmlns="http://schemas.openxmlformats.org/package/2006/relationships"><Relationship Id="rId8" Type="http://schemas.openxmlformats.org/officeDocument/2006/relationships/hyperlink" Target="#'GRI Content Index'!A1"/><Relationship Id="rId13" Type="http://schemas.openxmlformats.org/officeDocument/2006/relationships/hyperlink" Target="#Materiality!A1"/><Relationship Id="rId3" Type="http://schemas.openxmlformats.org/officeDocument/2006/relationships/hyperlink" Target="#'Steel Industry'!A1"/><Relationship Id="rId7" Type="http://schemas.openxmlformats.org/officeDocument/2006/relationships/hyperlink" Target="#Energy!A1"/><Relationship Id="rId12" Type="http://schemas.openxmlformats.org/officeDocument/2006/relationships/hyperlink" Target="#'Climate change-related R&amp;Os'!A1"/><Relationship Id="rId2" Type="http://schemas.openxmlformats.org/officeDocument/2006/relationships/hyperlink" Target="#'CSN Group'!A1"/><Relationship Id="rId1" Type="http://schemas.openxmlformats.org/officeDocument/2006/relationships/hyperlink" Target="#Home!A1"/><Relationship Id="rId6" Type="http://schemas.openxmlformats.org/officeDocument/2006/relationships/hyperlink" Target="#Logistics!A1"/><Relationship Id="rId11" Type="http://schemas.openxmlformats.org/officeDocument/2006/relationships/hyperlink" Target="#'CSN Foundation Projects'!A1"/><Relationship Id="rId5" Type="http://schemas.openxmlformats.org/officeDocument/2006/relationships/hyperlink" Target="#Cement!A1"/><Relationship Id="rId10" Type="http://schemas.openxmlformats.org/officeDocument/2006/relationships/hyperlink" Target="#Ratings!A1"/><Relationship Id="rId4" Type="http://schemas.openxmlformats.org/officeDocument/2006/relationships/hyperlink" Target="#Mining!A1"/><Relationship Id="rId9" Type="http://schemas.openxmlformats.org/officeDocument/2006/relationships/hyperlink" Target="#'SASB Content Index'!A1"/><Relationship Id="rId14" Type="http://schemas.openxmlformats.org/officeDocument/2006/relationships/hyperlink" Target="#TCFD_TNFD!A1"/></Relationships>
</file>

<file path=xl/drawings/_rels/drawing4.xml.rels><?xml version="1.0" encoding="UTF-8" standalone="yes"?>
<Relationships xmlns="http://schemas.openxmlformats.org/package/2006/relationships"><Relationship Id="rId8" Type="http://schemas.openxmlformats.org/officeDocument/2006/relationships/hyperlink" Target="#'GRI Content Index'!A1"/><Relationship Id="rId13" Type="http://schemas.openxmlformats.org/officeDocument/2006/relationships/hyperlink" Target="#Materiality!A1"/><Relationship Id="rId3" Type="http://schemas.openxmlformats.org/officeDocument/2006/relationships/hyperlink" Target="#'Steel Industry'!A1"/><Relationship Id="rId7" Type="http://schemas.openxmlformats.org/officeDocument/2006/relationships/hyperlink" Target="#Energy!A1"/><Relationship Id="rId12" Type="http://schemas.openxmlformats.org/officeDocument/2006/relationships/hyperlink" Target="#'Climate change-related R&amp;Os'!A1"/><Relationship Id="rId2" Type="http://schemas.openxmlformats.org/officeDocument/2006/relationships/hyperlink" Target="#'CSN Group'!A1"/><Relationship Id="rId1" Type="http://schemas.openxmlformats.org/officeDocument/2006/relationships/hyperlink" Target="#Home!A1"/><Relationship Id="rId6" Type="http://schemas.openxmlformats.org/officeDocument/2006/relationships/hyperlink" Target="#Logistics!A1"/><Relationship Id="rId11" Type="http://schemas.openxmlformats.org/officeDocument/2006/relationships/hyperlink" Target="#'CSN Foundation Projects'!A1"/><Relationship Id="rId5" Type="http://schemas.openxmlformats.org/officeDocument/2006/relationships/hyperlink" Target="#Cement!A1"/><Relationship Id="rId10" Type="http://schemas.openxmlformats.org/officeDocument/2006/relationships/hyperlink" Target="#Ratings!A1"/><Relationship Id="rId4" Type="http://schemas.openxmlformats.org/officeDocument/2006/relationships/hyperlink" Target="#Mining!A1"/><Relationship Id="rId9" Type="http://schemas.openxmlformats.org/officeDocument/2006/relationships/hyperlink" Target="#'SASB Content Index'!A1"/><Relationship Id="rId14" Type="http://schemas.openxmlformats.org/officeDocument/2006/relationships/hyperlink" Target="#TCFD_TNFD!A1"/></Relationships>
</file>

<file path=xl/drawings/_rels/drawing5.xml.rels><?xml version="1.0" encoding="UTF-8" standalone="yes"?>
<Relationships xmlns="http://schemas.openxmlformats.org/package/2006/relationships"><Relationship Id="rId8" Type="http://schemas.openxmlformats.org/officeDocument/2006/relationships/hyperlink" Target="#'GRI Content Index'!A1"/><Relationship Id="rId13" Type="http://schemas.openxmlformats.org/officeDocument/2006/relationships/hyperlink" Target="#Materiality!A1"/><Relationship Id="rId3" Type="http://schemas.openxmlformats.org/officeDocument/2006/relationships/hyperlink" Target="#'Steel Industry'!A1"/><Relationship Id="rId7" Type="http://schemas.openxmlformats.org/officeDocument/2006/relationships/hyperlink" Target="#Energy!A1"/><Relationship Id="rId12" Type="http://schemas.openxmlformats.org/officeDocument/2006/relationships/hyperlink" Target="#'Climate change-related R&amp;Os'!A1"/><Relationship Id="rId2" Type="http://schemas.openxmlformats.org/officeDocument/2006/relationships/hyperlink" Target="#'CSN Group'!A1"/><Relationship Id="rId1" Type="http://schemas.openxmlformats.org/officeDocument/2006/relationships/hyperlink" Target="#Home!A1"/><Relationship Id="rId6" Type="http://schemas.openxmlformats.org/officeDocument/2006/relationships/hyperlink" Target="#Logistics!A1"/><Relationship Id="rId11" Type="http://schemas.openxmlformats.org/officeDocument/2006/relationships/hyperlink" Target="#'CSN Foundation Projects'!A1"/><Relationship Id="rId5" Type="http://schemas.openxmlformats.org/officeDocument/2006/relationships/hyperlink" Target="#Cement!A1"/><Relationship Id="rId10" Type="http://schemas.openxmlformats.org/officeDocument/2006/relationships/hyperlink" Target="#Ratings!A1"/><Relationship Id="rId4" Type="http://schemas.openxmlformats.org/officeDocument/2006/relationships/hyperlink" Target="#Mining!A1"/><Relationship Id="rId9" Type="http://schemas.openxmlformats.org/officeDocument/2006/relationships/hyperlink" Target="#'SASB Content Index'!A1"/><Relationship Id="rId14" Type="http://schemas.openxmlformats.org/officeDocument/2006/relationships/hyperlink" Target="#TCFD_TNFD!A1"/></Relationships>
</file>

<file path=xl/drawings/_rels/drawing6.xml.rels><?xml version="1.0" encoding="UTF-8" standalone="yes"?>
<Relationships xmlns="http://schemas.openxmlformats.org/package/2006/relationships"><Relationship Id="rId8" Type="http://schemas.openxmlformats.org/officeDocument/2006/relationships/hyperlink" Target="#'GRI Content Index'!A1"/><Relationship Id="rId13" Type="http://schemas.openxmlformats.org/officeDocument/2006/relationships/hyperlink" Target="#Materiality!A1"/><Relationship Id="rId3" Type="http://schemas.openxmlformats.org/officeDocument/2006/relationships/hyperlink" Target="#'Steel Industry'!A1"/><Relationship Id="rId7" Type="http://schemas.openxmlformats.org/officeDocument/2006/relationships/hyperlink" Target="#Energy!A1"/><Relationship Id="rId12" Type="http://schemas.openxmlformats.org/officeDocument/2006/relationships/hyperlink" Target="#'Climate change-related R&amp;Os'!A1"/><Relationship Id="rId2" Type="http://schemas.openxmlformats.org/officeDocument/2006/relationships/hyperlink" Target="#'CSN Group'!A1"/><Relationship Id="rId1" Type="http://schemas.openxmlformats.org/officeDocument/2006/relationships/hyperlink" Target="#Home!A1"/><Relationship Id="rId6" Type="http://schemas.openxmlformats.org/officeDocument/2006/relationships/hyperlink" Target="#Logistics!A1"/><Relationship Id="rId11" Type="http://schemas.openxmlformats.org/officeDocument/2006/relationships/hyperlink" Target="#'CSN Foundation Projects'!A1"/><Relationship Id="rId5" Type="http://schemas.openxmlformats.org/officeDocument/2006/relationships/hyperlink" Target="#Cement!A1"/><Relationship Id="rId10" Type="http://schemas.openxmlformats.org/officeDocument/2006/relationships/hyperlink" Target="#Ratings!A1"/><Relationship Id="rId4" Type="http://schemas.openxmlformats.org/officeDocument/2006/relationships/hyperlink" Target="#Mining!A1"/><Relationship Id="rId9" Type="http://schemas.openxmlformats.org/officeDocument/2006/relationships/hyperlink" Target="#'SASB Content Index'!A1"/><Relationship Id="rId14" Type="http://schemas.openxmlformats.org/officeDocument/2006/relationships/hyperlink" Target="#TCFD_TNFD!A1"/></Relationships>
</file>

<file path=xl/drawings/_rels/drawing7.xml.rels><?xml version="1.0" encoding="UTF-8" standalone="yes"?>
<Relationships xmlns="http://schemas.openxmlformats.org/package/2006/relationships"><Relationship Id="rId8" Type="http://schemas.openxmlformats.org/officeDocument/2006/relationships/hyperlink" Target="#'SASB Content Index'!A1"/><Relationship Id="rId13" Type="http://schemas.openxmlformats.org/officeDocument/2006/relationships/hyperlink" Target="#TCFD_TNFD!A1"/><Relationship Id="rId3" Type="http://schemas.openxmlformats.org/officeDocument/2006/relationships/hyperlink" Target="#'Steel Industry'!A1"/><Relationship Id="rId7" Type="http://schemas.openxmlformats.org/officeDocument/2006/relationships/hyperlink" Target="#'GRI Content Index'!A1"/><Relationship Id="rId12" Type="http://schemas.openxmlformats.org/officeDocument/2006/relationships/hyperlink" Target="#Materiality!A1"/><Relationship Id="rId2" Type="http://schemas.openxmlformats.org/officeDocument/2006/relationships/hyperlink" Target="#'CSN Group'!A1"/><Relationship Id="rId1" Type="http://schemas.openxmlformats.org/officeDocument/2006/relationships/hyperlink" Target="#Home!A1"/><Relationship Id="rId6" Type="http://schemas.openxmlformats.org/officeDocument/2006/relationships/hyperlink" Target="#Logistics!A1"/><Relationship Id="rId11" Type="http://schemas.openxmlformats.org/officeDocument/2006/relationships/hyperlink" Target="#'Climate change-related R&amp;Os'!A1"/><Relationship Id="rId5" Type="http://schemas.openxmlformats.org/officeDocument/2006/relationships/hyperlink" Target="#Cement!A1"/><Relationship Id="rId10" Type="http://schemas.openxmlformats.org/officeDocument/2006/relationships/hyperlink" Target="#'CSN Foundation Projects'!A1"/><Relationship Id="rId4" Type="http://schemas.openxmlformats.org/officeDocument/2006/relationships/hyperlink" Target="#Mining!A1"/><Relationship Id="rId9" Type="http://schemas.openxmlformats.org/officeDocument/2006/relationships/hyperlink" Target="#Ratings!A1"/></Relationships>
</file>

<file path=xl/drawings/_rels/drawing8.xml.rels><?xml version="1.0" encoding="UTF-8" standalone="yes"?>
<Relationships xmlns="http://schemas.openxmlformats.org/package/2006/relationships"><Relationship Id="rId8" Type="http://schemas.openxmlformats.org/officeDocument/2006/relationships/hyperlink" Target="#'GRI Content Index'!A1"/><Relationship Id="rId13" Type="http://schemas.openxmlformats.org/officeDocument/2006/relationships/hyperlink" Target="#Materiality!A1"/><Relationship Id="rId3" Type="http://schemas.openxmlformats.org/officeDocument/2006/relationships/hyperlink" Target="#'Steel Industry'!A1"/><Relationship Id="rId7" Type="http://schemas.openxmlformats.org/officeDocument/2006/relationships/hyperlink" Target="#Energy!A1"/><Relationship Id="rId12" Type="http://schemas.openxmlformats.org/officeDocument/2006/relationships/hyperlink" Target="#'Climate change-related R&amp;Os'!A1"/><Relationship Id="rId2" Type="http://schemas.openxmlformats.org/officeDocument/2006/relationships/hyperlink" Target="#'CSN Group'!A1"/><Relationship Id="rId1" Type="http://schemas.openxmlformats.org/officeDocument/2006/relationships/hyperlink" Target="#Home!A1"/><Relationship Id="rId6" Type="http://schemas.openxmlformats.org/officeDocument/2006/relationships/hyperlink" Target="#Logistics!A1"/><Relationship Id="rId11" Type="http://schemas.openxmlformats.org/officeDocument/2006/relationships/hyperlink" Target="#'CSN Foundation Projects'!A1"/><Relationship Id="rId5" Type="http://schemas.openxmlformats.org/officeDocument/2006/relationships/hyperlink" Target="#Cement!A1"/><Relationship Id="rId10" Type="http://schemas.openxmlformats.org/officeDocument/2006/relationships/hyperlink" Target="#Ratings!A1"/><Relationship Id="rId4" Type="http://schemas.openxmlformats.org/officeDocument/2006/relationships/hyperlink" Target="#Mining!A1"/><Relationship Id="rId9" Type="http://schemas.openxmlformats.org/officeDocument/2006/relationships/hyperlink" Target="#'SASB Content Index'!A1"/><Relationship Id="rId14" Type="http://schemas.openxmlformats.org/officeDocument/2006/relationships/hyperlink" Target="#TCFD_TNFD!A1"/></Relationships>
</file>

<file path=xl/drawings/_rels/drawing9.xml.rels><?xml version="1.0" encoding="UTF-8" standalone="yes"?>
<Relationships xmlns="http://schemas.openxmlformats.org/package/2006/relationships"><Relationship Id="rId8" Type="http://schemas.openxmlformats.org/officeDocument/2006/relationships/hyperlink" Target="#'GRI Content Index'!A1"/><Relationship Id="rId13" Type="http://schemas.openxmlformats.org/officeDocument/2006/relationships/hyperlink" Target="https://esg.csn.com.br/en/our-company/integrated-reporting/" TargetMode="External"/><Relationship Id="rId3" Type="http://schemas.openxmlformats.org/officeDocument/2006/relationships/hyperlink" Target="#'Steel Industry'!A1"/><Relationship Id="rId7" Type="http://schemas.openxmlformats.org/officeDocument/2006/relationships/hyperlink" Target="#Energy!A1"/><Relationship Id="rId12" Type="http://schemas.openxmlformats.org/officeDocument/2006/relationships/hyperlink" Target="#'Climate change-related R&amp;Os'!A1"/><Relationship Id="rId2" Type="http://schemas.openxmlformats.org/officeDocument/2006/relationships/hyperlink" Target="#'CSN Group'!A1"/><Relationship Id="rId1" Type="http://schemas.openxmlformats.org/officeDocument/2006/relationships/hyperlink" Target="#Home!A1"/><Relationship Id="rId6" Type="http://schemas.openxmlformats.org/officeDocument/2006/relationships/hyperlink" Target="#Logistics!A1"/><Relationship Id="rId11" Type="http://schemas.openxmlformats.org/officeDocument/2006/relationships/hyperlink" Target="#'CSN Foundation Projects'!A1"/><Relationship Id="rId5" Type="http://schemas.openxmlformats.org/officeDocument/2006/relationships/hyperlink" Target="#Cement!A1"/><Relationship Id="rId15" Type="http://schemas.openxmlformats.org/officeDocument/2006/relationships/hyperlink" Target="#TCFD_TNFD!A1"/><Relationship Id="rId10" Type="http://schemas.openxmlformats.org/officeDocument/2006/relationships/hyperlink" Target="#Ratings!A1"/><Relationship Id="rId4" Type="http://schemas.openxmlformats.org/officeDocument/2006/relationships/hyperlink" Target="#Mining!A1"/><Relationship Id="rId9" Type="http://schemas.openxmlformats.org/officeDocument/2006/relationships/hyperlink" Target="#'SASB Content Index'!A1"/><Relationship Id="rId14" Type="http://schemas.openxmlformats.org/officeDocument/2006/relationships/hyperlink" Target="#Materiality!A1"/></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4763</xdr:rowOff>
    </xdr:from>
    <xdr:ext cx="600075" cy="314325"/>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txBox="1"/>
      </xdr:nvSpPr>
      <xdr:spPr>
        <a:xfrm>
          <a:off x="847725" y="4763"/>
          <a:ext cx="6000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Home</a:t>
          </a:r>
          <a:endParaRPr sz="1400"/>
        </a:p>
      </xdr:txBody>
    </xdr:sp>
    <xdr:clientData fLocksWithSheet="0"/>
  </xdr:oneCellAnchor>
  <xdr:oneCellAnchor>
    <xdr:from>
      <xdr:col>1</xdr:col>
      <xdr:colOff>664796</xdr:colOff>
      <xdr:row>0</xdr:row>
      <xdr:rowOff>4763</xdr:rowOff>
    </xdr:from>
    <xdr:ext cx="895350" cy="314325"/>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1512521" y="4763"/>
          <a:ext cx="89535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CSN Group</a:t>
          </a:r>
          <a:endParaRPr sz="1400"/>
        </a:p>
      </xdr:txBody>
    </xdr:sp>
    <xdr:clientData fLocksWithSheet="0"/>
  </xdr:oneCellAnchor>
  <xdr:oneCellAnchor>
    <xdr:from>
      <xdr:col>2</xdr:col>
      <xdr:colOff>958117</xdr:colOff>
      <xdr:row>0</xdr:row>
      <xdr:rowOff>4763</xdr:rowOff>
    </xdr:from>
    <xdr:ext cx="1133475" cy="314325"/>
    <xdr:sp macro="" textlink="">
      <xdr:nvSpPr>
        <xdr:cNvPr id="5" name="Shape 5">
          <a:hlinkClick xmlns:r="http://schemas.openxmlformats.org/officeDocument/2006/relationships" r:id="rId3"/>
          <a:extLst>
            <a:ext uri="{FF2B5EF4-FFF2-40B4-BE49-F238E27FC236}">
              <a16:creationId xmlns:a16="http://schemas.microsoft.com/office/drawing/2014/main" id="{00000000-0008-0000-0000-000005000000}"/>
            </a:ext>
          </a:extLst>
        </xdr:cNvPr>
        <xdr:cNvSpPr txBox="1"/>
      </xdr:nvSpPr>
      <xdr:spPr>
        <a:xfrm>
          <a:off x="2472592" y="4763"/>
          <a:ext cx="11334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1"/>
            </a:buClr>
            <a:buSzPts val="900"/>
            <a:buFont typeface="Verdana"/>
            <a:buNone/>
          </a:pPr>
          <a:r>
            <a:rPr lang="en-US" sz="900" b="1">
              <a:solidFill>
                <a:schemeClr val="accent1"/>
              </a:solidFill>
              <a:latin typeface="Verdana"/>
              <a:ea typeface="Verdana"/>
              <a:cs typeface="Verdana"/>
              <a:sym typeface="Verdana"/>
            </a:rPr>
            <a:t>Steel</a:t>
          </a:r>
          <a:r>
            <a:rPr lang="en-US" sz="900" b="1" baseline="0">
              <a:solidFill>
                <a:schemeClr val="accent1"/>
              </a:solidFill>
              <a:latin typeface="Verdana"/>
              <a:ea typeface="Verdana"/>
              <a:cs typeface="Verdana"/>
              <a:sym typeface="Verdana"/>
            </a:rPr>
            <a:t> Industry</a:t>
          </a:r>
          <a:endParaRPr sz="1400"/>
        </a:p>
      </xdr:txBody>
    </xdr:sp>
    <xdr:clientData fLocksWithSheet="0"/>
  </xdr:oneCellAnchor>
  <xdr:oneCellAnchor>
    <xdr:from>
      <xdr:col>4</xdr:col>
      <xdr:colOff>194163</xdr:colOff>
      <xdr:row>0</xdr:row>
      <xdr:rowOff>4763</xdr:rowOff>
    </xdr:from>
    <xdr:ext cx="657225" cy="314325"/>
    <xdr:sp macro="" textlink="">
      <xdr:nvSpPr>
        <xdr:cNvPr id="6" name="Shape 6">
          <a:hlinkClick xmlns:r="http://schemas.openxmlformats.org/officeDocument/2006/relationships" r:id="rId4"/>
          <a:extLst>
            <a:ext uri="{FF2B5EF4-FFF2-40B4-BE49-F238E27FC236}">
              <a16:creationId xmlns:a16="http://schemas.microsoft.com/office/drawing/2014/main" id="{00000000-0008-0000-0000-000006000000}"/>
            </a:ext>
          </a:extLst>
        </xdr:cNvPr>
        <xdr:cNvSpPr txBox="1"/>
      </xdr:nvSpPr>
      <xdr:spPr>
        <a:xfrm>
          <a:off x="3670788" y="4763"/>
          <a:ext cx="65722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4"/>
            </a:buClr>
            <a:buSzPts val="900"/>
            <a:buFont typeface="Verdana"/>
            <a:buNone/>
          </a:pPr>
          <a:r>
            <a:rPr lang="en-US" sz="900" b="1">
              <a:solidFill>
                <a:schemeClr val="accent4"/>
              </a:solidFill>
              <a:latin typeface="Verdana"/>
              <a:ea typeface="Verdana"/>
              <a:cs typeface="Verdana"/>
              <a:sym typeface="Verdana"/>
            </a:rPr>
            <a:t>Mining</a:t>
          </a:r>
          <a:endParaRPr sz="1400"/>
        </a:p>
      </xdr:txBody>
    </xdr:sp>
    <xdr:clientData fLocksWithSheet="0"/>
  </xdr:oneCellAnchor>
  <xdr:oneCellAnchor>
    <xdr:from>
      <xdr:col>4</xdr:col>
      <xdr:colOff>916109</xdr:colOff>
      <xdr:row>0</xdr:row>
      <xdr:rowOff>4763</xdr:rowOff>
    </xdr:from>
    <xdr:ext cx="713509" cy="314325"/>
    <xdr:sp macro="" textlink="">
      <xdr:nvSpPr>
        <xdr:cNvPr id="7" name="Shape 7">
          <a:hlinkClick xmlns:r="http://schemas.openxmlformats.org/officeDocument/2006/relationships" r:id="rId5"/>
          <a:extLst>
            <a:ext uri="{FF2B5EF4-FFF2-40B4-BE49-F238E27FC236}">
              <a16:creationId xmlns:a16="http://schemas.microsoft.com/office/drawing/2014/main" id="{00000000-0008-0000-0000-000007000000}"/>
            </a:ext>
          </a:extLst>
        </xdr:cNvPr>
        <xdr:cNvSpPr txBox="1"/>
      </xdr:nvSpPr>
      <xdr:spPr>
        <a:xfrm>
          <a:off x="4392734" y="4763"/>
          <a:ext cx="71350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2"/>
            </a:buClr>
            <a:buSzPts val="900"/>
            <a:buFont typeface="Verdana"/>
            <a:buNone/>
          </a:pPr>
          <a:r>
            <a:rPr lang="en-US" sz="900" b="1">
              <a:solidFill>
                <a:schemeClr val="accent2"/>
              </a:solidFill>
              <a:latin typeface="Verdana"/>
              <a:ea typeface="Verdana"/>
              <a:cs typeface="Verdana"/>
              <a:sym typeface="Verdana"/>
            </a:rPr>
            <a:t>Cement</a:t>
          </a:r>
          <a:endParaRPr sz="1400"/>
        </a:p>
      </xdr:txBody>
    </xdr:sp>
    <xdr:clientData fLocksWithSheet="0"/>
  </xdr:oneCellAnchor>
  <xdr:oneCellAnchor>
    <xdr:from>
      <xdr:col>5</xdr:col>
      <xdr:colOff>713264</xdr:colOff>
      <xdr:row>0</xdr:row>
      <xdr:rowOff>4763</xdr:rowOff>
    </xdr:from>
    <xdr:ext cx="784730" cy="314325"/>
    <xdr:sp macro="" textlink="">
      <xdr:nvSpPr>
        <xdr:cNvPr id="8" name="Shape 8">
          <a:hlinkClick xmlns:r="http://schemas.openxmlformats.org/officeDocument/2006/relationships" r:id="rId6"/>
          <a:extLst>
            <a:ext uri="{FF2B5EF4-FFF2-40B4-BE49-F238E27FC236}">
              <a16:creationId xmlns:a16="http://schemas.microsoft.com/office/drawing/2014/main" id="{00000000-0008-0000-0000-000008000000}"/>
            </a:ext>
          </a:extLst>
        </xdr:cNvPr>
        <xdr:cNvSpPr txBox="1"/>
      </xdr:nvSpPr>
      <xdr:spPr>
        <a:xfrm>
          <a:off x="5170964" y="4763"/>
          <a:ext cx="78473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5"/>
            </a:buClr>
            <a:buSzPts val="900"/>
            <a:buFont typeface="Verdana"/>
            <a:buNone/>
          </a:pPr>
          <a:r>
            <a:rPr lang="en-US" sz="900" b="1">
              <a:solidFill>
                <a:schemeClr val="accent5"/>
              </a:solidFill>
              <a:latin typeface="Verdana"/>
              <a:ea typeface="Verdana"/>
              <a:cs typeface="Verdana"/>
              <a:sym typeface="Verdana"/>
            </a:rPr>
            <a:t>Logistics</a:t>
          </a:r>
          <a:endParaRPr sz="1400"/>
        </a:p>
      </xdr:txBody>
    </xdr:sp>
    <xdr:clientData fLocksWithSheet="0"/>
  </xdr:oneCellAnchor>
  <xdr:oneCellAnchor>
    <xdr:from>
      <xdr:col>6</xdr:col>
      <xdr:colOff>581640</xdr:colOff>
      <xdr:row>0</xdr:row>
      <xdr:rowOff>4763</xdr:rowOff>
    </xdr:from>
    <xdr:ext cx="713076" cy="314325"/>
    <xdr:sp macro="" textlink="">
      <xdr:nvSpPr>
        <xdr:cNvPr id="18" name="Shape 9">
          <a:hlinkClick xmlns:r="http://schemas.openxmlformats.org/officeDocument/2006/relationships" r:id="rId7"/>
          <a:extLst>
            <a:ext uri="{FF2B5EF4-FFF2-40B4-BE49-F238E27FC236}">
              <a16:creationId xmlns:a16="http://schemas.microsoft.com/office/drawing/2014/main" id="{00000000-0008-0000-0000-000009000000}"/>
            </a:ext>
          </a:extLst>
        </xdr:cNvPr>
        <xdr:cNvSpPr txBox="1"/>
      </xdr:nvSpPr>
      <xdr:spPr>
        <a:xfrm>
          <a:off x="6020415" y="4763"/>
          <a:ext cx="713076"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3"/>
            </a:buClr>
            <a:buSzPts val="900"/>
            <a:buFont typeface="Verdana"/>
            <a:buNone/>
          </a:pPr>
          <a:r>
            <a:rPr lang="en-US" sz="900" b="1">
              <a:solidFill>
                <a:schemeClr val="accent3"/>
              </a:solidFill>
              <a:latin typeface="Verdana"/>
              <a:ea typeface="Verdana"/>
              <a:cs typeface="Verdana"/>
              <a:sym typeface="Verdana"/>
            </a:rPr>
            <a:t>Energy</a:t>
          </a:r>
          <a:endParaRPr sz="1400"/>
        </a:p>
      </xdr:txBody>
    </xdr:sp>
    <xdr:clientData fLocksWithSheet="0"/>
  </xdr:oneCellAnchor>
  <xdr:oneCellAnchor>
    <xdr:from>
      <xdr:col>7</xdr:col>
      <xdr:colOff>378362</xdr:colOff>
      <xdr:row>0</xdr:row>
      <xdr:rowOff>4763</xdr:rowOff>
    </xdr:from>
    <xdr:ext cx="914400" cy="314325"/>
    <xdr:sp macro="" textlink="">
      <xdr:nvSpPr>
        <xdr:cNvPr id="10" name="Shape 10">
          <a:hlinkClick xmlns:r="http://schemas.openxmlformats.org/officeDocument/2006/relationships" r:id="rId8"/>
          <a:extLst>
            <a:ext uri="{FF2B5EF4-FFF2-40B4-BE49-F238E27FC236}">
              <a16:creationId xmlns:a16="http://schemas.microsoft.com/office/drawing/2014/main" id="{00000000-0008-0000-0000-00000A000000}"/>
            </a:ext>
          </a:extLst>
        </xdr:cNvPr>
        <xdr:cNvSpPr txBox="1"/>
      </xdr:nvSpPr>
      <xdr:spPr>
        <a:xfrm>
          <a:off x="6798212" y="4763"/>
          <a:ext cx="91440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GRI Index</a:t>
          </a:r>
          <a:endParaRPr sz="1400"/>
        </a:p>
      </xdr:txBody>
    </xdr:sp>
    <xdr:clientData fLocksWithSheet="0"/>
  </xdr:oneCellAnchor>
  <xdr:oneCellAnchor>
    <xdr:from>
      <xdr:col>8</xdr:col>
      <xdr:colOff>376408</xdr:colOff>
      <xdr:row>0</xdr:row>
      <xdr:rowOff>4763</xdr:rowOff>
    </xdr:from>
    <xdr:ext cx="1028701" cy="314325"/>
    <xdr:sp macro="" textlink="">
      <xdr:nvSpPr>
        <xdr:cNvPr id="11" name="Shape 11">
          <a:hlinkClick xmlns:r="http://schemas.openxmlformats.org/officeDocument/2006/relationships" r:id="rId9"/>
          <a:extLst>
            <a:ext uri="{FF2B5EF4-FFF2-40B4-BE49-F238E27FC236}">
              <a16:creationId xmlns:a16="http://schemas.microsoft.com/office/drawing/2014/main" id="{00000000-0008-0000-0000-00000B000000}"/>
            </a:ext>
          </a:extLst>
        </xdr:cNvPr>
        <xdr:cNvSpPr txBox="1"/>
      </xdr:nvSpPr>
      <xdr:spPr>
        <a:xfrm>
          <a:off x="7777333" y="4763"/>
          <a:ext cx="102870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SASB Index</a:t>
          </a:r>
          <a:endParaRPr sz="1400"/>
        </a:p>
      </xdr:txBody>
    </xdr:sp>
    <xdr:clientData fLocksWithSheet="0"/>
  </xdr:oneCellAnchor>
  <xdr:oneCellAnchor>
    <xdr:from>
      <xdr:col>10</xdr:col>
      <xdr:colOff>822130</xdr:colOff>
      <xdr:row>0</xdr:row>
      <xdr:rowOff>0</xdr:rowOff>
    </xdr:from>
    <xdr:ext cx="993413" cy="314325"/>
    <xdr:sp macro="" textlink="">
      <xdr:nvSpPr>
        <xdr:cNvPr id="19" name="Shape 12">
          <a:hlinkClick xmlns:r="http://schemas.openxmlformats.org/officeDocument/2006/relationships" r:id="rId10"/>
          <a:extLst>
            <a:ext uri="{FF2B5EF4-FFF2-40B4-BE49-F238E27FC236}">
              <a16:creationId xmlns:a16="http://schemas.microsoft.com/office/drawing/2014/main" id="{00000000-0008-0000-0000-00000C000000}"/>
            </a:ext>
          </a:extLst>
        </xdr:cNvPr>
        <xdr:cNvSpPr txBox="1"/>
      </xdr:nvSpPr>
      <xdr:spPr>
        <a:xfrm>
          <a:off x="10185205" y="0"/>
          <a:ext cx="993413"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Materiality</a:t>
          </a:r>
          <a:endParaRPr sz="1400"/>
        </a:p>
      </xdr:txBody>
    </xdr:sp>
    <xdr:clientData fLocksWithSheet="0"/>
  </xdr:oneCellAnchor>
  <xdr:oneCellAnchor>
    <xdr:from>
      <xdr:col>9</xdr:col>
      <xdr:colOff>499139</xdr:colOff>
      <xdr:row>0</xdr:row>
      <xdr:rowOff>0</xdr:rowOff>
    </xdr:from>
    <xdr:ext cx="1216891" cy="314325"/>
    <xdr:sp macro="" textlink="">
      <xdr:nvSpPr>
        <xdr:cNvPr id="9" name="Shape 13">
          <a:hlinkClick xmlns:r="http://schemas.openxmlformats.org/officeDocument/2006/relationships" r:id="rId11"/>
          <a:extLst>
            <a:ext uri="{FF2B5EF4-FFF2-40B4-BE49-F238E27FC236}">
              <a16:creationId xmlns:a16="http://schemas.microsoft.com/office/drawing/2014/main" id="{00000000-0008-0000-0000-00000D000000}"/>
            </a:ext>
          </a:extLst>
        </xdr:cNvPr>
        <xdr:cNvSpPr txBox="1"/>
      </xdr:nvSpPr>
      <xdr:spPr>
        <a:xfrm>
          <a:off x="8881139" y="0"/>
          <a:ext cx="121689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TCFD and TNFD</a:t>
          </a:r>
          <a:endParaRPr sz="1400"/>
        </a:p>
      </xdr:txBody>
    </xdr:sp>
    <xdr:clientData fLocksWithSheet="0"/>
  </xdr:oneCellAnchor>
  <xdr:oneCellAnchor>
    <xdr:from>
      <xdr:col>11</xdr:col>
      <xdr:colOff>866351</xdr:colOff>
      <xdr:row>0</xdr:row>
      <xdr:rowOff>4763</xdr:rowOff>
    </xdr:from>
    <xdr:ext cx="698860" cy="314325"/>
    <xdr:sp macro="" textlink="">
      <xdr:nvSpPr>
        <xdr:cNvPr id="14" name="Shape 14">
          <a:hlinkClick xmlns:r="http://schemas.openxmlformats.org/officeDocument/2006/relationships" r:id="rId12"/>
          <a:extLst>
            <a:ext uri="{FF2B5EF4-FFF2-40B4-BE49-F238E27FC236}">
              <a16:creationId xmlns:a16="http://schemas.microsoft.com/office/drawing/2014/main" id="{00000000-0008-0000-0000-00000E000000}"/>
            </a:ext>
          </a:extLst>
        </xdr:cNvPr>
        <xdr:cNvSpPr txBox="1"/>
      </xdr:nvSpPr>
      <xdr:spPr>
        <a:xfrm>
          <a:off x="11210501" y="4763"/>
          <a:ext cx="69886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1">
              <a:solidFill>
                <a:srgbClr val="002A7E"/>
              </a:solidFill>
              <a:latin typeface="Verdana"/>
              <a:ea typeface="Verdana"/>
              <a:cs typeface="Verdana"/>
              <a:sym typeface="Verdana"/>
            </a:rPr>
            <a:t>Ratings</a:t>
          </a:r>
          <a:endParaRPr sz="1400"/>
        </a:p>
      </xdr:txBody>
    </xdr:sp>
    <xdr:clientData fLocksWithSheet="0"/>
  </xdr:oneCellAnchor>
  <xdr:oneCellAnchor>
    <xdr:from>
      <xdr:col>12</xdr:col>
      <xdr:colOff>648856</xdr:colOff>
      <xdr:row>0</xdr:row>
      <xdr:rowOff>4763</xdr:rowOff>
    </xdr:from>
    <xdr:ext cx="1332344" cy="314325"/>
    <xdr:sp macro="" textlink="">
      <xdr:nvSpPr>
        <xdr:cNvPr id="15" name="Shape 15">
          <a:hlinkClick xmlns:r="http://schemas.openxmlformats.org/officeDocument/2006/relationships" r:id="rId13"/>
          <a:extLst>
            <a:ext uri="{FF2B5EF4-FFF2-40B4-BE49-F238E27FC236}">
              <a16:creationId xmlns:a16="http://schemas.microsoft.com/office/drawing/2014/main" id="{00000000-0008-0000-0000-00000F000000}"/>
            </a:ext>
          </a:extLst>
        </xdr:cNvPr>
        <xdr:cNvSpPr txBox="1"/>
      </xdr:nvSpPr>
      <xdr:spPr>
        <a:xfrm>
          <a:off x="11974081" y="4763"/>
          <a:ext cx="1332344"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CSN Foundation</a:t>
          </a:r>
          <a:endParaRPr sz="1400"/>
        </a:p>
      </xdr:txBody>
    </xdr:sp>
    <xdr:clientData fLocksWithSheet="0"/>
  </xdr:oneCellAnchor>
  <xdr:oneCellAnchor>
    <xdr:from>
      <xdr:col>20</xdr:col>
      <xdr:colOff>514350</xdr:colOff>
      <xdr:row>3</xdr:row>
      <xdr:rowOff>123825</xdr:rowOff>
    </xdr:from>
    <xdr:ext cx="4057650" cy="2552700"/>
    <xdr:pic>
      <xdr:nvPicPr>
        <xdr:cNvPr id="16" name="image1.png" title="Imagem">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13</xdr:col>
      <xdr:colOff>839355</xdr:colOff>
      <xdr:row>0</xdr:row>
      <xdr:rowOff>14288</xdr:rowOff>
    </xdr:from>
    <xdr:ext cx="2199119" cy="314325"/>
    <xdr:sp macro="" textlink="">
      <xdr:nvSpPr>
        <xdr:cNvPr id="17" name="Shape 15">
          <a:hlinkClick xmlns:r="http://schemas.openxmlformats.org/officeDocument/2006/relationships" r:id="rId15"/>
          <a:extLst>
            <a:ext uri="{FF2B5EF4-FFF2-40B4-BE49-F238E27FC236}">
              <a16:creationId xmlns:a16="http://schemas.microsoft.com/office/drawing/2014/main" id="{1DF0A409-A72F-3B87-AA11-EF15237B5C00}"/>
            </a:ext>
          </a:extLst>
        </xdr:cNvPr>
        <xdr:cNvSpPr txBox="1"/>
      </xdr:nvSpPr>
      <xdr:spPr>
        <a:xfrm>
          <a:off x="13145655" y="14288"/>
          <a:ext cx="219911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Climate change-related R&amp;Os</a:t>
          </a:r>
          <a:endParaRPr sz="1400"/>
        </a:p>
      </xdr:txBody>
    </xdr:sp>
    <xdr:clientData fLocksWithSheet="0"/>
  </xdr:oneCellAnchor>
  <xdr:twoCellAnchor editAs="oneCell">
    <xdr:from>
      <xdr:col>7</xdr:col>
      <xdr:colOff>266700</xdr:colOff>
      <xdr:row>4</xdr:row>
      <xdr:rowOff>28575</xdr:rowOff>
    </xdr:from>
    <xdr:to>
      <xdr:col>11</xdr:col>
      <xdr:colOff>257175</xdr:colOff>
      <xdr:row>16</xdr:row>
      <xdr:rowOff>133350</xdr:rowOff>
    </xdr:to>
    <xdr:pic>
      <xdr:nvPicPr>
        <xdr:cNvPr id="23" name="Imagem 17">
          <a:extLst>
            <a:ext uri="{FF2B5EF4-FFF2-40B4-BE49-F238E27FC236}">
              <a16:creationId xmlns:a16="http://schemas.microsoft.com/office/drawing/2014/main" id="{97A41650-F8B4-022F-81FA-09D6F0F77B96}"/>
            </a:ext>
            <a:ext uri="{147F2762-F138-4A5C-976F-8EAC2B608ADB}">
              <a16:predDERef xmlns:a16="http://schemas.microsoft.com/office/drawing/2014/main" pred="{1DF0A409-A72F-3B87-AA11-EF15237B5C00}"/>
            </a:ext>
          </a:extLst>
        </xdr:cNvPr>
        <xdr:cNvPicPr>
          <a:picLocks noChangeAspect="1"/>
        </xdr:cNvPicPr>
      </xdr:nvPicPr>
      <xdr:blipFill>
        <a:blip xmlns:r="http://schemas.openxmlformats.org/officeDocument/2006/relationships" r:embed="rId16"/>
        <a:stretch>
          <a:fillRect/>
        </a:stretch>
      </xdr:blipFill>
      <xdr:spPr>
        <a:xfrm>
          <a:off x="6686550" y="676275"/>
          <a:ext cx="3914775" cy="2771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0</xdr:row>
      <xdr:rowOff>0</xdr:rowOff>
    </xdr:from>
    <xdr:ext cx="600075" cy="314325"/>
    <xdr:sp macro="" textlink="">
      <xdr:nvSpPr>
        <xdr:cNvPr id="2" name="Shape 3">
          <a:hlinkClick xmlns:r="http://schemas.openxmlformats.org/officeDocument/2006/relationships" r:id="rId1"/>
          <a:extLst>
            <a:ext uri="{FF2B5EF4-FFF2-40B4-BE49-F238E27FC236}">
              <a16:creationId xmlns:a16="http://schemas.microsoft.com/office/drawing/2014/main" id="{6DEB7F14-2C07-4651-AB5E-71DAE24418D3}"/>
            </a:ext>
          </a:extLst>
        </xdr:cNvPr>
        <xdr:cNvSpPr txBox="1"/>
      </xdr:nvSpPr>
      <xdr:spPr>
        <a:xfrm>
          <a:off x="666750" y="0"/>
          <a:ext cx="6000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Home</a:t>
          </a:r>
          <a:endParaRPr sz="1400"/>
        </a:p>
      </xdr:txBody>
    </xdr:sp>
    <xdr:clientData fLocksWithSheet="0"/>
  </xdr:oneCellAnchor>
  <xdr:oneCellAnchor>
    <xdr:from>
      <xdr:col>1</xdr:col>
      <xdr:colOff>664796</xdr:colOff>
      <xdr:row>0</xdr:row>
      <xdr:rowOff>0</xdr:rowOff>
    </xdr:from>
    <xdr:ext cx="895350" cy="314325"/>
    <xdr:sp macro="" textlink="">
      <xdr:nvSpPr>
        <xdr:cNvPr id="3" name="Shape 4">
          <a:hlinkClick xmlns:r="http://schemas.openxmlformats.org/officeDocument/2006/relationships" r:id="rId2"/>
          <a:extLst>
            <a:ext uri="{FF2B5EF4-FFF2-40B4-BE49-F238E27FC236}">
              <a16:creationId xmlns:a16="http://schemas.microsoft.com/office/drawing/2014/main" id="{76896CFF-6480-4093-B03C-757B6D4FF2BD}"/>
            </a:ext>
          </a:extLst>
        </xdr:cNvPr>
        <xdr:cNvSpPr txBox="1"/>
      </xdr:nvSpPr>
      <xdr:spPr>
        <a:xfrm>
          <a:off x="1331546" y="0"/>
          <a:ext cx="89535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CSN Group</a:t>
          </a:r>
          <a:endParaRPr sz="1400"/>
        </a:p>
      </xdr:txBody>
    </xdr:sp>
    <xdr:clientData fLocksWithSheet="0"/>
  </xdr:oneCellAnchor>
  <xdr:oneCellAnchor>
    <xdr:from>
      <xdr:col>2</xdr:col>
      <xdr:colOff>958117</xdr:colOff>
      <xdr:row>0</xdr:row>
      <xdr:rowOff>0</xdr:rowOff>
    </xdr:from>
    <xdr:ext cx="1133475" cy="314325"/>
    <xdr:sp macro="" textlink="">
      <xdr:nvSpPr>
        <xdr:cNvPr id="4" name="Shape 5">
          <a:hlinkClick xmlns:r="http://schemas.openxmlformats.org/officeDocument/2006/relationships" r:id="rId3"/>
          <a:extLst>
            <a:ext uri="{FF2B5EF4-FFF2-40B4-BE49-F238E27FC236}">
              <a16:creationId xmlns:a16="http://schemas.microsoft.com/office/drawing/2014/main" id="{2B9D8524-A231-4FD9-B209-06DFA20938A3}"/>
            </a:ext>
          </a:extLst>
        </xdr:cNvPr>
        <xdr:cNvSpPr txBox="1"/>
      </xdr:nvSpPr>
      <xdr:spPr>
        <a:xfrm>
          <a:off x="2291617" y="0"/>
          <a:ext cx="11334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1"/>
            </a:buClr>
            <a:buSzPts val="900"/>
            <a:buFont typeface="Verdana"/>
            <a:buNone/>
          </a:pPr>
          <a:r>
            <a:rPr lang="en-US" sz="900" b="1">
              <a:solidFill>
                <a:schemeClr val="accent1"/>
              </a:solidFill>
              <a:latin typeface="Verdana"/>
              <a:ea typeface="Verdana"/>
              <a:cs typeface="Verdana"/>
              <a:sym typeface="Verdana"/>
            </a:rPr>
            <a:t>Steel</a:t>
          </a:r>
          <a:r>
            <a:rPr lang="en-US" sz="900" b="1" baseline="0">
              <a:solidFill>
                <a:schemeClr val="accent1"/>
              </a:solidFill>
              <a:latin typeface="Verdana"/>
              <a:ea typeface="Verdana"/>
              <a:cs typeface="Verdana"/>
              <a:sym typeface="Verdana"/>
            </a:rPr>
            <a:t> Industry</a:t>
          </a:r>
          <a:endParaRPr sz="1400"/>
        </a:p>
      </xdr:txBody>
    </xdr:sp>
    <xdr:clientData fLocksWithSheet="0"/>
  </xdr:oneCellAnchor>
  <xdr:oneCellAnchor>
    <xdr:from>
      <xdr:col>4</xdr:col>
      <xdr:colOff>194163</xdr:colOff>
      <xdr:row>0</xdr:row>
      <xdr:rowOff>0</xdr:rowOff>
    </xdr:from>
    <xdr:ext cx="657225" cy="314325"/>
    <xdr:sp macro="" textlink="">
      <xdr:nvSpPr>
        <xdr:cNvPr id="5" name="Shape 6">
          <a:hlinkClick xmlns:r="http://schemas.openxmlformats.org/officeDocument/2006/relationships" r:id="rId4"/>
          <a:extLst>
            <a:ext uri="{FF2B5EF4-FFF2-40B4-BE49-F238E27FC236}">
              <a16:creationId xmlns:a16="http://schemas.microsoft.com/office/drawing/2014/main" id="{AC25A2C0-F2E5-40C3-836E-CA5307F97625}"/>
            </a:ext>
          </a:extLst>
        </xdr:cNvPr>
        <xdr:cNvSpPr txBox="1"/>
      </xdr:nvSpPr>
      <xdr:spPr>
        <a:xfrm>
          <a:off x="3489813" y="0"/>
          <a:ext cx="65722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4"/>
            </a:buClr>
            <a:buSzPts val="900"/>
            <a:buFont typeface="Verdana"/>
            <a:buNone/>
          </a:pPr>
          <a:r>
            <a:rPr lang="en-US" sz="900" b="1">
              <a:solidFill>
                <a:schemeClr val="accent4"/>
              </a:solidFill>
              <a:latin typeface="Verdana"/>
              <a:ea typeface="Verdana"/>
              <a:cs typeface="Verdana"/>
              <a:sym typeface="Verdana"/>
            </a:rPr>
            <a:t>Mining</a:t>
          </a:r>
          <a:endParaRPr sz="1400"/>
        </a:p>
      </xdr:txBody>
    </xdr:sp>
    <xdr:clientData fLocksWithSheet="0"/>
  </xdr:oneCellAnchor>
  <xdr:oneCellAnchor>
    <xdr:from>
      <xdr:col>4</xdr:col>
      <xdr:colOff>916109</xdr:colOff>
      <xdr:row>0</xdr:row>
      <xdr:rowOff>0</xdr:rowOff>
    </xdr:from>
    <xdr:ext cx="713509" cy="314325"/>
    <xdr:sp macro="" textlink="">
      <xdr:nvSpPr>
        <xdr:cNvPr id="6" name="Shape 7">
          <a:hlinkClick xmlns:r="http://schemas.openxmlformats.org/officeDocument/2006/relationships" r:id="rId5"/>
          <a:extLst>
            <a:ext uri="{FF2B5EF4-FFF2-40B4-BE49-F238E27FC236}">
              <a16:creationId xmlns:a16="http://schemas.microsoft.com/office/drawing/2014/main" id="{6406EA24-279D-4FA6-BF93-C8EC728F0867}"/>
            </a:ext>
          </a:extLst>
        </xdr:cNvPr>
        <xdr:cNvSpPr txBox="1"/>
      </xdr:nvSpPr>
      <xdr:spPr>
        <a:xfrm>
          <a:off x="4211759" y="0"/>
          <a:ext cx="71350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2"/>
            </a:buClr>
            <a:buSzPts val="900"/>
            <a:buFont typeface="Verdana"/>
            <a:buNone/>
          </a:pPr>
          <a:r>
            <a:rPr lang="en-US" sz="900" b="1">
              <a:solidFill>
                <a:schemeClr val="accent2"/>
              </a:solidFill>
              <a:latin typeface="Verdana"/>
              <a:ea typeface="Verdana"/>
              <a:cs typeface="Verdana"/>
              <a:sym typeface="Verdana"/>
            </a:rPr>
            <a:t>Cement</a:t>
          </a:r>
          <a:endParaRPr sz="1400"/>
        </a:p>
      </xdr:txBody>
    </xdr:sp>
    <xdr:clientData fLocksWithSheet="0"/>
  </xdr:oneCellAnchor>
  <xdr:oneCellAnchor>
    <xdr:from>
      <xdr:col>5</xdr:col>
      <xdr:colOff>713264</xdr:colOff>
      <xdr:row>0</xdr:row>
      <xdr:rowOff>0</xdr:rowOff>
    </xdr:from>
    <xdr:ext cx="784730" cy="314325"/>
    <xdr:sp macro="" textlink="">
      <xdr:nvSpPr>
        <xdr:cNvPr id="7" name="Shape 8">
          <a:hlinkClick xmlns:r="http://schemas.openxmlformats.org/officeDocument/2006/relationships" r:id="rId6"/>
          <a:extLst>
            <a:ext uri="{FF2B5EF4-FFF2-40B4-BE49-F238E27FC236}">
              <a16:creationId xmlns:a16="http://schemas.microsoft.com/office/drawing/2014/main" id="{3DA3CB6B-C897-46E2-9D43-862A6B5BB138}"/>
            </a:ext>
          </a:extLst>
        </xdr:cNvPr>
        <xdr:cNvSpPr txBox="1"/>
      </xdr:nvSpPr>
      <xdr:spPr>
        <a:xfrm>
          <a:off x="4989989" y="0"/>
          <a:ext cx="78473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5"/>
            </a:buClr>
            <a:buSzPts val="900"/>
            <a:buFont typeface="Verdana"/>
            <a:buNone/>
          </a:pPr>
          <a:r>
            <a:rPr lang="en-US" sz="900" b="1">
              <a:solidFill>
                <a:schemeClr val="accent5"/>
              </a:solidFill>
              <a:latin typeface="Verdana"/>
              <a:ea typeface="Verdana"/>
              <a:cs typeface="Verdana"/>
              <a:sym typeface="Verdana"/>
            </a:rPr>
            <a:t>Logistics</a:t>
          </a:r>
          <a:endParaRPr sz="1400"/>
        </a:p>
      </xdr:txBody>
    </xdr:sp>
    <xdr:clientData fLocksWithSheet="0"/>
  </xdr:oneCellAnchor>
  <xdr:oneCellAnchor>
    <xdr:from>
      <xdr:col>6</xdr:col>
      <xdr:colOff>10140</xdr:colOff>
      <xdr:row>0</xdr:row>
      <xdr:rowOff>0</xdr:rowOff>
    </xdr:from>
    <xdr:ext cx="713076" cy="314325"/>
    <xdr:sp macro="" textlink="">
      <xdr:nvSpPr>
        <xdr:cNvPr id="16" name="Shape 9">
          <a:hlinkClick xmlns:r="http://schemas.openxmlformats.org/officeDocument/2006/relationships" r:id="rId7"/>
          <a:extLst>
            <a:ext uri="{FF2B5EF4-FFF2-40B4-BE49-F238E27FC236}">
              <a16:creationId xmlns:a16="http://schemas.microsoft.com/office/drawing/2014/main" id="{343A94DD-BC2E-4025-B3F2-E1DD51B618AD}"/>
            </a:ext>
          </a:extLst>
        </xdr:cNvPr>
        <xdr:cNvSpPr txBox="1"/>
      </xdr:nvSpPr>
      <xdr:spPr>
        <a:xfrm>
          <a:off x="5839440" y="0"/>
          <a:ext cx="713076"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3"/>
            </a:buClr>
            <a:buSzPts val="900"/>
            <a:buFont typeface="Verdana"/>
            <a:buNone/>
          </a:pPr>
          <a:r>
            <a:rPr lang="en-US" sz="900" b="1">
              <a:solidFill>
                <a:schemeClr val="accent3"/>
              </a:solidFill>
              <a:latin typeface="Verdana"/>
              <a:ea typeface="Verdana"/>
              <a:cs typeface="Verdana"/>
              <a:sym typeface="Verdana"/>
            </a:rPr>
            <a:t>Energy</a:t>
          </a:r>
          <a:endParaRPr sz="1400"/>
        </a:p>
      </xdr:txBody>
    </xdr:sp>
    <xdr:clientData fLocksWithSheet="0"/>
  </xdr:oneCellAnchor>
  <xdr:oneCellAnchor>
    <xdr:from>
      <xdr:col>6</xdr:col>
      <xdr:colOff>787937</xdr:colOff>
      <xdr:row>0</xdr:row>
      <xdr:rowOff>0</xdr:rowOff>
    </xdr:from>
    <xdr:ext cx="914400" cy="314325"/>
    <xdr:sp macro="" textlink="">
      <xdr:nvSpPr>
        <xdr:cNvPr id="9" name="Shape 10">
          <a:hlinkClick xmlns:r="http://schemas.openxmlformats.org/officeDocument/2006/relationships" r:id="rId8"/>
          <a:extLst>
            <a:ext uri="{FF2B5EF4-FFF2-40B4-BE49-F238E27FC236}">
              <a16:creationId xmlns:a16="http://schemas.microsoft.com/office/drawing/2014/main" id="{0C351F46-0532-4DF8-A618-4F84E912ED6E}"/>
            </a:ext>
          </a:extLst>
        </xdr:cNvPr>
        <xdr:cNvSpPr txBox="1"/>
      </xdr:nvSpPr>
      <xdr:spPr>
        <a:xfrm>
          <a:off x="6617237" y="0"/>
          <a:ext cx="91440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GRI Index</a:t>
          </a:r>
          <a:endParaRPr sz="1400"/>
        </a:p>
      </xdr:txBody>
    </xdr:sp>
    <xdr:clientData fLocksWithSheet="0"/>
  </xdr:oneCellAnchor>
  <xdr:oneCellAnchor>
    <xdr:from>
      <xdr:col>7</xdr:col>
      <xdr:colOff>785983</xdr:colOff>
      <xdr:row>0</xdr:row>
      <xdr:rowOff>0</xdr:rowOff>
    </xdr:from>
    <xdr:ext cx="1028701" cy="314325"/>
    <xdr:sp macro="" textlink="">
      <xdr:nvSpPr>
        <xdr:cNvPr id="10" name="Shape 11">
          <a:hlinkClick xmlns:r="http://schemas.openxmlformats.org/officeDocument/2006/relationships" r:id="rId9"/>
          <a:extLst>
            <a:ext uri="{FF2B5EF4-FFF2-40B4-BE49-F238E27FC236}">
              <a16:creationId xmlns:a16="http://schemas.microsoft.com/office/drawing/2014/main" id="{246D14A7-8BA2-4A2A-81BF-EFDC7C3DB54A}"/>
            </a:ext>
          </a:extLst>
        </xdr:cNvPr>
        <xdr:cNvSpPr txBox="1"/>
      </xdr:nvSpPr>
      <xdr:spPr>
        <a:xfrm>
          <a:off x="7596358" y="0"/>
          <a:ext cx="102870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SASB Index</a:t>
          </a:r>
          <a:endParaRPr sz="1400"/>
        </a:p>
      </xdr:txBody>
    </xdr:sp>
    <xdr:clientData fLocksWithSheet="0"/>
  </xdr:oneCellAnchor>
  <xdr:oneCellAnchor>
    <xdr:from>
      <xdr:col>11</xdr:col>
      <xdr:colOff>294851</xdr:colOff>
      <xdr:row>0</xdr:row>
      <xdr:rowOff>0</xdr:rowOff>
    </xdr:from>
    <xdr:ext cx="698860" cy="314325"/>
    <xdr:sp macro="" textlink="">
      <xdr:nvSpPr>
        <xdr:cNvPr id="13" name="Shape 14">
          <a:hlinkClick xmlns:r="http://schemas.openxmlformats.org/officeDocument/2006/relationships" r:id="rId10"/>
          <a:extLst>
            <a:ext uri="{FF2B5EF4-FFF2-40B4-BE49-F238E27FC236}">
              <a16:creationId xmlns:a16="http://schemas.microsoft.com/office/drawing/2014/main" id="{19DDF264-2550-45F7-9596-CCAEC8295DF2}"/>
            </a:ext>
          </a:extLst>
        </xdr:cNvPr>
        <xdr:cNvSpPr txBox="1"/>
      </xdr:nvSpPr>
      <xdr:spPr>
        <a:xfrm>
          <a:off x="11029526" y="0"/>
          <a:ext cx="69886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1">
              <a:solidFill>
                <a:srgbClr val="002A7E"/>
              </a:solidFill>
              <a:latin typeface="Verdana"/>
              <a:ea typeface="Verdana"/>
              <a:cs typeface="Verdana"/>
              <a:sym typeface="Verdana"/>
            </a:rPr>
            <a:t>Ratings</a:t>
          </a:r>
          <a:endParaRPr sz="1400"/>
        </a:p>
      </xdr:txBody>
    </xdr:sp>
    <xdr:clientData fLocksWithSheet="0"/>
  </xdr:oneCellAnchor>
  <xdr:oneCellAnchor>
    <xdr:from>
      <xdr:col>12</xdr:col>
      <xdr:colOff>77356</xdr:colOff>
      <xdr:row>0</xdr:row>
      <xdr:rowOff>0</xdr:rowOff>
    </xdr:from>
    <xdr:ext cx="1332344" cy="314325"/>
    <xdr:sp macro="" textlink="">
      <xdr:nvSpPr>
        <xdr:cNvPr id="14" name="Shape 15">
          <a:hlinkClick xmlns:r="http://schemas.openxmlformats.org/officeDocument/2006/relationships" r:id="rId11"/>
          <a:extLst>
            <a:ext uri="{FF2B5EF4-FFF2-40B4-BE49-F238E27FC236}">
              <a16:creationId xmlns:a16="http://schemas.microsoft.com/office/drawing/2014/main" id="{026E184A-6476-47F4-8D06-61231AFCA037}"/>
            </a:ext>
          </a:extLst>
        </xdr:cNvPr>
        <xdr:cNvSpPr txBox="1"/>
      </xdr:nvSpPr>
      <xdr:spPr>
        <a:xfrm>
          <a:off x="11793106" y="0"/>
          <a:ext cx="1332344"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CSN Foundation</a:t>
          </a:r>
          <a:endParaRPr sz="1400"/>
        </a:p>
      </xdr:txBody>
    </xdr:sp>
    <xdr:clientData fLocksWithSheet="0"/>
  </xdr:oneCellAnchor>
  <xdr:oneCellAnchor>
    <xdr:from>
      <xdr:col>13</xdr:col>
      <xdr:colOff>267855</xdr:colOff>
      <xdr:row>0</xdr:row>
      <xdr:rowOff>9525</xdr:rowOff>
    </xdr:from>
    <xdr:ext cx="2199119" cy="314325"/>
    <xdr:sp macro="" textlink="">
      <xdr:nvSpPr>
        <xdr:cNvPr id="15" name="Shape 15">
          <a:hlinkClick xmlns:r="http://schemas.openxmlformats.org/officeDocument/2006/relationships" r:id="rId12"/>
          <a:extLst>
            <a:ext uri="{FF2B5EF4-FFF2-40B4-BE49-F238E27FC236}">
              <a16:creationId xmlns:a16="http://schemas.microsoft.com/office/drawing/2014/main" id="{A984CCB9-E984-4DA9-853F-DF1330CDFDA3}"/>
            </a:ext>
          </a:extLst>
        </xdr:cNvPr>
        <xdr:cNvSpPr txBox="1"/>
      </xdr:nvSpPr>
      <xdr:spPr>
        <a:xfrm>
          <a:off x="12964680" y="9525"/>
          <a:ext cx="219911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Climate change-related R&amp;Os</a:t>
          </a:r>
          <a:endParaRPr sz="1400"/>
        </a:p>
      </xdr:txBody>
    </xdr:sp>
    <xdr:clientData fLocksWithSheet="0"/>
  </xdr:oneCellAnchor>
  <xdr:oneCellAnchor>
    <xdr:from>
      <xdr:col>10</xdr:col>
      <xdr:colOff>218216</xdr:colOff>
      <xdr:row>0</xdr:row>
      <xdr:rowOff>0</xdr:rowOff>
    </xdr:from>
    <xdr:ext cx="993413" cy="314325"/>
    <xdr:sp macro="" textlink="">
      <xdr:nvSpPr>
        <xdr:cNvPr id="18" name="Shape 12">
          <a:hlinkClick xmlns:r="http://schemas.openxmlformats.org/officeDocument/2006/relationships" r:id="rId13"/>
          <a:extLst>
            <a:ext uri="{FF2B5EF4-FFF2-40B4-BE49-F238E27FC236}">
              <a16:creationId xmlns:a16="http://schemas.microsoft.com/office/drawing/2014/main" id="{C2FE2BA7-98BE-4B9C-8652-331DB45C6CBE}"/>
            </a:ext>
          </a:extLst>
        </xdr:cNvPr>
        <xdr:cNvSpPr txBox="1"/>
      </xdr:nvSpPr>
      <xdr:spPr>
        <a:xfrm>
          <a:off x="9971816" y="0"/>
          <a:ext cx="993413"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Materiality</a:t>
          </a:r>
          <a:endParaRPr sz="1400"/>
        </a:p>
      </xdr:txBody>
    </xdr:sp>
    <xdr:clientData fLocksWithSheet="0"/>
  </xdr:oneCellAnchor>
  <xdr:oneCellAnchor>
    <xdr:from>
      <xdr:col>8</xdr:col>
      <xdr:colOff>876300</xdr:colOff>
      <xdr:row>0</xdr:row>
      <xdr:rowOff>0</xdr:rowOff>
    </xdr:from>
    <xdr:ext cx="1216891" cy="314325"/>
    <xdr:sp macro="" textlink="">
      <xdr:nvSpPr>
        <xdr:cNvPr id="19" name="Shape 13">
          <a:hlinkClick xmlns:r="http://schemas.openxmlformats.org/officeDocument/2006/relationships" r:id="rId14"/>
          <a:extLst>
            <a:ext uri="{FF2B5EF4-FFF2-40B4-BE49-F238E27FC236}">
              <a16:creationId xmlns:a16="http://schemas.microsoft.com/office/drawing/2014/main" id="{CFE596FD-D0F0-4A4F-B823-BF4EAD06316C}"/>
            </a:ext>
          </a:extLst>
        </xdr:cNvPr>
        <xdr:cNvSpPr txBox="1"/>
      </xdr:nvSpPr>
      <xdr:spPr>
        <a:xfrm>
          <a:off x="8667750" y="0"/>
          <a:ext cx="121689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TCFD and TNFD</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0</xdr:row>
      <xdr:rowOff>0</xdr:rowOff>
    </xdr:from>
    <xdr:ext cx="600075" cy="314325"/>
    <xdr:sp macro="" textlink="">
      <xdr:nvSpPr>
        <xdr:cNvPr id="2" name="Shape 3">
          <a:hlinkClick xmlns:r="http://schemas.openxmlformats.org/officeDocument/2006/relationships" r:id="rId1"/>
          <a:extLst>
            <a:ext uri="{FF2B5EF4-FFF2-40B4-BE49-F238E27FC236}">
              <a16:creationId xmlns:a16="http://schemas.microsoft.com/office/drawing/2014/main" id="{BB37E034-51A5-4EB7-A89C-76FEE9561F7A}"/>
            </a:ext>
          </a:extLst>
        </xdr:cNvPr>
        <xdr:cNvSpPr txBox="1"/>
      </xdr:nvSpPr>
      <xdr:spPr>
        <a:xfrm>
          <a:off x="666750" y="0"/>
          <a:ext cx="6000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Home</a:t>
          </a:r>
          <a:endParaRPr sz="1400"/>
        </a:p>
      </xdr:txBody>
    </xdr:sp>
    <xdr:clientData fLocksWithSheet="0"/>
  </xdr:oneCellAnchor>
  <xdr:oneCellAnchor>
    <xdr:from>
      <xdr:col>1</xdr:col>
      <xdr:colOff>664796</xdr:colOff>
      <xdr:row>0</xdr:row>
      <xdr:rowOff>0</xdr:rowOff>
    </xdr:from>
    <xdr:ext cx="895350" cy="314325"/>
    <xdr:sp macro="" textlink="">
      <xdr:nvSpPr>
        <xdr:cNvPr id="3" name="Shape 4">
          <a:hlinkClick xmlns:r="http://schemas.openxmlformats.org/officeDocument/2006/relationships" r:id="rId2"/>
          <a:extLst>
            <a:ext uri="{FF2B5EF4-FFF2-40B4-BE49-F238E27FC236}">
              <a16:creationId xmlns:a16="http://schemas.microsoft.com/office/drawing/2014/main" id="{36804622-0300-4A64-B40B-4F334A27A497}"/>
            </a:ext>
          </a:extLst>
        </xdr:cNvPr>
        <xdr:cNvSpPr txBox="1"/>
      </xdr:nvSpPr>
      <xdr:spPr>
        <a:xfrm>
          <a:off x="1331546" y="0"/>
          <a:ext cx="89535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CSN Group</a:t>
          </a:r>
          <a:endParaRPr sz="1400"/>
        </a:p>
      </xdr:txBody>
    </xdr:sp>
    <xdr:clientData fLocksWithSheet="0"/>
  </xdr:oneCellAnchor>
  <xdr:oneCellAnchor>
    <xdr:from>
      <xdr:col>2</xdr:col>
      <xdr:colOff>558067</xdr:colOff>
      <xdr:row>0</xdr:row>
      <xdr:rowOff>0</xdr:rowOff>
    </xdr:from>
    <xdr:ext cx="1133475" cy="314325"/>
    <xdr:sp macro="" textlink="">
      <xdr:nvSpPr>
        <xdr:cNvPr id="4" name="Shape 5">
          <a:hlinkClick xmlns:r="http://schemas.openxmlformats.org/officeDocument/2006/relationships" r:id="rId3"/>
          <a:extLst>
            <a:ext uri="{FF2B5EF4-FFF2-40B4-BE49-F238E27FC236}">
              <a16:creationId xmlns:a16="http://schemas.microsoft.com/office/drawing/2014/main" id="{AC391384-551C-42E7-8E35-CB372517C443}"/>
            </a:ext>
          </a:extLst>
        </xdr:cNvPr>
        <xdr:cNvSpPr txBox="1"/>
      </xdr:nvSpPr>
      <xdr:spPr>
        <a:xfrm>
          <a:off x="2291617" y="0"/>
          <a:ext cx="11334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1"/>
            </a:buClr>
            <a:buSzPts val="900"/>
            <a:buFont typeface="Verdana"/>
            <a:buNone/>
          </a:pPr>
          <a:r>
            <a:rPr lang="en-US" sz="900" b="1">
              <a:solidFill>
                <a:schemeClr val="accent1"/>
              </a:solidFill>
              <a:latin typeface="Verdana"/>
              <a:ea typeface="Verdana"/>
              <a:cs typeface="Verdana"/>
              <a:sym typeface="Verdana"/>
            </a:rPr>
            <a:t>Steel</a:t>
          </a:r>
          <a:r>
            <a:rPr lang="en-US" sz="900" b="1" baseline="0">
              <a:solidFill>
                <a:schemeClr val="accent1"/>
              </a:solidFill>
              <a:latin typeface="Verdana"/>
              <a:ea typeface="Verdana"/>
              <a:cs typeface="Verdana"/>
              <a:sym typeface="Verdana"/>
            </a:rPr>
            <a:t> Industry</a:t>
          </a:r>
          <a:endParaRPr sz="1400"/>
        </a:p>
      </xdr:txBody>
    </xdr:sp>
    <xdr:clientData fLocksWithSheet="0"/>
  </xdr:oneCellAnchor>
  <xdr:oneCellAnchor>
    <xdr:from>
      <xdr:col>3</xdr:col>
      <xdr:colOff>689463</xdr:colOff>
      <xdr:row>0</xdr:row>
      <xdr:rowOff>0</xdr:rowOff>
    </xdr:from>
    <xdr:ext cx="657225" cy="314325"/>
    <xdr:sp macro="" textlink="">
      <xdr:nvSpPr>
        <xdr:cNvPr id="5" name="Shape 6">
          <a:hlinkClick xmlns:r="http://schemas.openxmlformats.org/officeDocument/2006/relationships" r:id="rId4"/>
          <a:extLst>
            <a:ext uri="{FF2B5EF4-FFF2-40B4-BE49-F238E27FC236}">
              <a16:creationId xmlns:a16="http://schemas.microsoft.com/office/drawing/2014/main" id="{711AECB3-3537-42C5-8F07-898051E62E68}"/>
            </a:ext>
          </a:extLst>
        </xdr:cNvPr>
        <xdr:cNvSpPr txBox="1"/>
      </xdr:nvSpPr>
      <xdr:spPr>
        <a:xfrm>
          <a:off x="3489813" y="0"/>
          <a:ext cx="65722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4"/>
            </a:buClr>
            <a:buSzPts val="900"/>
            <a:buFont typeface="Verdana"/>
            <a:buNone/>
          </a:pPr>
          <a:r>
            <a:rPr lang="en-US" sz="900" b="1">
              <a:solidFill>
                <a:schemeClr val="accent4"/>
              </a:solidFill>
              <a:latin typeface="Verdana"/>
              <a:ea typeface="Verdana"/>
              <a:cs typeface="Verdana"/>
              <a:sym typeface="Verdana"/>
            </a:rPr>
            <a:t>Mining</a:t>
          </a:r>
          <a:endParaRPr sz="1400"/>
        </a:p>
      </xdr:txBody>
    </xdr:sp>
    <xdr:clientData fLocksWithSheet="0"/>
  </xdr:oneCellAnchor>
  <xdr:oneCellAnchor>
    <xdr:from>
      <xdr:col>4</xdr:col>
      <xdr:colOff>344609</xdr:colOff>
      <xdr:row>0</xdr:row>
      <xdr:rowOff>0</xdr:rowOff>
    </xdr:from>
    <xdr:ext cx="713509" cy="314325"/>
    <xdr:sp macro="" textlink="">
      <xdr:nvSpPr>
        <xdr:cNvPr id="6" name="Shape 7">
          <a:hlinkClick xmlns:r="http://schemas.openxmlformats.org/officeDocument/2006/relationships" r:id="rId5"/>
          <a:extLst>
            <a:ext uri="{FF2B5EF4-FFF2-40B4-BE49-F238E27FC236}">
              <a16:creationId xmlns:a16="http://schemas.microsoft.com/office/drawing/2014/main" id="{AFC898BF-3D21-4090-8692-CC45F3097936}"/>
            </a:ext>
          </a:extLst>
        </xdr:cNvPr>
        <xdr:cNvSpPr txBox="1"/>
      </xdr:nvSpPr>
      <xdr:spPr>
        <a:xfrm>
          <a:off x="4211759" y="0"/>
          <a:ext cx="71350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2"/>
            </a:buClr>
            <a:buSzPts val="900"/>
            <a:buFont typeface="Verdana"/>
            <a:buNone/>
          </a:pPr>
          <a:r>
            <a:rPr lang="en-US" sz="900" b="1">
              <a:solidFill>
                <a:schemeClr val="accent2"/>
              </a:solidFill>
              <a:latin typeface="Verdana"/>
              <a:ea typeface="Verdana"/>
              <a:cs typeface="Verdana"/>
              <a:sym typeface="Verdana"/>
            </a:rPr>
            <a:t>Cement</a:t>
          </a:r>
          <a:endParaRPr sz="1400"/>
        </a:p>
      </xdr:txBody>
    </xdr:sp>
    <xdr:clientData fLocksWithSheet="0"/>
  </xdr:oneCellAnchor>
  <xdr:oneCellAnchor>
    <xdr:from>
      <xdr:col>5</xdr:col>
      <xdr:colOff>56039</xdr:colOff>
      <xdr:row>0</xdr:row>
      <xdr:rowOff>0</xdr:rowOff>
    </xdr:from>
    <xdr:ext cx="784730" cy="314325"/>
    <xdr:sp macro="" textlink="">
      <xdr:nvSpPr>
        <xdr:cNvPr id="7" name="Shape 8">
          <a:hlinkClick xmlns:r="http://schemas.openxmlformats.org/officeDocument/2006/relationships" r:id="rId6"/>
          <a:extLst>
            <a:ext uri="{FF2B5EF4-FFF2-40B4-BE49-F238E27FC236}">
              <a16:creationId xmlns:a16="http://schemas.microsoft.com/office/drawing/2014/main" id="{32F1B410-B37A-4AAA-A65D-8E4479CD2136}"/>
            </a:ext>
          </a:extLst>
        </xdr:cNvPr>
        <xdr:cNvSpPr txBox="1"/>
      </xdr:nvSpPr>
      <xdr:spPr>
        <a:xfrm>
          <a:off x="4989989" y="0"/>
          <a:ext cx="78473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5"/>
            </a:buClr>
            <a:buSzPts val="900"/>
            <a:buFont typeface="Verdana"/>
            <a:buNone/>
          </a:pPr>
          <a:r>
            <a:rPr lang="en-US" sz="900" b="1">
              <a:solidFill>
                <a:schemeClr val="accent5"/>
              </a:solidFill>
              <a:latin typeface="Verdana"/>
              <a:ea typeface="Verdana"/>
              <a:cs typeface="Verdana"/>
              <a:sym typeface="Verdana"/>
            </a:rPr>
            <a:t>Logistics</a:t>
          </a:r>
          <a:endParaRPr sz="1400"/>
        </a:p>
      </xdr:txBody>
    </xdr:sp>
    <xdr:clientData fLocksWithSheet="0"/>
  </xdr:oneCellAnchor>
  <xdr:oneCellAnchor>
    <xdr:from>
      <xdr:col>5</xdr:col>
      <xdr:colOff>905490</xdr:colOff>
      <xdr:row>0</xdr:row>
      <xdr:rowOff>0</xdr:rowOff>
    </xdr:from>
    <xdr:ext cx="713076" cy="314325"/>
    <xdr:sp macro="" textlink="">
      <xdr:nvSpPr>
        <xdr:cNvPr id="16" name="Shape 9">
          <a:hlinkClick xmlns:r="http://schemas.openxmlformats.org/officeDocument/2006/relationships" r:id="rId7"/>
          <a:extLst>
            <a:ext uri="{FF2B5EF4-FFF2-40B4-BE49-F238E27FC236}">
              <a16:creationId xmlns:a16="http://schemas.microsoft.com/office/drawing/2014/main" id="{1FFF363C-6C62-429F-992C-5E6331E3D6F1}"/>
            </a:ext>
          </a:extLst>
        </xdr:cNvPr>
        <xdr:cNvSpPr txBox="1"/>
      </xdr:nvSpPr>
      <xdr:spPr>
        <a:xfrm>
          <a:off x="5839440" y="0"/>
          <a:ext cx="713076"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3"/>
            </a:buClr>
            <a:buSzPts val="900"/>
            <a:buFont typeface="Verdana"/>
            <a:buNone/>
          </a:pPr>
          <a:r>
            <a:rPr lang="en-US" sz="900" b="1">
              <a:solidFill>
                <a:schemeClr val="accent3"/>
              </a:solidFill>
              <a:latin typeface="Verdana"/>
              <a:ea typeface="Verdana"/>
              <a:cs typeface="Verdana"/>
              <a:sym typeface="Verdana"/>
            </a:rPr>
            <a:t>Energy</a:t>
          </a:r>
          <a:endParaRPr sz="1400"/>
        </a:p>
      </xdr:txBody>
    </xdr:sp>
    <xdr:clientData fLocksWithSheet="0"/>
  </xdr:oneCellAnchor>
  <xdr:oneCellAnchor>
    <xdr:from>
      <xdr:col>6</xdr:col>
      <xdr:colOff>616487</xdr:colOff>
      <xdr:row>0</xdr:row>
      <xdr:rowOff>0</xdr:rowOff>
    </xdr:from>
    <xdr:ext cx="914400" cy="314325"/>
    <xdr:sp macro="" textlink="">
      <xdr:nvSpPr>
        <xdr:cNvPr id="9" name="Shape 10">
          <a:hlinkClick xmlns:r="http://schemas.openxmlformats.org/officeDocument/2006/relationships" r:id="rId8"/>
          <a:extLst>
            <a:ext uri="{FF2B5EF4-FFF2-40B4-BE49-F238E27FC236}">
              <a16:creationId xmlns:a16="http://schemas.microsoft.com/office/drawing/2014/main" id="{A1A7597F-EC52-4C86-889A-35AB6811CC95}"/>
            </a:ext>
          </a:extLst>
        </xdr:cNvPr>
        <xdr:cNvSpPr txBox="1"/>
      </xdr:nvSpPr>
      <xdr:spPr>
        <a:xfrm>
          <a:off x="6617237" y="0"/>
          <a:ext cx="91440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GRI Index</a:t>
          </a:r>
          <a:endParaRPr sz="1400"/>
        </a:p>
      </xdr:txBody>
    </xdr:sp>
    <xdr:clientData fLocksWithSheet="0"/>
  </xdr:oneCellAnchor>
  <xdr:oneCellAnchor>
    <xdr:from>
      <xdr:col>7</xdr:col>
      <xdr:colOff>528808</xdr:colOff>
      <xdr:row>0</xdr:row>
      <xdr:rowOff>0</xdr:rowOff>
    </xdr:from>
    <xdr:ext cx="1028701" cy="314325"/>
    <xdr:sp macro="" textlink="">
      <xdr:nvSpPr>
        <xdr:cNvPr id="10" name="Shape 11">
          <a:hlinkClick xmlns:r="http://schemas.openxmlformats.org/officeDocument/2006/relationships" r:id="rId9"/>
          <a:extLst>
            <a:ext uri="{FF2B5EF4-FFF2-40B4-BE49-F238E27FC236}">
              <a16:creationId xmlns:a16="http://schemas.microsoft.com/office/drawing/2014/main" id="{D3196144-06B6-49A8-B8FD-990D51D59C4B}"/>
            </a:ext>
          </a:extLst>
        </xdr:cNvPr>
        <xdr:cNvSpPr txBox="1"/>
      </xdr:nvSpPr>
      <xdr:spPr>
        <a:xfrm>
          <a:off x="7596358" y="0"/>
          <a:ext cx="102870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SASB Index</a:t>
          </a:r>
          <a:endParaRPr sz="1400"/>
        </a:p>
      </xdr:txBody>
    </xdr:sp>
    <xdr:clientData fLocksWithSheet="0"/>
  </xdr:oneCellAnchor>
  <xdr:oneCellAnchor>
    <xdr:from>
      <xdr:col>10</xdr:col>
      <xdr:colOff>761576</xdr:colOff>
      <xdr:row>0</xdr:row>
      <xdr:rowOff>0</xdr:rowOff>
    </xdr:from>
    <xdr:ext cx="698860" cy="314325"/>
    <xdr:sp macro="" textlink="">
      <xdr:nvSpPr>
        <xdr:cNvPr id="13" name="Shape 14">
          <a:hlinkClick xmlns:r="http://schemas.openxmlformats.org/officeDocument/2006/relationships" r:id="rId10"/>
          <a:extLst>
            <a:ext uri="{FF2B5EF4-FFF2-40B4-BE49-F238E27FC236}">
              <a16:creationId xmlns:a16="http://schemas.microsoft.com/office/drawing/2014/main" id="{7E85C27E-17E0-405F-8C66-FFBDD07D472B}"/>
            </a:ext>
          </a:extLst>
        </xdr:cNvPr>
        <xdr:cNvSpPr txBox="1"/>
      </xdr:nvSpPr>
      <xdr:spPr>
        <a:xfrm>
          <a:off x="11029526" y="0"/>
          <a:ext cx="69886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1">
              <a:solidFill>
                <a:srgbClr val="002A7E"/>
              </a:solidFill>
              <a:latin typeface="Verdana"/>
              <a:ea typeface="Verdana"/>
              <a:cs typeface="Verdana"/>
              <a:sym typeface="Verdana"/>
            </a:rPr>
            <a:t>Ratings</a:t>
          </a:r>
          <a:endParaRPr sz="1400"/>
        </a:p>
      </xdr:txBody>
    </xdr:sp>
    <xdr:clientData fLocksWithSheet="0"/>
  </xdr:oneCellAnchor>
  <xdr:oneCellAnchor>
    <xdr:from>
      <xdr:col>11</xdr:col>
      <xdr:colOff>458356</xdr:colOff>
      <xdr:row>0</xdr:row>
      <xdr:rowOff>0</xdr:rowOff>
    </xdr:from>
    <xdr:ext cx="1332344" cy="314325"/>
    <xdr:sp macro="" textlink="">
      <xdr:nvSpPr>
        <xdr:cNvPr id="14" name="Shape 15">
          <a:hlinkClick xmlns:r="http://schemas.openxmlformats.org/officeDocument/2006/relationships" r:id="rId11"/>
          <a:extLst>
            <a:ext uri="{FF2B5EF4-FFF2-40B4-BE49-F238E27FC236}">
              <a16:creationId xmlns:a16="http://schemas.microsoft.com/office/drawing/2014/main" id="{9C8251E8-4A98-49CE-9A41-4F5CFECB3288}"/>
            </a:ext>
          </a:extLst>
        </xdr:cNvPr>
        <xdr:cNvSpPr txBox="1"/>
      </xdr:nvSpPr>
      <xdr:spPr>
        <a:xfrm>
          <a:off x="11793106" y="0"/>
          <a:ext cx="1332344"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CSN Foundation</a:t>
          </a:r>
          <a:endParaRPr sz="1400"/>
        </a:p>
      </xdr:txBody>
    </xdr:sp>
    <xdr:clientData fLocksWithSheet="0"/>
  </xdr:oneCellAnchor>
  <xdr:oneCellAnchor>
    <xdr:from>
      <xdr:col>12</xdr:col>
      <xdr:colOff>563130</xdr:colOff>
      <xdr:row>0</xdr:row>
      <xdr:rowOff>9525</xdr:rowOff>
    </xdr:from>
    <xdr:ext cx="2199119" cy="314325"/>
    <xdr:sp macro="" textlink="">
      <xdr:nvSpPr>
        <xdr:cNvPr id="15" name="Shape 15">
          <a:hlinkClick xmlns:r="http://schemas.openxmlformats.org/officeDocument/2006/relationships" r:id="rId12"/>
          <a:extLst>
            <a:ext uri="{FF2B5EF4-FFF2-40B4-BE49-F238E27FC236}">
              <a16:creationId xmlns:a16="http://schemas.microsoft.com/office/drawing/2014/main" id="{9D3CA175-C6DD-4D63-8C78-AEE427E39CE3}"/>
            </a:ext>
          </a:extLst>
        </xdr:cNvPr>
        <xdr:cNvSpPr txBox="1"/>
      </xdr:nvSpPr>
      <xdr:spPr>
        <a:xfrm>
          <a:off x="12964680" y="9525"/>
          <a:ext cx="219911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Climate change-related R&amp;Os</a:t>
          </a:r>
          <a:endParaRPr sz="1400"/>
        </a:p>
      </xdr:txBody>
    </xdr:sp>
    <xdr:clientData fLocksWithSheet="0"/>
  </xdr:oneCellAnchor>
  <xdr:oneCellAnchor>
    <xdr:from>
      <xdr:col>12</xdr:col>
      <xdr:colOff>57150</xdr:colOff>
      <xdr:row>6</xdr:row>
      <xdr:rowOff>133350</xdr:rowOff>
    </xdr:from>
    <xdr:ext cx="352425" cy="161925"/>
    <xdr:sp macro="" textlink="">
      <xdr:nvSpPr>
        <xdr:cNvPr id="20" name="CaixaDeTexto 7">
          <a:hlinkClick xmlns:r="http://schemas.openxmlformats.org/officeDocument/2006/relationships" r:id="rId13"/>
          <a:extLst>
            <a:ext uri="{FF2B5EF4-FFF2-40B4-BE49-F238E27FC236}">
              <a16:creationId xmlns:a16="http://schemas.microsoft.com/office/drawing/2014/main" id="{E0498708-1642-77CF-09FF-D8DF61F6E004}"/>
            </a:ext>
          </a:extLst>
        </xdr:cNvPr>
        <xdr:cNvSpPr txBox="1"/>
      </xdr:nvSpPr>
      <xdr:spPr>
        <a:xfrm>
          <a:off x="12458700" y="1314450"/>
          <a:ext cx="352425" cy="161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p>
      </xdr:txBody>
    </xdr:sp>
    <xdr:clientData/>
  </xdr:oneCellAnchor>
  <xdr:oneCellAnchor>
    <xdr:from>
      <xdr:col>9</xdr:col>
      <xdr:colOff>742091</xdr:colOff>
      <xdr:row>0</xdr:row>
      <xdr:rowOff>0</xdr:rowOff>
    </xdr:from>
    <xdr:ext cx="993413" cy="314325"/>
    <xdr:sp macro="" textlink="">
      <xdr:nvSpPr>
        <xdr:cNvPr id="18" name="Shape 12">
          <a:hlinkClick xmlns:r="http://schemas.openxmlformats.org/officeDocument/2006/relationships" r:id="rId14"/>
          <a:extLst>
            <a:ext uri="{FF2B5EF4-FFF2-40B4-BE49-F238E27FC236}">
              <a16:creationId xmlns:a16="http://schemas.microsoft.com/office/drawing/2014/main" id="{0959C1E2-021B-482F-BD1A-C19F2C54F047}"/>
            </a:ext>
          </a:extLst>
        </xdr:cNvPr>
        <xdr:cNvSpPr txBox="1"/>
      </xdr:nvSpPr>
      <xdr:spPr>
        <a:xfrm>
          <a:off x="9943241" y="0"/>
          <a:ext cx="993413"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Materiality</a:t>
          </a:r>
          <a:endParaRPr sz="1400"/>
        </a:p>
      </xdr:txBody>
    </xdr:sp>
    <xdr:clientData fLocksWithSheet="0"/>
  </xdr:oneCellAnchor>
  <xdr:oneCellAnchor>
    <xdr:from>
      <xdr:col>8</xdr:col>
      <xdr:colOff>504825</xdr:colOff>
      <xdr:row>0</xdr:row>
      <xdr:rowOff>0</xdr:rowOff>
    </xdr:from>
    <xdr:ext cx="1216891" cy="314325"/>
    <xdr:sp macro="" textlink="">
      <xdr:nvSpPr>
        <xdr:cNvPr id="19" name="Shape 13">
          <a:hlinkClick xmlns:r="http://schemas.openxmlformats.org/officeDocument/2006/relationships" r:id="rId15"/>
          <a:extLst>
            <a:ext uri="{FF2B5EF4-FFF2-40B4-BE49-F238E27FC236}">
              <a16:creationId xmlns:a16="http://schemas.microsoft.com/office/drawing/2014/main" id="{C4F3389F-341C-4D9C-BADA-94A6B6D6864F}"/>
            </a:ext>
          </a:extLst>
        </xdr:cNvPr>
        <xdr:cNvSpPr txBox="1"/>
      </xdr:nvSpPr>
      <xdr:spPr>
        <a:xfrm>
          <a:off x="8639175" y="0"/>
          <a:ext cx="121689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TCFD and TNFD</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0</xdr:row>
      <xdr:rowOff>0</xdr:rowOff>
    </xdr:from>
    <xdr:ext cx="600075" cy="314325"/>
    <xdr:sp macro="" textlink="">
      <xdr:nvSpPr>
        <xdr:cNvPr id="2" name="Shape 3">
          <a:hlinkClick xmlns:r="http://schemas.openxmlformats.org/officeDocument/2006/relationships" r:id="rId1"/>
          <a:extLst>
            <a:ext uri="{FF2B5EF4-FFF2-40B4-BE49-F238E27FC236}">
              <a16:creationId xmlns:a16="http://schemas.microsoft.com/office/drawing/2014/main" id="{C820DC5A-BF2E-43B6-A397-94F58EA29716}"/>
            </a:ext>
          </a:extLst>
        </xdr:cNvPr>
        <xdr:cNvSpPr txBox="1"/>
      </xdr:nvSpPr>
      <xdr:spPr>
        <a:xfrm>
          <a:off x="666750" y="0"/>
          <a:ext cx="6000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Home</a:t>
          </a:r>
          <a:endParaRPr sz="1400"/>
        </a:p>
      </xdr:txBody>
    </xdr:sp>
    <xdr:clientData fLocksWithSheet="0"/>
  </xdr:oneCellAnchor>
  <xdr:oneCellAnchor>
    <xdr:from>
      <xdr:col>1</xdr:col>
      <xdr:colOff>664796</xdr:colOff>
      <xdr:row>0</xdr:row>
      <xdr:rowOff>0</xdr:rowOff>
    </xdr:from>
    <xdr:ext cx="895350" cy="314325"/>
    <xdr:sp macro="" textlink="">
      <xdr:nvSpPr>
        <xdr:cNvPr id="3" name="Shape 4">
          <a:hlinkClick xmlns:r="http://schemas.openxmlformats.org/officeDocument/2006/relationships" r:id="rId2"/>
          <a:extLst>
            <a:ext uri="{FF2B5EF4-FFF2-40B4-BE49-F238E27FC236}">
              <a16:creationId xmlns:a16="http://schemas.microsoft.com/office/drawing/2014/main" id="{D9D113E8-27F4-4D2D-9C81-ECB6ED8F4FF3}"/>
            </a:ext>
          </a:extLst>
        </xdr:cNvPr>
        <xdr:cNvSpPr txBox="1"/>
      </xdr:nvSpPr>
      <xdr:spPr>
        <a:xfrm>
          <a:off x="1331546" y="0"/>
          <a:ext cx="89535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CSN Group</a:t>
          </a:r>
          <a:endParaRPr sz="1400"/>
        </a:p>
      </xdr:txBody>
    </xdr:sp>
    <xdr:clientData fLocksWithSheet="0"/>
  </xdr:oneCellAnchor>
  <xdr:oneCellAnchor>
    <xdr:from>
      <xdr:col>2</xdr:col>
      <xdr:colOff>958117</xdr:colOff>
      <xdr:row>0</xdr:row>
      <xdr:rowOff>0</xdr:rowOff>
    </xdr:from>
    <xdr:ext cx="1133475" cy="314325"/>
    <xdr:sp macro="" textlink="">
      <xdr:nvSpPr>
        <xdr:cNvPr id="4" name="Shape 5">
          <a:hlinkClick xmlns:r="http://schemas.openxmlformats.org/officeDocument/2006/relationships" r:id="rId3"/>
          <a:extLst>
            <a:ext uri="{FF2B5EF4-FFF2-40B4-BE49-F238E27FC236}">
              <a16:creationId xmlns:a16="http://schemas.microsoft.com/office/drawing/2014/main" id="{3C6034AE-CCB8-48B9-B52C-C227731964DD}"/>
            </a:ext>
          </a:extLst>
        </xdr:cNvPr>
        <xdr:cNvSpPr txBox="1"/>
      </xdr:nvSpPr>
      <xdr:spPr>
        <a:xfrm>
          <a:off x="2291617" y="0"/>
          <a:ext cx="11334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1"/>
            </a:buClr>
            <a:buSzPts val="900"/>
            <a:buFont typeface="Verdana"/>
            <a:buNone/>
          </a:pPr>
          <a:r>
            <a:rPr lang="en-US" sz="900" b="1">
              <a:solidFill>
                <a:schemeClr val="accent1"/>
              </a:solidFill>
              <a:latin typeface="Verdana"/>
              <a:ea typeface="Verdana"/>
              <a:cs typeface="Verdana"/>
              <a:sym typeface="Verdana"/>
            </a:rPr>
            <a:t>Steel</a:t>
          </a:r>
          <a:r>
            <a:rPr lang="en-US" sz="900" b="1" baseline="0">
              <a:solidFill>
                <a:schemeClr val="accent1"/>
              </a:solidFill>
              <a:latin typeface="Verdana"/>
              <a:ea typeface="Verdana"/>
              <a:cs typeface="Verdana"/>
              <a:sym typeface="Verdana"/>
            </a:rPr>
            <a:t> Industry</a:t>
          </a:r>
          <a:endParaRPr sz="1400"/>
        </a:p>
      </xdr:txBody>
    </xdr:sp>
    <xdr:clientData fLocksWithSheet="0"/>
  </xdr:oneCellAnchor>
  <xdr:oneCellAnchor>
    <xdr:from>
      <xdr:col>3</xdr:col>
      <xdr:colOff>889488</xdr:colOff>
      <xdr:row>0</xdr:row>
      <xdr:rowOff>0</xdr:rowOff>
    </xdr:from>
    <xdr:ext cx="657225" cy="314325"/>
    <xdr:sp macro="" textlink="">
      <xdr:nvSpPr>
        <xdr:cNvPr id="5" name="Shape 6">
          <a:hlinkClick xmlns:r="http://schemas.openxmlformats.org/officeDocument/2006/relationships" r:id="rId4"/>
          <a:extLst>
            <a:ext uri="{FF2B5EF4-FFF2-40B4-BE49-F238E27FC236}">
              <a16:creationId xmlns:a16="http://schemas.microsoft.com/office/drawing/2014/main" id="{12B8A28A-1AB5-4AB8-98F5-891A43238EDF}"/>
            </a:ext>
          </a:extLst>
        </xdr:cNvPr>
        <xdr:cNvSpPr txBox="1"/>
      </xdr:nvSpPr>
      <xdr:spPr>
        <a:xfrm>
          <a:off x="3489813" y="0"/>
          <a:ext cx="65722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4"/>
            </a:buClr>
            <a:buSzPts val="900"/>
            <a:buFont typeface="Verdana"/>
            <a:buNone/>
          </a:pPr>
          <a:r>
            <a:rPr lang="en-US" sz="900" b="1">
              <a:solidFill>
                <a:schemeClr val="accent4"/>
              </a:solidFill>
              <a:latin typeface="Verdana"/>
              <a:ea typeface="Verdana"/>
              <a:cs typeface="Verdana"/>
              <a:sym typeface="Verdana"/>
            </a:rPr>
            <a:t>Mining</a:t>
          </a:r>
          <a:endParaRPr sz="1400"/>
        </a:p>
      </xdr:txBody>
    </xdr:sp>
    <xdr:clientData fLocksWithSheet="0"/>
  </xdr:oneCellAnchor>
  <xdr:oneCellAnchor>
    <xdr:from>
      <xdr:col>4</xdr:col>
      <xdr:colOff>630359</xdr:colOff>
      <xdr:row>0</xdr:row>
      <xdr:rowOff>0</xdr:rowOff>
    </xdr:from>
    <xdr:ext cx="713509" cy="314325"/>
    <xdr:sp macro="" textlink="">
      <xdr:nvSpPr>
        <xdr:cNvPr id="6" name="Shape 7">
          <a:hlinkClick xmlns:r="http://schemas.openxmlformats.org/officeDocument/2006/relationships" r:id="rId5"/>
          <a:extLst>
            <a:ext uri="{FF2B5EF4-FFF2-40B4-BE49-F238E27FC236}">
              <a16:creationId xmlns:a16="http://schemas.microsoft.com/office/drawing/2014/main" id="{8371E0FE-E7DB-4CE2-BA36-2CF072F25D71}"/>
            </a:ext>
          </a:extLst>
        </xdr:cNvPr>
        <xdr:cNvSpPr txBox="1"/>
      </xdr:nvSpPr>
      <xdr:spPr>
        <a:xfrm>
          <a:off x="4211759" y="0"/>
          <a:ext cx="71350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2"/>
            </a:buClr>
            <a:buSzPts val="900"/>
            <a:buFont typeface="Verdana"/>
            <a:buNone/>
          </a:pPr>
          <a:r>
            <a:rPr lang="en-US" sz="900" b="1">
              <a:solidFill>
                <a:schemeClr val="accent2"/>
              </a:solidFill>
              <a:latin typeface="Verdana"/>
              <a:ea typeface="Verdana"/>
              <a:cs typeface="Verdana"/>
              <a:sym typeface="Verdana"/>
            </a:rPr>
            <a:t>Cement</a:t>
          </a:r>
          <a:endParaRPr sz="1400"/>
        </a:p>
      </xdr:txBody>
    </xdr:sp>
    <xdr:clientData fLocksWithSheet="0"/>
  </xdr:oneCellAnchor>
  <xdr:oneCellAnchor>
    <xdr:from>
      <xdr:col>5</xdr:col>
      <xdr:colOff>427514</xdr:colOff>
      <xdr:row>0</xdr:row>
      <xdr:rowOff>0</xdr:rowOff>
    </xdr:from>
    <xdr:ext cx="784730" cy="314325"/>
    <xdr:sp macro="" textlink="">
      <xdr:nvSpPr>
        <xdr:cNvPr id="7" name="Shape 8">
          <a:hlinkClick xmlns:r="http://schemas.openxmlformats.org/officeDocument/2006/relationships" r:id="rId6"/>
          <a:extLst>
            <a:ext uri="{FF2B5EF4-FFF2-40B4-BE49-F238E27FC236}">
              <a16:creationId xmlns:a16="http://schemas.microsoft.com/office/drawing/2014/main" id="{1F5D5E39-CB8C-416E-B7BD-62CB03B2EAD4}"/>
            </a:ext>
          </a:extLst>
        </xdr:cNvPr>
        <xdr:cNvSpPr txBox="1"/>
      </xdr:nvSpPr>
      <xdr:spPr>
        <a:xfrm>
          <a:off x="4989989" y="0"/>
          <a:ext cx="78473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5"/>
            </a:buClr>
            <a:buSzPts val="900"/>
            <a:buFont typeface="Verdana"/>
            <a:buNone/>
          </a:pPr>
          <a:r>
            <a:rPr lang="en-US" sz="900" b="1">
              <a:solidFill>
                <a:schemeClr val="accent5"/>
              </a:solidFill>
              <a:latin typeface="Verdana"/>
              <a:ea typeface="Verdana"/>
              <a:cs typeface="Verdana"/>
              <a:sym typeface="Verdana"/>
            </a:rPr>
            <a:t>Logistics</a:t>
          </a:r>
          <a:endParaRPr sz="1400"/>
        </a:p>
      </xdr:txBody>
    </xdr:sp>
    <xdr:clientData fLocksWithSheet="0"/>
  </xdr:oneCellAnchor>
  <xdr:oneCellAnchor>
    <xdr:from>
      <xdr:col>6</xdr:col>
      <xdr:colOff>295890</xdr:colOff>
      <xdr:row>0</xdr:row>
      <xdr:rowOff>0</xdr:rowOff>
    </xdr:from>
    <xdr:ext cx="713076" cy="314325"/>
    <xdr:sp macro="" textlink="">
      <xdr:nvSpPr>
        <xdr:cNvPr id="16" name="Shape 9">
          <a:hlinkClick xmlns:r="http://schemas.openxmlformats.org/officeDocument/2006/relationships" r:id="rId7"/>
          <a:extLst>
            <a:ext uri="{FF2B5EF4-FFF2-40B4-BE49-F238E27FC236}">
              <a16:creationId xmlns:a16="http://schemas.microsoft.com/office/drawing/2014/main" id="{1EDABA86-9304-4D63-A9CA-4B530FA59CB3}"/>
            </a:ext>
          </a:extLst>
        </xdr:cNvPr>
        <xdr:cNvSpPr txBox="1"/>
      </xdr:nvSpPr>
      <xdr:spPr>
        <a:xfrm>
          <a:off x="5839440" y="0"/>
          <a:ext cx="713076"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3"/>
            </a:buClr>
            <a:buSzPts val="900"/>
            <a:buFont typeface="Verdana"/>
            <a:buNone/>
          </a:pPr>
          <a:r>
            <a:rPr lang="en-US" sz="900" b="1">
              <a:solidFill>
                <a:schemeClr val="accent3"/>
              </a:solidFill>
              <a:latin typeface="Verdana"/>
              <a:ea typeface="Verdana"/>
              <a:cs typeface="Verdana"/>
              <a:sym typeface="Verdana"/>
            </a:rPr>
            <a:t>Energy</a:t>
          </a:r>
          <a:endParaRPr sz="1400"/>
        </a:p>
      </xdr:txBody>
    </xdr:sp>
    <xdr:clientData fLocksWithSheet="0"/>
  </xdr:oneCellAnchor>
  <xdr:oneCellAnchor>
    <xdr:from>
      <xdr:col>7</xdr:col>
      <xdr:colOff>92612</xdr:colOff>
      <xdr:row>0</xdr:row>
      <xdr:rowOff>0</xdr:rowOff>
    </xdr:from>
    <xdr:ext cx="914400" cy="314325"/>
    <xdr:sp macro="" textlink="">
      <xdr:nvSpPr>
        <xdr:cNvPr id="9" name="Shape 10">
          <a:hlinkClick xmlns:r="http://schemas.openxmlformats.org/officeDocument/2006/relationships" r:id="rId8"/>
          <a:extLst>
            <a:ext uri="{FF2B5EF4-FFF2-40B4-BE49-F238E27FC236}">
              <a16:creationId xmlns:a16="http://schemas.microsoft.com/office/drawing/2014/main" id="{6B6AAECC-A838-4669-AF2A-7E973D0B31F1}"/>
            </a:ext>
          </a:extLst>
        </xdr:cNvPr>
        <xdr:cNvSpPr txBox="1"/>
      </xdr:nvSpPr>
      <xdr:spPr>
        <a:xfrm>
          <a:off x="6617237" y="0"/>
          <a:ext cx="91440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GRI Index</a:t>
          </a:r>
          <a:endParaRPr sz="1400"/>
        </a:p>
      </xdr:txBody>
    </xdr:sp>
    <xdr:clientData fLocksWithSheet="0"/>
  </xdr:oneCellAnchor>
  <xdr:oneCellAnchor>
    <xdr:from>
      <xdr:col>8</xdr:col>
      <xdr:colOff>90658</xdr:colOff>
      <xdr:row>0</xdr:row>
      <xdr:rowOff>0</xdr:rowOff>
    </xdr:from>
    <xdr:ext cx="1028701" cy="314325"/>
    <xdr:sp macro="" textlink="">
      <xdr:nvSpPr>
        <xdr:cNvPr id="10" name="Shape 11">
          <a:hlinkClick xmlns:r="http://schemas.openxmlformats.org/officeDocument/2006/relationships" r:id="rId9"/>
          <a:extLst>
            <a:ext uri="{FF2B5EF4-FFF2-40B4-BE49-F238E27FC236}">
              <a16:creationId xmlns:a16="http://schemas.microsoft.com/office/drawing/2014/main" id="{0EEEEF7D-D8F0-478A-B32B-D24795505DB4}"/>
            </a:ext>
          </a:extLst>
        </xdr:cNvPr>
        <xdr:cNvSpPr txBox="1"/>
      </xdr:nvSpPr>
      <xdr:spPr>
        <a:xfrm>
          <a:off x="7596358" y="0"/>
          <a:ext cx="102870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SASB Index</a:t>
          </a:r>
          <a:endParaRPr sz="1400"/>
        </a:p>
      </xdr:txBody>
    </xdr:sp>
    <xdr:clientData fLocksWithSheet="0"/>
  </xdr:oneCellAnchor>
  <xdr:oneCellAnchor>
    <xdr:from>
      <xdr:col>11</xdr:col>
      <xdr:colOff>580601</xdr:colOff>
      <xdr:row>0</xdr:row>
      <xdr:rowOff>0</xdr:rowOff>
    </xdr:from>
    <xdr:ext cx="698860" cy="314325"/>
    <xdr:sp macro="" textlink="">
      <xdr:nvSpPr>
        <xdr:cNvPr id="13" name="Shape 14">
          <a:hlinkClick xmlns:r="http://schemas.openxmlformats.org/officeDocument/2006/relationships" r:id="rId10"/>
          <a:extLst>
            <a:ext uri="{FF2B5EF4-FFF2-40B4-BE49-F238E27FC236}">
              <a16:creationId xmlns:a16="http://schemas.microsoft.com/office/drawing/2014/main" id="{2BB98BFE-4EBF-42F6-A255-65473A082EE4}"/>
            </a:ext>
          </a:extLst>
        </xdr:cNvPr>
        <xdr:cNvSpPr txBox="1"/>
      </xdr:nvSpPr>
      <xdr:spPr>
        <a:xfrm>
          <a:off x="11029526" y="0"/>
          <a:ext cx="69886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1">
              <a:solidFill>
                <a:srgbClr val="002A7E"/>
              </a:solidFill>
              <a:latin typeface="Verdana"/>
              <a:ea typeface="Verdana"/>
              <a:cs typeface="Verdana"/>
              <a:sym typeface="Verdana"/>
            </a:rPr>
            <a:t>Ratings</a:t>
          </a:r>
          <a:endParaRPr sz="1400"/>
        </a:p>
      </xdr:txBody>
    </xdr:sp>
    <xdr:clientData fLocksWithSheet="0"/>
  </xdr:oneCellAnchor>
  <xdr:oneCellAnchor>
    <xdr:from>
      <xdr:col>12</xdr:col>
      <xdr:colOff>363106</xdr:colOff>
      <xdr:row>0</xdr:row>
      <xdr:rowOff>0</xdr:rowOff>
    </xdr:from>
    <xdr:ext cx="1332344" cy="314325"/>
    <xdr:sp macro="" textlink="">
      <xdr:nvSpPr>
        <xdr:cNvPr id="14" name="Shape 15">
          <a:hlinkClick xmlns:r="http://schemas.openxmlformats.org/officeDocument/2006/relationships" r:id="rId11"/>
          <a:extLst>
            <a:ext uri="{FF2B5EF4-FFF2-40B4-BE49-F238E27FC236}">
              <a16:creationId xmlns:a16="http://schemas.microsoft.com/office/drawing/2014/main" id="{05E5CC53-4BDA-428C-9A9D-CA12748E458F}"/>
            </a:ext>
          </a:extLst>
        </xdr:cNvPr>
        <xdr:cNvSpPr txBox="1"/>
      </xdr:nvSpPr>
      <xdr:spPr>
        <a:xfrm>
          <a:off x="11793106" y="0"/>
          <a:ext cx="1332344"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CSN Foundation</a:t>
          </a:r>
          <a:endParaRPr sz="1400"/>
        </a:p>
      </xdr:txBody>
    </xdr:sp>
    <xdr:clientData fLocksWithSheet="0"/>
  </xdr:oneCellAnchor>
  <xdr:oneCellAnchor>
    <xdr:from>
      <xdr:col>13</xdr:col>
      <xdr:colOff>553605</xdr:colOff>
      <xdr:row>0</xdr:row>
      <xdr:rowOff>9525</xdr:rowOff>
    </xdr:from>
    <xdr:ext cx="2199119" cy="314325"/>
    <xdr:sp macro="" textlink="">
      <xdr:nvSpPr>
        <xdr:cNvPr id="15" name="Shape 15">
          <a:hlinkClick xmlns:r="http://schemas.openxmlformats.org/officeDocument/2006/relationships" r:id="rId12"/>
          <a:extLst>
            <a:ext uri="{FF2B5EF4-FFF2-40B4-BE49-F238E27FC236}">
              <a16:creationId xmlns:a16="http://schemas.microsoft.com/office/drawing/2014/main" id="{1CC21290-235B-42C2-B809-E4C1D8C8E4F4}"/>
            </a:ext>
          </a:extLst>
        </xdr:cNvPr>
        <xdr:cNvSpPr txBox="1"/>
      </xdr:nvSpPr>
      <xdr:spPr>
        <a:xfrm>
          <a:off x="12964680" y="9525"/>
          <a:ext cx="219911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Climate change-related R&amp;Os</a:t>
          </a:r>
          <a:endParaRPr sz="1400"/>
        </a:p>
      </xdr:txBody>
    </xdr:sp>
    <xdr:clientData fLocksWithSheet="0"/>
  </xdr:oneCellAnchor>
  <xdr:oneCellAnchor>
    <xdr:from>
      <xdr:col>10</xdr:col>
      <xdr:colOff>513491</xdr:colOff>
      <xdr:row>0</xdr:row>
      <xdr:rowOff>0</xdr:rowOff>
    </xdr:from>
    <xdr:ext cx="993413" cy="314325"/>
    <xdr:sp macro="" textlink="">
      <xdr:nvSpPr>
        <xdr:cNvPr id="19" name="Shape 12">
          <a:hlinkClick xmlns:r="http://schemas.openxmlformats.org/officeDocument/2006/relationships" r:id="rId13"/>
          <a:extLst>
            <a:ext uri="{FF2B5EF4-FFF2-40B4-BE49-F238E27FC236}">
              <a16:creationId xmlns:a16="http://schemas.microsoft.com/office/drawing/2014/main" id="{3800C1E4-2F3D-4138-BA32-F90C96DA5585}"/>
            </a:ext>
          </a:extLst>
        </xdr:cNvPr>
        <xdr:cNvSpPr txBox="1"/>
      </xdr:nvSpPr>
      <xdr:spPr>
        <a:xfrm>
          <a:off x="9981341" y="0"/>
          <a:ext cx="993413"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Materiality</a:t>
          </a:r>
          <a:endParaRPr sz="1400"/>
        </a:p>
      </xdr:txBody>
    </xdr:sp>
    <xdr:clientData fLocksWithSheet="0"/>
  </xdr:oneCellAnchor>
  <xdr:oneCellAnchor>
    <xdr:from>
      <xdr:col>9</xdr:col>
      <xdr:colOff>190500</xdr:colOff>
      <xdr:row>0</xdr:row>
      <xdr:rowOff>0</xdr:rowOff>
    </xdr:from>
    <xdr:ext cx="1216891" cy="314325"/>
    <xdr:sp macro="" textlink="">
      <xdr:nvSpPr>
        <xdr:cNvPr id="18" name="Shape 13">
          <a:hlinkClick xmlns:r="http://schemas.openxmlformats.org/officeDocument/2006/relationships" r:id="rId14"/>
          <a:extLst>
            <a:ext uri="{FF2B5EF4-FFF2-40B4-BE49-F238E27FC236}">
              <a16:creationId xmlns:a16="http://schemas.microsoft.com/office/drawing/2014/main" id="{02B55346-F9F3-4805-B77F-7BC9C6D89722}"/>
            </a:ext>
          </a:extLst>
        </xdr:cNvPr>
        <xdr:cNvSpPr txBox="1"/>
      </xdr:nvSpPr>
      <xdr:spPr>
        <a:xfrm>
          <a:off x="8677275" y="0"/>
          <a:ext cx="121689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TCFD and TNFD</a:t>
          </a:r>
          <a:endParaRPr sz="1400"/>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25</xdr:row>
      <xdr:rowOff>0</xdr:rowOff>
    </xdr:from>
    <xdr:ext cx="171450" cy="190500"/>
    <xdr:sp macro="" textlink="">
      <xdr:nvSpPr>
        <xdr:cNvPr id="159" name="Shape 159">
          <a:extLst>
            <a:ext uri="{FF2B5EF4-FFF2-40B4-BE49-F238E27FC236}">
              <a16:creationId xmlns:a16="http://schemas.microsoft.com/office/drawing/2014/main" id="{00000000-0008-0000-0E00-00009F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 name="Shape 159">
          <a:extLst>
            <a:ext uri="{FF2B5EF4-FFF2-40B4-BE49-F238E27FC236}">
              <a16:creationId xmlns:a16="http://schemas.microsoft.com/office/drawing/2014/main" id="{00000000-0008-0000-0E00-000002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 name="Shape 159">
          <a:extLst>
            <a:ext uri="{FF2B5EF4-FFF2-40B4-BE49-F238E27FC236}">
              <a16:creationId xmlns:a16="http://schemas.microsoft.com/office/drawing/2014/main" id="{00000000-0008-0000-0E00-000003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 name="Shape 159">
          <a:extLst>
            <a:ext uri="{FF2B5EF4-FFF2-40B4-BE49-F238E27FC236}">
              <a16:creationId xmlns:a16="http://schemas.microsoft.com/office/drawing/2014/main" id="{00000000-0008-0000-0E00-000004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 name="Shape 159">
          <a:extLst>
            <a:ext uri="{FF2B5EF4-FFF2-40B4-BE49-F238E27FC236}">
              <a16:creationId xmlns:a16="http://schemas.microsoft.com/office/drawing/2014/main" id="{00000000-0008-0000-0E00-000005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 name="Shape 159">
          <a:extLst>
            <a:ext uri="{FF2B5EF4-FFF2-40B4-BE49-F238E27FC236}">
              <a16:creationId xmlns:a16="http://schemas.microsoft.com/office/drawing/2014/main" id="{00000000-0008-0000-0E00-000006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7" name="Shape 159">
          <a:extLst>
            <a:ext uri="{FF2B5EF4-FFF2-40B4-BE49-F238E27FC236}">
              <a16:creationId xmlns:a16="http://schemas.microsoft.com/office/drawing/2014/main" id="{00000000-0008-0000-0E00-000007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8" name="Shape 159">
          <a:extLst>
            <a:ext uri="{FF2B5EF4-FFF2-40B4-BE49-F238E27FC236}">
              <a16:creationId xmlns:a16="http://schemas.microsoft.com/office/drawing/2014/main" id="{00000000-0008-0000-0E00-000008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9" name="Shape 159">
          <a:extLst>
            <a:ext uri="{FF2B5EF4-FFF2-40B4-BE49-F238E27FC236}">
              <a16:creationId xmlns:a16="http://schemas.microsoft.com/office/drawing/2014/main" id="{00000000-0008-0000-0E00-000009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0" name="Shape 159">
          <a:extLst>
            <a:ext uri="{FF2B5EF4-FFF2-40B4-BE49-F238E27FC236}">
              <a16:creationId xmlns:a16="http://schemas.microsoft.com/office/drawing/2014/main" id="{00000000-0008-0000-0E00-00000A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1" name="Shape 159">
          <a:extLst>
            <a:ext uri="{FF2B5EF4-FFF2-40B4-BE49-F238E27FC236}">
              <a16:creationId xmlns:a16="http://schemas.microsoft.com/office/drawing/2014/main" id="{00000000-0008-0000-0E00-00000B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2" name="Shape 159">
          <a:extLst>
            <a:ext uri="{FF2B5EF4-FFF2-40B4-BE49-F238E27FC236}">
              <a16:creationId xmlns:a16="http://schemas.microsoft.com/office/drawing/2014/main" id="{00000000-0008-0000-0E00-00000C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3" name="Shape 159">
          <a:extLst>
            <a:ext uri="{FF2B5EF4-FFF2-40B4-BE49-F238E27FC236}">
              <a16:creationId xmlns:a16="http://schemas.microsoft.com/office/drawing/2014/main" id="{00000000-0008-0000-0E00-00000D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4" name="Shape 159">
          <a:extLst>
            <a:ext uri="{FF2B5EF4-FFF2-40B4-BE49-F238E27FC236}">
              <a16:creationId xmlns:a16="http://schemas.microsoft.com/office/drawing/2014/main" id="{00000000-0008-0000-0E00-00000E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5" name="Shape 159">
          <a:extLst>
            <a:ext uri="{FF2B5EF4-FFF2-40B4-BE49-F238E27FC236}">
              <a16:creationId xmlns:a16="http://schemas.microsoft.com/office/drawing/2014/main" id="{00000000-0008-0000-0E00-00000F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6" name="Shape 159">
          <a:extLst>
            <a:ext uri="{FF2B5EF4-FFF2-40B4-BE49-F238E27FC236}">
              <a16:creationId xmlns:a16="http://schemas.microsoft.com/office/drawing/2014/main" id="{00000000-0008-0000-0E00-000010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7" name="Shape 159">
          <a:extLst>
            <a:ext uri="{FF2B5EF4-FFF2-40B4-BE49-F238E27FC236}">
              <a16:creationId xmlns:a16="http://schemas.microsoft.com/office/drawing/2014/main" id="{00000000-0008-0000-0E00-000011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8" name="Shape 159">
          <a:extLst>
            <a:ext uri="{FF2B5EF4-FFF2-40B4-BE49-F238E27FC236}">
              <a16:creationId xmlns:a16="http://schemas.microsoft.com/office/drawing/2014/main" id="{00000000-0008-0000-0E00-000012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9" name="Shape 159">
          <a:extLst>
            <a:ext uri="{FF2B5EF4-FFF2-40B4-BE49-F238E27FC236}">
              <a16:creationId xmlns:a16="http://schemas.microsoft.com/office/drawing/2014/main" id="{00000000-0008-0000-0E00-000013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0" name="Shape 159">
          <a:extLst>
            <a:ext uri="{FF2B5EF4-FFF2-40B4-BE49-F238E27FC236}">
              <a16:creationId xmlns:a16="http://schemas.microsoft.com/office/drawing/2014/main" id="{00000000-0008-0000-0E00-000014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1" name="Shape 159">
          <a:extLst>
            <a:ext uri="{FF2B5EF4-FFF2-40B4-BE49-F238E27FC236}">
              <a16:creationId xmlns:a16="http://schemas.microsoft.com/office/drawing/2014/main" id="{00000000-0008-0000-0E00-000015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2" name="Shape 159">
          <a:extLst>
            <a:ext uri="{FF2B5EF4-FFF2-40B4-BE49-F238E27FC236}">
              <a16:creationId xmlns:a16="http://schemas.microsoft.com/office/drawing/2014/main" id="{00000000-0008-0000-0E00-000016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3" name="Shape 159">
          <a:extLst>
            <a:ext uri="{FF2B5EF4-FFF2-40B4-BE49-F238E27FC236}">
              <a16:creationId xmlns:a16="http://schemas.microsoft.com/office/drawing/2014/main" id="{00000000-0008-0000-0E00-000017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4" name="Shape 159">
          <a:extLst>
            <a:ext uri="{FF2B5EF4-FFF2-40B4-BE49-F238E27FC236}">
              <a16:creationId xmlns:a16="http://schemas.microsoft.com/office/drawing/2014/main" id="{00000000-0008-0000-0E00-000018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5" name="Shape 159">
          <a:extLst>
            <a:ext uri="{FF2B5EF4-FFF2-40B4-BE49-F238E27FC236}">
              <a16:creationId xmlns:a16="http://schemas.microsoft.com/office/drawing/2014/main" id="{00000000-0008-0000-0E00-000019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6" name="Shape 159">
          <a:extLst>
            <a:ext uri="{FF2B5EF4-FFF2-40B4-BE49-F238E27FC236}">
              <a16:creationId xmlns:a16="http://schemas.microsoft.com/office/drawing/2014/main" id="{00000000-0008-0000-0E00-00001A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7" name="Shape 159">
          <a:extLst>
            <a:ext uri="{FF2B5EF4-FFF2-40B4-BE49-F238E27FC236}">
              <a16:creationId xmlns:a16="http://schemas.microsoft.com/office/drawing/2014/main" id="{00000000-0008-0000-0E00-00001B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8" name="Shape 159">
          <a:extLst>
            <a:ext uri="{FF2B5EF4-FFF2-40B4-BE49-F238E27FC236}">
              <a16:creationId xmlns:a16="http://schemas.microsoft.com/office/drawing/2014/main" id="{00000000-0008-0000-0E00-00001C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9" name="Shape 159">
          <a:extLst>
            <a:ext uri="{FF2B5EF4-FFF2-40B4-BE49-F238E27FC236}">
              <a16:creationId xmlns:a16="http://schemas.microsoft.com/office/drawing/2014/main" id="{00000000-0008-0000-0E00-00001D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0" name="Shape 159">
          <a:extLst>
            <a:ext uri="{FF2B5EF4-FFF2-40B4-BE49-F238E27FC236}">
              <a16:creationId xmlns:a16="http://schemas.microsoft.com/office/drawing/2014/main" id="{00000000-0008-0000-0E00-00001E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1" name="Shape 159">
          <a:extLst>
            <a:ext uri="{FF2B5EF4-FFF2-40B4-BE49-F238E27FC236}">
              <a16:creationId xmlns:a16="http://schemas.microsoft.com/office/drawing/2014/main" id="{00000000-0008-0000-0E00-00001F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2" name="Shape 159">
          <a:extLst>
            <a:ext uri="{FF2B5EF4-FFF2-40B4-BE49-F238E27FC236}">
              <a16:creationId xmlns:a16="http://schemas.microsoft.com/office/drawing/2014/main" id="{00000000-0008-0000-0E00-000020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3" name="Shape 159">
          <a:extLst>
            <a:ext uri="{FF2B5EF4-FFF2-40B4-BE49-F238E27FC236}">
              <a16:creationId xmlns:a16="http://schemas.microsoft.com/office/drawing/2014/main" id="{00000000-0008-0000-0E00-000021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4" name="Shape 159">
          <a:extLst>
            <a:ext uri="{FF2B5EF4-FFF2-40B4-BE49-F238E27FC236}">
              <a16:creationId xmlns:a16="http://schemas.microsoft.com/office/drawing/2014/main" id="{00000000-0008-0000-0E00-000022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5" name="Shape 159">
          <a:extLst>
            <a:ext uri="{FF2B5EF4-FFF2-40B4-BE49-F238E27FC236}">
              <a16:creationId xmlns:a16="http://schemas.microsoft.com/office/drawing/2014/main" id="{00000000-0008-0000-0E00-000023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6" name="Shape 159">
          <a:extLst>
            <a:ext uri="{FF2B5EF4-FFF2-40B4-BE49-F238E27FC236}">
              <a16:creationId xmlns:a16="http://schemas.microsoft.com/office/drawing/2014/main" id="{00000000-0008-0000-0E00-000024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7" name="Shape 159">
          <a:extLst>
            <a:ext uri="{FF2B5EF4-FFF2-40B4-BE49-F238E27FC236}">
              <a16:creationId xmlns:a16="http://schemas.microsoft.com/office/drawing/2014/main" id="{00000000-0008-0000-0E00-000025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8" name="Shape 159">
          <a:extLst>
            <a:ext uri="{FF2B5EF4-FFF2-40B4-BE49-F238E27FC236}">
              <a16:creationId xmlns:a16="http://schemas.microsoft.com/office/drawing/2014/main" id="{00000000-0008-0000-0E00-000026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9" name="Shape 159">
          <a:extLst>
            <a:ext uri="{FF2B5EF4-FFF2-40B4-BE49-F238E27FC236}">
              <a16:creationId xmlns:a16="http://schemas.microsoft.com/office/drawing/2014/main" id="{00000000-0008-0000-0E00-000027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0" name="Shape 159">
          <a:extLst>
            <a:ext uri="{FF2B5EF4-FFF2-40B4-BE49-F238E27FC236}">
              <a16:creationId xmlns:a16="http://schemas.microsoft.com/office/drawing/2014/main" id="{00000000-0008-0000-0E00-000028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1" name="Shape 159">
          <a:extLst>
            <a:ext uri="{FF2B5EF4-FFF2-40B4-BE49-F238E27FC236}">
              <a16:creationId xmlns:a16="http://schemas.microsoft.com/office/drawing/2014/main" id="{00000000-0008-0000-0E00-000029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2" name="Shape 159">
          <a:extLst>
            <a:ext uri="{FF2B5EF4-FFF2-40B4-BE49-F238E27FC236}">
              <a16:creationId xmlns:a16="http://schemas.microsoft.com/office/drawing/2014/main" id="{00000000-0008-0000-0E00-00002A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3" name="Shape 159">
          <a:extLst>
            <a:ext uri="{FF2B5EF4-FFF2-40B4-BE49-F238E27FC236}">
              <a16:creationId xmlns:a16="http://schemas.microsoft.com/office/drawing/2014/main" id="{00000000-0008-0000-0E00-00002B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4" name="Shape 159">
          <a:extLst>
            <a:ext uri="{FF2B5EF4-FFF2-40B4-BE49-F238E27FC236}">
              <a16:creationId xmlns:a16="http://schemas.microsoft.com/office/drawing/2014/main" id="{00000000-0008-0000-0E00-00002C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5" name="Shape 159">
          <a:extLst>
            <a:ext uri="{FF2B5EF4-FFF2-40B4-BE49-F238E27FC236}">
              <a16:creationId xmlns:a16="http://schemas.microsoft.com/office/drawing/2014/main" id="{00000000-0008-0000-0E00-00002D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6" name="Shape 159">
          <a:extLst>
            <a:ext uri="{FF2B5EF4-FFF2-40B4-BE49-F238E27FC236}">
              <a16:creationId xmlns:a16="http://schemas.microsoft.com/office/drawing/2014/main" id="{00000000-0008-0000-0E00-00002E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7" name="Shape 159">
          <a:extLst>
            <a:ext uri="{FF2B5EF4-FFF2-40B4-BE49-F238E27FC236}">
              <a16:creationId xmlns:a16="http://schemas.microsoft.com/office/drawing/2014/main" id="{00000000-0008-0000-0E00-00002F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8" name="Shape 159">
          <a:extLst>
            <a:ext uri="{FF2B5EF4-FFF2-40B4-BE49-F238E27FC236}">
              <a16:creationId xmlns:a16="http://schemas.microsoft.com/office/drawing/2014/main" id="{00000000-0008-0000-0E00-000030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9" name="Shape 159">
          <a:extLst>
            <a:ext uri="{FF2B5EF4-FFF2-40B4-BE49-F238E27FC236}">
              <a16:creationId xmlns:a16="http://schemas.microsoft.com/office/drawing/2014/main" id="{00000000-0008-0000-0E00-000031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0" name="Shape 159">
          <a:extLst>
            <a:ext uri="{FF2B5EF4-FFF2-40B4-BE49-F238E27FC236}">
              <a16:creationId xmlns:a16="http://schemas.microsoft.com/office/drawing/2014/main" id="{00000000-0008-0000-0E00-000032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1" name="Shape 159">
          <a:extLst>
            <a:ext uri="{FF2B5EF4-FFF2-40B4-BE49-F238E27FC236}">
              <a16:creationId xmlns:a16="http://schemas.microsoft.com/office/drawing/2014/main" id="{00000000-0008-0000-0E00-000033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2" name="Shape 159">
          <a:extLst>
            <a:ext uri="{FF2B5EF4-FFF2-40B4-BE49-F238E27FC236}">
              <a16:creationId xmlns:a16="http://schemas.microsoft.com/office/drawing/2014/main" id="{00000000-0008-0000-0E00-000034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3" name="Shape 159">
          <a:extLst>
            <a:ext uri="{FF2B5EF4-FFF2-40B4-BE49-F238E27FC236}">
              <a16:creationId xmlns:a16="http://schemas.microsoft.com/office/drawing/2014/main" id="{00000000-0008-0000-0E00-000035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4" name="Shape 159">
          <a:extLst>
            <a:ext uri="{FF2B5EF4-FFF2-40B4-BE49-F238E27FC236}">
              <a16:creationId xmlns:a16="http://schemas.microsoft.com/office/drawing/2014/main" id="{00000000-0008-0000-0E00-000036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5" name="Shape 159">
          <a:extLst>
            <a:ext uri="{FF2B5EF4-FFF2-40B4-BE49-F238E27FC236}">
              <a16:creationId xmlns:a16="http://schemas.microsoft.com/office/drawing/2014/main" id="{00000000-0008-0000-0E00-000037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6" name="Shape 159">
          <a:extLst>
            <a:ext uri="{FF2B5EF4-FFF2-40B4-BE49-F238E27FC236}">
              <a16:creationId xmlns:a16="http://schemas.microsoft.com/office/drawing/2014/main" id="{00000000-0008-0000-0E00-000038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7" name="Shape 159">
          <a:extLst>
            <a:ext uri="{FF2B5EF4-FFF2-40B4-BE49-F238E27FC236}">
              <a16:creationId xmlns:a16="http://schemas.microsoft.com/office/drawing/2014/main" id="{00000000-0008-0000-0E00-000039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8" name="Shape 159">
          <a:extLst>
            <a:ext uri="{FF2B5EF4-FFF2-40B4-BE49-F238E27FC236}">
              <a16:creationId xmlns:a16="http://schemas.microsoft.com/office/drawing/2014/main" id="{00000000-0008-0000-0E00-00003A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9" name="Shape 159">
          <a:extLst>
            <a:ext uri="{FF2B5EF4-FFF2-40B4-BE49-F238E27FC236}">
              <a16:creationId xmlns:a16="http://schemas.microsoft.com/office/drawing/2014/main" id="{00000000-0008-0000-0E00-00003B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0" name="Shape 159">
          <a:extLst>
            <a:ext uri="{FF2B5EF4-FFF2-40B4-BE49-F238E27FC236}">
              <a16:creationId xmlns:a16="http://schemas.microsoft.com/office/drawing/2014/main" id="{00000000-0008-0000-0E00-00003C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1" name="Shape 159">
          <a:extLst>
            <a:ext uri="{FF2B5EF4-FFF2-40B4-BE49-F238E27FC236}">
              <a16:creationId xmlns:a16="http://schemas.microsoft.com/office/drawing/2014/main" id="{00000000-0008-0000-0E00-00003D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2" name="Shape 159">
          <a:extLst>
            <a:ext uri="{FF2B5EF4-FFF2-40B4-BE49-F238E27FC236}">
              <a16:creationId xmlns:a16="http://schemas.microsoft.com/office/drawing/2014/main" id="{00000000-0008-0000-0E00-00003E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3" name="Shape 159">
          <a:extLst>
            <a:ext uri="{FF2B5EF4-FFF2-40B4-BE49-F238E27FC236}">
              <a16:creationId xmlns:a16="http://schemas.microsoft.com/office/drawing/2014/main" id="{00000000-0008-0000-0E00-00003F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28" name="Shape 159">
          <a:extLst>
            <a:ext uri="{FF2B5EF4-FFF2-40B4-BE49-F238E27FC236}">
              <a16:creationId xmlns:a16="http://schemas.microsoft.com/office/drawing/2014/main" id="{00000000-0008-0000-0E00-000080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29" name="Shape 159">
          <a:extLst>
            <a:ext uri="{FF2B5EF4-FFF2-40B4-BE49-F238E27FC236}">
              <a16:creationId xmlns:a16="http://schemas.microsoft.com/office/drawing/2014/main" id="{00000000-0008-0000-0E00-000081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30" name="Shape 159">
          <a:extLst>
            <a:ext uri="{FF2B5EF4-FFF2-40B4-BE49-F238E27FC236}">
              <a16:creationId xmlns:a16="http://schemas.microsoft.com/office/drawing/2014/main" id="{00000000-0008-0000-0E00-000082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31" name="Shape 159">
          <a:extLst>
            <a:ext uri="{FF2B5EF4-FFF2-40B4-BE49-F238E27FC236}">
              <a16:creationId xmlns:a16="http://schemas.microsoft.com/office/drawing/2014/main" id="{00000000-0008-0000-0E00-000083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32" name="Shape 159">
          <a:extLst>
            <a:ext uri="{FF2B5EF4-FFF2-40B4-BE49-F238E27FC236}">
              <a16:creationId xmlns:a16="http://schemas.microsoft.com/office/drawing/2014/main" id="{00000000-0008-0000-0E00-000084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33" name="Shape 159">
          <a:extLst>
            <a:ext uri="{FF2B5EF4-FFF2-40B4-BE49-F238E27FC236}">
              <a16:creationId xmlns:a16="http://schemas.microsoft.com/office/drawing/2014/main" id="{00000000-0008-0000-0E00-000085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34" name="Shape 159">
          <a:extLst>
            <a:ext uri="{FF2B5EF4-FFF2-40B4-BE49-F238E27FC236}">
              <a16:creationId xmlns:a16="http://schemas.microsoft.com/office/drawing/2014/main" id="{00000000-0008-0000-0E00-000086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35" name="Shape 159">
          <a:extLst>
            <a:ext uri="{FF2B5EF4-FFF2-40B4-BE49-F238E27FC236}">
              <a16:creationId xmlns:a16="http://schemas.microsoft.com/office/drawing/2014/main" id="{00000000-0008-0000-0E00-000087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36" name="Shape 159">
          <a:extLst>
            <a:ext uri="{FF2B5EF4-FFF2-40B4-BE49-F238E27FC236}">
              <a16:creationId xmlns:a16="http://schemas.microsoft.com/office/drawing/2014/main" id="{00000000-0008-0000-0E00-000088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37" name="Shape 159">
          <a:extLst>
            <a:ext uri="{FF2B5EF4-FFF2-40B4-BE49-F238E27FC236}">
              <a16:creationId xmlns:a16="http://schemas.microsoft.com/office/drawing/2014/main" id="{00000000-0008-0000-0E00-000089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38" name="Shape 159">
          <a:extLst>
            <a:ext uri="{FF2B5EF4-FFF2-40B4-BE49-F238E27FC236}">
              <a16:creationId xmlns:a16="http://schemas.microsoft.com/office/drawing/2014/main" id="{00000000-0008-0000-0E00-00008A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39" name="Shape 159">
          <a:extLst>
            <a:ext uri="{FF2B5EF4-FFF2-40B4-BE49-F238E27FC236}">
              <a16:creationId xmlns:a16="http://schemas.microsoft.com/office/drawing/2014/main" id="{00000000-0008-0000-0E00-00008B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40" name="Shape 159">
          <a:extLst>
            <a:ext uri="{FF2B5EF4-FFF2-40B4-BE49-F238E27FC236}">
              <a16:creationId xmlns:a16="http://schemas.microsoft.com/office/drawing/2014/main" id="{00000000-0008-0000-0E00-00008C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41" name="Shape 159">
          <a:extLst>
            <a:ext uri="{FF2B5EF4-FFF2-40B4-BE49-F238E27FC236}">
              <a16:creationId xmlns:a16="http://schemas.microsoft.com/office/drawing/2014/main" id="{00000000-0008-0000-0E00-00008D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42" name="Shape 159">
          <a:extLst>
            <a:ext uri="{FF2B5EF4-FFF2-40B4-BE49-F238E27FC236}">
              <a16:creationId xmlns:a16="http://schemas.microsoft.com/office/drawing/2014/main" id="{00000000-0008-0000-0E00-00008E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43" name="Shape 159">
          <a:extLst>
            <a:ext uri="{FF2B5EF4-FFF2-40B4-BE49-F238E27FC236}">
              <a16:creationId xmlns:a16="http://schemas.microsoft.com/office/drawing/2014/main" id="{00000000-0008-0000-0E00-00008F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44" name="Shape 159">
          <a:extLst>
            <a:ext uri="{FF2B5EF4-FFF2-40B4-BE49-F238E27FC236}">
              <a16:creationId xmlns:a16="http://schemas.microsoft.com/office/drawing/2014/main" id="{00000000-0008-0000-0E00-000090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45" name="Shape 159">
          <a:extLst>
            <a:ext uri="{FF2B5EF4-FFF2-40B4-BE49-F238E27FC236}">
              <a16:creationId xmlns:a16="http://schemas.microsoft.com/office/drawing/2014/main" id="{00000000-0008-0000-0E00-000091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46" name="Shape 159">
          <a:extLst>
            <a:ext uri="{FF2B5EF4-FFF2-40B4-BE49-F238E27FC236}">
              <a16:creationId xmlns:a16="http://schemas.microsoft.com/office/drawing/2014/main" id="{00000000-0008-0000-0E00-000092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47" name="Shape 159">
          <a:extLst>
            <a:ext uri="{FF2B5EF4-FFF2-40B4-BE49-F238E27FC236}">
              <a16:creationId xmlns:a16="http://schemas.microsoft.com/office/drawing/2014/main" id="{00000000-0008-0000-0E00-000093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48" name="Shape 159">
          <a:extLst>
            <a:ext uri="{FF2B5EF4-FFF2-40B4-BE49-F238E27FC236}">
              <a16:creationId xmlns:a16="http://schemas.microsoft.com/office/drawing/2014/main" id="{00000000-0008-0000-0E00-000094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49" name="Shape 159">
          <a:extLst>
            <a:ext uri="{FF2B5EF4-FFF2-40B4-BE49-F238E27FC236}">
              <a16:creationId xmlns:a16="http://schemas.microsoft.com/office/drawing/2014/main" id="{00000000-0008-0000-0E00-000095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50" name="Shape 159">
          <a:extLst>
            <a:ext uri="{FF2B5EF4-FFF2-40B4-BE49-F238E27FC236}">
              <a16:creationId xmlns:a16="http://schemas.microsoft.com/office/drawing/2014/main" id="{00000000-0008-0000-0E00-000096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51" name="Shape 159">
          <a:extLst>
            <a:ext uri="{FF2B5EF4-FFF2-40B4-BE49-F238E27FC236}">
              <a16:creationId xmlns:a16="http://schemas.microsoft.com/office/drawing/2014/main" id="{00000000-0008-0000-0E00-000097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52" name="Shape 159">
          <a:extLst>
            <a:ext uri="{FF2B5EF4-FFF2-40B4-BE49-F238E27FC236}">
              <a16:creationId xmlns:a16="http://schemas.microsoft.com/office/drawing/2014/main" id="{00000000-0008-0000-0E00-000098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53" name="Shape 159">
          <a:extLst>
            <a:ext uri="{FF2B5EF4-FFF2-40B4-BE49-F238E27FC236}">
              <a16:creationId xmlns:a16="http://schemas.microsoft.com/office/drawing/2014/main" id="{00000000-0008-0000-0E00-000099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54" name="Shape 159">
          <a:extLst>
            <a:ext uri="{FF2B5EF4-FFF2-40B4-BE49-F238E27FC236}">
              <a16:creationId xmlns:a16="http://schemas.microsoft.com/office/drawing/2014/main" id="{00000000-0008-0000-0E00-00009A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55" name="Shape 159">
          <a:extLst>
            <a:ext uri="{FF2B5EF4-FFF2-40B4-BE49-F238E27FC236}">
              <a16:creationId xmlns:a16="http://schemas.microsoft.com/office/drawing/2014/main" id="{00000000-0008-0000-0E00-00009B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56" name="Shape 159">
          <a:extLst>
            <a:ext uri="{FF2B5EF4-FFF2-40B4-BE49-F238E27FC236}">
              <a16:creationId xmlns:a16="http://schemas.microsoft.com/office/drawing/2014/main" id="{00000000-0008-0000-0E00-00009C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57" name="Shape 159">
          <a:extLst>
            <a:ext uri="{FF2B5EF4-FFF2-40B4-BE49-F238E27FC236}">
              <a16:creationId xmlns:a16="http://schemas.microsoft.com/office/drawing/2014/main" id="{00000000-0008-0000-0E00-00009D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58" name="Shape 159">
          <a:extLst>
            <a:ext uri="{FF2B5EF4-FFF2-40B4-BE49-F238E27FC236}">
              <a16:creationId xmlns:a16="http://schemas.microsoft.com/office/drawing/2014/main" id="{00000000-0008-0000-0E00-00009E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60" name="Shape 159">
          <a:extLst>
            <a:ext uri="{FF2B5EF4-FFF2-40B4-BE49-F238E27FC236}">
              <a16:creationId xmlns:a16="http://schemas.microsoft.com/office/drawing/2014/main" id="{00000000-0008-0000-0E00-0000A0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61" name="Shape 159">
          <a:extLst>
            <a:ext uri="{FF2B5EF4-FFF2-40B4-BE49-F238E27FC236}">
              <a16:creationId xmlns:a16="http://schemas.microsoft.com/office/drawing/2014/main" id="{00000000-0008-0000-0E00-0000A1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62" name="Shape 159">
          <a:extLst>
            <a:ext uri="{FF2B5EF4-FFF2-40B4-BE49-F238E27FC236}">
              <a16:creationId xmlns:a16="http://schemas.microsoft.com/office/drawing/2014/main" id="{00000000-0008-0000-0E00-0000A2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63" name="Shape 159">
          <a:extLst>
            <a:ext uri="{FF2B5EF4-FFF2-40B4-BE49-F238E27FC236}">
              <a16:creationId xmlns:a16="http://schemas.microsoft.com/office/drawing/2014/main" id="{00000000-0008-0000-0E00-0000A3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64" name="Shape 159">
          <a:extLst>
            <a:ext uri="{FF2B5EF4-FFF2-40B4-BE49-F238E27FC236}">
              <a16:creationId xmlns:a16="http://schemas.microsoft.com/office/drawing/2014/main" id="{00000000-0008-0000-0E00-0000A4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65" name="Shape 159">
          <a:extLst>
            <a:ext uri="{FF2B5EF4-FFF2-40B4-BE49-F238E27FC236}">
              <a16:creationId xmlns:a16="http://schemas.microsoft.com/office/drawing/2014/main" id="{00000000-0008-0000-0E00-0000A5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66" name="Shape 159">
          <a:extLst>
            <a:ext uri="{FF2B5EF4-FFF2-40B4-BE49-F238E27FC236}">
              <a16:creationId xmlns:a16="http://schemas.microsoft.com/office/drawing/2014/main" id="{00000000-0008-0000-0E00-0000A6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67" name="Shape 159">
          <a:extLst>
            <a:ext uri="{FF2B5EF4-FFF2-40B4-BE49-F238E27FC236}">
              <a16:creationId xmlns:a16="http://schemas.microsoft.com/office/drawing/2014/main" id="{00000000-0008-0000-0E00-0000A7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68" name="Shape 159">
          <a:extLst>
            <a:ext uri="{FF2B5EF4-FFF2-40B4-BE49-F238E27FC236}">
              <a16:creationId xmlns:a16="http://schemas.microsoft.com/office/drawing/2014/main" id="{00000000-0008-0000-0E00-0000A8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69" name="Shape 159">
          <a:extLst>
            <a:ext uri="{FF2B5EF4-FFF2-40B4-BE49-F238E27FC236}">
              <a16:creationId xmlns:a16="http://schemas.microsoft.com/office/drawing/2014/main" id="{00000000-0008-0000-0E00-0000A9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70" name="Shape 159">
          <a:extLst>
            <a:ext uri="{FF2B5EF4-FFF2-40B4-BE49-F238E27FC236}">
              <a16:creationId xmlns:a16="http://schemas.microsoft.com/office/drawing/2014/main" id="{00000000-0008-0000-0E00-0000AA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71" name="Shape 159">
          <a:extLst>
            <a:ext uri="{FF2B5EF4-FFF2-40B4-BE49-F238E27FC236}">
              <a16:creationId xmlns:a16="http://schemas.microsoft.com/office/drawing/2014/main" id="{00000000-0008-0000-0E00-0000AB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72" name="Shape 159">
          <a:extLst>
            <a:ext uri="{FF2B5EF4-FFF2-40B4-BE49-F238E27FC236}">
              <a16:creationId xmlns:a16="http://schemas.microsoft.com/office/drawing/2014/main" id="{00000000-0008-0000-0E00-0000AC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73" name="Shape 159">
          <a:extLst>
            <a:ext uri="{FF2B5EF4-FFF2-40B4-BE49-F238E27FC236}">
              <a16:creationId xmlns:a16="http://schemas.microsoft.com/office/drawing/2014/main" id="{00000000-0008-0000-0E00-0000AD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74" name="Shape 159">
          <a:extLst>
            <a:ext uri="{FF2B5EF4-FFF2-40B4-BE49-F238E27FC236}">
              <a16:creationId xmlns:a16="http://schemas.microsoft.com/office/drawing/2014/main" id="{00000000-0008-0000-0E00-0000AE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75" name="Shape 159">
          <a:extLst>
            <a:ext uri="{FF2B5EF4-FFF2-40B4-BE49-F238E27FC236}">
              <a16:creationId xmlns:a16="http://schemas.microsoft.com/office/drawing/2014/main" id="{00000000-0008-0000-0E00-0000AF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76" name="Shape 159">
          <a:extLst>
            <a:ext uri="{FF2B5EF4-FFF2-40B4-BE49-F238E27FC236}">
              <a16:creationId xmlns:a16="http://schemas.microsoft.com/office/drawing/2014/main" id="{00000000-0008-0000-0E00-0000B0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77" name="Shape 159">
          <a:extLst>
            <a:ext uri="{FF2B5EF4-FFF2-40B4-BE49-F238E27FC236}">
              <a16:creationId xmlns:a16="http://schemas.microsoft.com/office/drawing/2014/main" id="{00000000-0008-0000-0E00-0000B1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78" name="Shape 159">
          <a:extLst>
            <a:ext uri="{FF2B5EF4-FFF2-40B4-BE49-F238E27FC236}">
              <a16:creationId xmlns:a16="http://schemas.microsoft.com/office/drawing/2014/main" id="{00000000-0008-0000-0E00-0000B2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79" name="Shape 159">
          <a:extLst>
            <a:ext uri="{FF2B5EF4-FFF2-40B4-BE49-F238E27FC236}">
              <a16:creationId xmlns:a16="http://schemas.microsoft.com/office/drawing/2014/main" id="{00000000-0008-0000-0E00-0000B3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80" name="Shape 159">
          <a:extLst>
            <a:ext uri="{FF2B5EF4-FFF2-40B4-BE49-F238E27FC236}">
              <a16:creationId xmlns:a16="http://schemas.microsoft.com/office/drawing/2014/main" id="{00000000-0008-0000-0E00-0000B4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81" name="Shape 159">
          <a:extLst>
            <a:ext uri="{FF2B5EF4-FFF2-40B4-BE49-F238E27FC236}">
              <a16:creationId xmlns:a16="http://schemas.microsoft.com/office/drawing/2014/main" id="{00000000-0008-0000-0E00-0000B5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82" name="Shape 159">
          <a:extLst>
            <a:ext uri="{FF2B5EF4-FFF2-40B4-BE49-F238E27FC236}">
              <a16:creationId xmlns:a16="http://schemas.microsoft.com/office/drawing/2014/main" id="{00000000-0008-0000-0E00-0000B6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83" name="Shape 159">
          <a:extLst>
            <a:ext uri="{FF2B5EF4-FFF2-40B4-BE49-F238E27FC236}">
              <a16:creationId xmlns:a16="http://schemas.microsoft.com/office/drawing/2014/main" id="{00000000-0008-0000-0E00-0000B7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84" name="Shape 159">
          <a:extLst>
            <a:ext uri="{FF2B5EF4-FFF2-40B4-BE49-F238E27FC236}">
              <a16:creationId xmlns:a16="http://schemas.microsoft.com/office/drawing/2014/main" id="{00000000-0008-0000-0E00-0000B8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85" name="Shape 159">
          <a:extLst>
            <a:ext uri="{FF2B5EF4-FFF2-40B4-BE49-F238E27FC236}">
              <a16:creationId xmlns:a16="http://schemas.microsoft.com/office/drawing/2014/main" id="{00000000-0008-0000-0E00-0000B9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86" name="Shape 159">
          <a:extLst>
            <a:ext uri="{FF2B5EF4-FFF2-40B4-BE49-F238E27FC236}">
              <a16:creationId xmlns:a16="http://schemas.microsoft.com/office/drawing/2014/main" id="{00000000-0008-0000-0E00-0000BA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87" name="Shape 159">
          <a:extLst>
            <a:ext uri="{FF2B5EF4-FFF2-40B4-BE49-F238E27FC236}">
              <a16:creationId xmlns:a16="http://schemas.microsoft.com/office/drawing/2014/main" id="{00000000-0008-0000-0E00-0000BB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88" name="Shape 159">
          <a:extLst>
            <a:ext uri="{FF2B5EF4-FFF2-40B4-BE49-F238E27FC236}">
              <a16:creationId xmlns:a16="http://schemas.microsoft.com/office/drawing/2014/main" id="{00000000-0008-0000-0E00-0000BC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89" name="Shape 159">
          <a:extLst>
            <a:ext uri="{FF2B5EF4-FFF2-40B4-BE49-F238E27FC236}">
              <a16:creationId xmlns:a16="http://schemas.microsoft.com/office/drawing/2014/main" id="{00000000-0008-0000-0E00-0000BD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90" name="Shape 159">
          <a:extLst>
            <a:ext uri="{FF2B5EF4-FFF2-40B4-BE49-F238E27FC236}">
              <a16:creationId xmlns:a16="http://schemas.microsoft.com/office/drawing/2014/main" id="{00000000-0008-0000-0E00-0000BE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91" name="Shape 159">
          <a:extLst>
            <a:ext uri="{FF2B5EF4-FFF2-40B4-BE49-F238E27FC236}">
              <a16:creationId xmlns:a16="http://schemas.microsoft.com/office/drawing/2014/main" id="{00000000-0008-0000-0E00-0000BF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92" name="Shape 159">
          <a:extLst>
            <a:ext uri="{FF2B5EF4-FFF2-40B4-BE49-F238E27FC236}">
              <a16:creationId xmlns:a16="http://schemas.microsoft.com/office/drawing/2014/main" id="{00000000-0008-0000-0E00-0000C0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93" name="Shape 159">
          <a:extLst>
            <a:ext uri="{FF2B5EF4-FFF2-40B4-BE49-F238E27FC236}">
              <a16:creationId xmlns:a16="http://schemas.microsoft.com/office/drawing/2014/main" id="{00000000-0008-0000-0E00-0000C1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94" name="Shape 159">
          <a:extLst>
            <a:ext uri="{FF2B5EF4-FFF2-40B4-BE49-F238E27FC236}">
              <a16:creationId xmlns:a16="http://schemas.microsoft.com/office/drawing/2014/main" id="{00000000-0008-0000-0E00-0000C2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95" name="Shape 159">
          <a:extLst>
            <a:ext uri="{FF2B5EF4-FFF2-40B4-BE49-F238E27FC236}">
              <a16:creationId xmlns:a16="http://schemas.microsoft.com/office/drawing/2014/main" id="{00000000-0008-0000-0E00-0000C3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96" name="Shape 159">
          <a:extLst>
            <a:ext uri="{FF2B5EF4-FFF2-40B4-BE49-F238E27FC236}">
              <a16:creationId xmlns:a16="http://schemas.microsoft.com/office/drawing/2014/main" id="{00000000-0008-0000-0E00-0000C4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97" name="Shape 159">
          <a:extLst>
            <a:ext uri="{FF2B5EF4-FFF2-40B4-BE49-F238E27FC236}">
              <a16:creationId xmlns:a16="http://schemas.microsoft.com/office/drawing/2014/main" id="{00000000-0008-0000-0E00-0000C5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98" name="Shape 159">
          <a:extLst>
            <a:ext uri="{FF2B5EF4-FFF2-40B4-BE49-F238E27FC236}">
              <a16:creationId xmlns:a16="http://schemas.microsoft.com/office/drawing/2014/main" id="{00000000-0008-0000-0E00-0000C6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199" name="Shape 159">
          <a:extLst>
            <a:ext uri="{FF2B5EF4-FFF2-40B4-BE49-F238E27FC236}">
              <a16:creationId xmlns:a16="http://schemas.microsoft.com/office/drawing/2014/main" id="{00000000-0008-0000-0E00-0000C7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00" name="Shape 159">
          <a:extLst>
            <a:ext uri="{FF2B5EF4-FFF2-40B4-BE49-F238E27FC236}">
              <a16:creationId xmlns:a16="http://schemas.microsoft.com/office/drawing/2014/main" id="{00000000-0008-0000-0E00-0000C8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01" name="Shape 159">
          <a:extLst>
            <a:ext uri="{FF2B5EF4-FFF2-40B4-BE49-F238E27FC236}">
              <a16:creationId xmlns:a16="http://schemas.microsoft.com/office/drawing/2014/main" id="{00000000-0008-0000-0E00-0000C9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02" name="Shape 159">
          <a:extLst>
            <a:ext uri="{FF2B5EF4-FFF2-40B4-BE49-F238E27FC236}">
              <a16:creationId xmlns:a16="http://schemas.microsoft.com/office/drawing/2014/main" id="{00000000-0008-0000-0E00-0000CA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03" name="Shape 159">
          <a:extLst>
            <a:ext uri="{FF2B5EF4-FFF2-40B4-BE49-F238E27FC236}">
              <a16:creationId xmlns:a16="http://schemas.microsoft.com/office/drawing/2014/main" id="{00000000-0008-0000-0E00-0000CB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04" name="Shape 159">
          <a:extLst>
            <a:ext uri="{FF2B5EF4-FFF2-40B4-BE49-F238E27FC236}">
              <a16:creationId xmlns:a16="http://schemas.microsoft.com/office/drawing/2014/main" id="{00000000-0008-0000-0E00-0000CC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05" name="Shape 159">
          <a:extLst>
            <a:ext uri="{FF2B5EF4-FFF2-40B4-BE49-F238E27FC236}">
              <a16:creationId xmlns:a16="http://schemas.microsoft.com/office/drawing/2014/main" id="{00000000-0008-0000-0E00-0000CD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06" name="Shape 159">
          <a:extLst>
            <a:ext uri="{FF2B5EF4-FFF2-40B4-BE49-F238E27FC236}">
              <a16:creationId xmlns:a16="http://schemas.microsoft.com/office/drawing/2014/main" id="{00000000-0008-0000-0E00-0000CE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07" name="Shape 159">
          <a:extLst>
            <a:ext uri="{FF2B5EF4-FFF2-40B4-BE49-F238E27FC236}">
              <a16:creationId xmlns:a16="http://schemas.microsoft.com/office/drawing/2014/main" id="{00000000-0008-0000-0E00-0000CF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08" name="Shape 159">
          <a:extLst>
            <a:ext uri="{FF2B5EF4-FFF2-40B4-BE49-F238E27FC236}">
              <a16:creationId xmlns:a16="http://schemas.microsoft.com/office/drawing/2014/main" id="{00000000-0008-0000-0E00-0000D0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09" name="Shape 159">
          <a:extLst>
            <a:ext uri="{FF2B5EF4-FFF2-40B4-BE49-F238E27FC236}">
              <a16:creationId xmlns:a16="http://schemas.microsoft.com/office/drawing/2014/main" id="{00000000-0008-0000-0E00-0000D1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10" name="Shape 159">
          <a:extLst>
            <a:ext uri="{FF2B5EF4-FFF2-40B4-BE49-F238E27FC236}">
              <a16:creationId xmlns:a16="http://schemas.microsoft.com/office/drawing/2014/main" id="{00000000-0008-0000-0E00-0000D2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11" name="Shape 159">
          <a:extLst>
            <a:ext uri="{FF2B5EF4-FFF2-40B4-BE49-F238E27FC236}">
              <a16:creationId xmlns:a16="http://schemas.microsoft.com/office/drawing/2014/main" id="{00000000-0008-0000-0E00-0000D3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12" name="Shape 159">
          <a:extLst>
            <a:ext uri="{FF2B5EF4-FFF2-40B4-BE49-F238E27FC236}">
              <a16:creationId xmlns:a16="http://schemas.microsoft.com/office/drawing/2014/main" id="{00000000-0008-0000-0E00-0000D4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13" name="Shape 159">
          <a:extLst>
            <a:ext uri="{FF2B5EF4-FFF2-40B4-BE49-F238E27FC236}">
              <a16:creationId xmlns:a16="http://schemas.microsoft.com/office/drawing/2014/main" id="{00000000-0008-0000-0E00-0000D5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14" name="Shape 159">
          <a:extLst>
            <a:ext uri="{FF2B5EF4-FFF2-40B4-BE49-F238E27FC236}">
              <a16:creationId xmlns:a16="http://schemas.microsoft.com/office/drawing/2014/main" id="{00000000-0008-0000-0E00-0000D6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15" name="Shape 159">
          <a:extLst>
            <a:ext uri="{FF2B5EF4-FFF2-40B4-BE49-F238E27FC236}">
              <a16:creationId xmlns:a16="http://schemas.microsoft.com/office/drawing/2014/main" id="{00000000-0008-0000-0E00-0000D7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16" name="Shape 159">
          <a:extLst>
            <a:ext uri="{FF2B5EF4-FFF2-40B4-BE49-F238E27FC236}">
              <a16:creationId xmlns:a16="http://schemas.microsoft.com/office/drawing/2014/main" id="{00000000-0008-0000-0E00-0000D8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17" name="Shape 159">
          <a:extLst>
            <a:ext uri="{FF2B5EF4-FFF2-40B4-BE49-F238E27FC236}">
              <a16:creationId xmlns:a16="http://schemas.microsoft.com/office/drawing/2014/main" id="{00000000-0008-0000-0E00-0000D9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18" name="Shape 159">
          <a:extLst>
            <a:ext uri="{FF2B5EF4-FFF2-40B4-BE49-F238E27FC236}">
              <a16:creationId xmlns:a16="http://schemas.microsoft.com/office/drawing/2014/main" id="{00000000-0008-0000-0E00-0000DA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19" name="Shape 159">
          <a:extLst>
            <a:ext uri="{FF2B5EF4-FFF2-40B4-BE49-F238E27FC236}">
              <a16:creationId xmlns:a16="http://schemas.microsoft.com/office/drawing/2014/main" id="{00000000-0008-0000-0E00-0000DB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20" name="Shape 159">
          <a:extLst>
            <a:ext uri="{FF2B5EF4-FFF2-40B4-BE49-F238E27FC236}">
              <a16:creationId xmlns:a16="http://schemas.microsoft.com/office/drawing/2014/main" id="{00000000-0008-0000-0E00-0000DC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21" name="Shape 159">
          <a:extLst>
            <a:ext uri="{FF2B5EF4-FFF2-40B4-BE49-F238E27FC236}">
              <a16:creationId xmlns:a16="http://schemas.microsoft.com/office/drawing/2014/main" id="{00000000-0008-0000-0E00-0000DD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22" name="Shape 159">
          <a:extLst>
            <a:ext uri="{FF2B5EF4-FFF2-40B4-BE49-F238E27FC236}">
              <a16:creationId xmlns:a16="http://schemas.microsoft.com/office/drawing/2014/main" id="{00000000-0008-0000-0E00-0000DE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23" name="Shape 159">
          <a:extLst>
            <a:ext uri="{FF2B5EF4-FFF2-40B4-BE49-F238E27FC236}">
              <a16:creationId xmlns:a16="http://schemas.microsoft.com/office/drawing/2014/main" id="{00000000-0008-0000-0E00-0000DF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24" name="Shape 159">
          <a:extLst>
            <a:ext uri="{FF2B5EF4-FFF2-40B4-BE49-F238E27FC236}">
              <a16:creationId xmlns:a16="http://schemas.microsoft.com/office/drawing/2014/main" id="{00000000-0008-0000-0E00-0000E0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25" name="Shape 159">
          <a:extLst>
            <a:ext uri="{FF2B5EF4-FFF2-40B4-BE49-F238E27FC236}">
              <a16:creationId xmlns:a16="http://schemas.microsoft.com/office/drawing/2014/main" id="{00000000-0008-0000-0E00-0000E1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26" name="Shape 159">
          <a:extLst>
            <a:ext uri="{FF2B5EF4-FFF2-40B4-BE49-F238E27FC236}">
              <a16:creationId xmlns:a16="http://schemas.microsoft.com/office/drawing/2014/main" id="{00000000-0008-0000-0E00-0000E2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27" name="Shape 159">
          <a:extLst>
            <a:ext uri="{FF2B5EF4-FFF2-40B4-BE49-F238E27FC236}">
              <a16:creationId xmlns:a16="http://schemas.microsoft.com/office/drawing/2014/main" id="{00000000-0008-0000-0E00-0000E3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28" name="Shape 159">
          <a:extLst>
            <a:ext uri="{FF2B5EF4-FFF2-40B4-BE49-F238E27FC236}">
              <a16:creationId xmlns:a16="http://schemas.microsoft.com/office/drawing/2014/main" id="{00000000-0008-0000-0E00-0000E4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29" name="Shape 159">
          <a:extLst>
            <a:ext uri="{FF2B5EF4-FFF2-40B4-BE49-F238E27FC236}">
              <a16:creationId xmlns:a16="http://schemas.microsoft.com/office/drawing/2014/main" id="{00000000-0008-0000-0E00-0000E5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30" name="Shape 159">
          <a:extLst>
            <a:ext uri="{FF2B5EF4-FFF2-40B4-BE49-F238E27FC236}">
              <a16:creationId xmlns:a16="http://schemas.microsoft.com/office/drawing/2014/main" id="{00000000-0008-0000-0E00-0000E6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31" name="Shape 159">
          <a:extLst>
            <a:ext uri="{FF2B5EF4-FFF2-40B4-BE49-F238E27FC236}">
              <a16:creationId xmlns:a16="http://schemas.microsoft.com/office/drawing/2014/main" id="{00000000-0008-0000-0E00-0000E7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32" name="Shape 159">
          <a:extLst>
            <a:ext uri="{FF2B5EF4-FFF2-40B4-BE49-F238E27FC236}">
              <a16:creationId xmlns:a16="http://schemas.microsoft.com/office/drawing/2014/main" id="{00000000-0008-0000-0E00-0000E8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33" name="Shape 159">
          <a:extLst>
            <a:ext uri="{FF2B5EF4-FFF2-40B4-BE49-F238E27FC236}">
              <a16:creationId xmlns:a16="http://schemas.microsoft.com/office/drawing/2014/main" id="{00000000-0008-0000-0E00-0000E9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34" name="Shape 159">
          <a:extLst>
            <a:ext uri="{FF2B5EF4-FFF2-40B4-BE49-F238E27FC236}">
              <a16:creationId xmlns:a16="http://schemas.microsoft.com/office/drawing/2014/main" id="{00000000-0008-0000-0E00-0000EA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35" name="Shape 159">
          <a:extLst>
            <a:ext uri="{FF2B5EF4-FFF2-40B4-BE49-F238E27FC236}">
              <a16:creationId xmlns:a16="http://schemas.microsoft.com/office/drawing/2014/main" id="{00000000-0008-0000-0E00-0000EB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36" name="Shape 159">
          <a:extLst>
            <a:ext uri="{FF2B5EF4-FFF2-40B4-BE49-F238E27FC236}">
              <a16:creationId xmlns:a16="http://schemas.microsoft.com/office/drawing/2014/main" id="{00000000-0008-0000-0E00-0000EC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37" name="Shape 159">
          <a:extLst>
            <a:ext uri="{FF2B5EF4-FFF2-40B4-BE49-F238E27FC236}">
              <a16:creationId xmlns:a16="http://schemas.microsoft.com/office/drawing/2014/main" id="{00000000-0008-0000-0E00-0000ED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38" name="Shape 159">
          <a:extLst>
            <a:ext uri="{FF2B5EF4-FFF2-40B4-BE49-F238E27FC236}">
              <a16:creationId xmlns:a16="http://schemas.microsoft.com/office/drawing/2014/main" id="{00000000-0008-0000-0E00-0000EE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39" name="Shape 159">
          <a:extLst>
            <a:ext uri="{FF2B5EF4-FFF2-40B4-BE49-F238E27FC236}">
              <a16:creationId xmlns:a16="http://schemas.microsoft.com/office/drawing/2014/main" id="{00000000-0008-0000-0E00-0000EF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40" name="Shape 159">
          <a:extLst>
            <a:ext uri="{FF2B5EF4-FFF2-40B4-BE49-F238E27FC236}">
              <a16:creationId xmlns:a16="http://schemas.microsoft.com/office/drawing/2014/main" id="{00000000-0008-0000-0E00-0000F0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41" name="Shape 159">
          <a:extLst>
            <a:ext uri="{FF2B5EF4-FFF2-40B4-BE49-F238E27FC236}">
              <a16:creationId xmlns:a16="http://schemas.microsoft.com/office/drawing/2014/main" id="{00000000-0008-0000-0E00-0000F1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42" name="Shape 159">
          <a:extLst>
            <a:ext uri="{FF2B5EF4-FFF2-40B4-BE49-F238E27FC236}">
              <a16:creationId xmlns:a16="http://schemas.microsoft.com/office/drawing/2014/main" id="{00000000-0008-0000-0E00-0000F2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43" name="Shape 159">
          <a:extLst>
            <a:ext uri="{FF2B5EF4-FFF2-40B4-BE49-F238E27FC236}">
              <a16:creationId xmlns:a16="http://schemas.microsoft.com/office/drawing/2014/main" id="{00000000-0008-0000-0E00-0000F3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44" name="Shape 159">
          <a:extLst>
            <a:ext uri="{FF2B5EF4-FFF2-40B4-BE49-F238E27FC236}">
              <a16:creationId xmlns:a16="http://schemas.microsoft.com/office/drawing/2014/main" id="{00000000-0008-0000-0E00-0000F4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45" name="Shape 159">
          <a:extLst>
            <a:ext uri="{FF2B5EF4-FFF2-40B4-BE49-F238E27FC236}">
              <a16:creationId xmlns:a16="http://schemas.microsoft.com/office/drawing/2014/main" id="{00000000-0008-0000-0E00-0000F5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46" name="Shape 159">
          <a:extLst>
            <a:ext uri="{FF2B5EF4-FFF2-40B4-BE49-F238E27FC236}">
              <a16:creationId xmlns:a16="http://schemas.microsoft.com/office/drawing/2014/main" id="{00000000-0008-0000-0E00-0000F6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47" name="Shape 159">
          <a:extLst>
            <a:ext uri="{FF2B5EF4-FFF2-40B4-BE49-F238E27FC236}">
              <a16:creationId xmlns:a16="http://schemas.microsoft.com/office/drawing/2014/main" id="{00000000-0008-0000-0E00-0000F7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48" name="Shape 159">
          <a:extLst>
            <a:ext uri="{FF2B5EF4-FFF2-40B4-BE49-F238E27FC236}">
              <a16:creationId xmlns:a16="http://schemas.microsoft.com/office/drawing/2014/main" id="{00000000-0008-0000-0E00-0000F8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49" name="Shape 159">
          <a:extLst>
            <a:ext uri="{FF2B5EF4-FFF2-40B4-BE49-F238E27FC236}">
              <a16:creationId xmlns:a16="http://schemas.microsoft.com/office/drawing/2014/main" id="{00000000-0008-0000-0E00-0000F9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50" name="Shape 159">
          <a:extLst>
            <a:ext uri="{FF2B5EF4-FFF2-40B4-BE49-F238E27FC236}">
              <a16:creationId xmlns:a16="http://schemas.microsoft.com/office/drawing/2014/main" id="{00000000-0008-0000-0E00-0000FA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51" name="Shape 159">
          <a:extLst>
            <a:ext uri="{FF2B5EF4-FFF2-40B4-BE49-F238E27FC236}">
              <a16:creationId xmlns:a16="http://schemas.microsoft.com/office/drawing/2014/main" id="{00000000-0008-0000-0E00-0000FB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52" name="Shape 159">
          <a:extLst>
            <a:ext uri="{FF2B5EF4-FFF2-40B4-BE49-F238E27FC236}">
              <a16:creationId xmlns:a16="http://schemas.microsoft.com/office/drawing/2014/main" id="{00000000-0008-0000-0E00-0000FC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53" name="Shape 159">
          <a:extLst>
            <a:ext uri="{FF2B5EF4-FFF2-40B4-BE49-F238E27FC236}">
              <a16:creationId xmlns:a16="http://schemas.microsoft.com/office/drawing/2014/main" id="{00000000-0008-0000-0E00-0000FD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54" name="Shape 159">
          <a:extLst>
            <a:ext uri="{FF2B5EF4-FFF2-40B4-BE49-F238E27FC236}">
              <a16:creationId xmlns:a16="http://schemas.microsoft.com/office/drawing/2014/main" id="{00000000-0008-0000-0E00-0000FE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55" name="Shape 159">
          <a:extLst>
            <a:ext uri="{FF2B5EF4-FFF2-40B4-BE49-F238E27FC236}">
              <a16:creationId xmlns:a16="http://schemas.microsoft.com/office/drawing/2014/main" id="{00000000-0008-0000-0E00-0000FF00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56" name="Shape 159">
          <a:extLst>
            <a:ext uri="{FF2B5EF4-FFF2-40B4-BE49-F238E27FC236}">
              <a16:creationId xmlns:a16="http://schemas.microsoft.com/office/drawing/2014/main" id="{00000000-0008-0000-0E00-000000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57" name="Shape 159">
          <a:extLst>
            <a:ext uri="{FF2B5EF4-FFF2-40B4-BE49-F238E27FC236}">
              <a16:creationId xmlns:a16="http://schemas.microsoft.com/office/drawing/2014/main" id="{00000000-0008-0000-0E00-000001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58" name="Shape 159">
          <a:extLst>
            <a:ext uri="{FF2B5EF4-FFF2-40B4-BE49-F238E27FC236}">
              <a16:creationId xmlns:a16="http://schemas.microsoft.com/office/drawing/2014/main" id="{00000000-0008-0000-0E00-000002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59" name="Shape 159">
          <a:extLst>
            <a:ext uri="{FF2B5EF4-FFF2-40B4-BE49-F238E27FC236}">
              <a16:creationId xmlns:a16="http://schemas.microsoft.com/office/drawing/2014/main" id="{00000000-0008-0000-0E00-000003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60" name="Shape 159">
          <a:extLst>
            <a:ext uri="{FF2B5EF4-FFF2-40B4-BE49-F238E27FC236}">
              <a16:creationId xmlns:a16="http://schemas.microsoft.com/office/drawing/2014/main" id="{00000000-0008-0000-0E00-000004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61" name="Shape 159">
          <a:extLst>
            <a:ext uri="{FF2B5EF4-FFF2-40B4-BE49-F238E27FC236}">
              <a16:creationId xmlns:a16="http://schemas.microsoft.com/office/drawing/2014/main" id="{00000000-0008-0000-0E00-000005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62" name="Shape 159">
          <a:extLst>
            <a:ext uri="{FF2B5EF4-FFF2-40B4-BE49-F238E27FC236}">
              <a16:creationId xmlns:a16="http://schemas.microsoft.com/office/drawing/2014/main" id="{00000000-0008-0000-0E00-000006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63" name="Shape 159">
          <a:extLst>
            <a:ext uri="{FF2B5EF4-FFF2-40B4-BE49-F238E27FC236}">
              <a16:creationId xmlns:a16="http://schemas.microsoft.com/office/drawing/2014/main" id="{00000000-0008-0000-0E00-000007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64" name="Shape 159">
          <a:extLst>
            <a:ext uri="{FF2B5EF4-FFF2-40B4-BE49-F238E27FC236}">
              <a16:creationId xmlns:a16="http://schemas.microsoft.com/office/drawing/2014/main" id="{00000000-0008-0000-0E00-000008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65" name="Shape 159">
          <a:extLst>
            <a:ext uri="{FF2B5EF4-FFF2-40B4-BE49-F238E27FC236}">
              <a16:creationId xmlns:a16="http://schemas.microsoft.com/office/drawing/2014/main" id="{00000000-0008-0000-0E00-000009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66" name="Shape 159">
          <a:extLst>
            <a:ext uri="{FF2B5EF4-FFF2-40B4-BE49-F238E27FC236}">
              <a16:creationId xmlns:a16="http://schemas.microsoft.com/office/drawing/2014/main" id="{00000000-0008-0000-0E00-00000A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67" name="Shape 159">
          <a:extLst>
            <a:ext uri="{FF2B5EF4-FFF2-40B4-BE49-F238E27FC236}">
              <a16:creationId xmlns:a16="http://schemas.microsoft.com/office/drawing/2014/main" id="{00000000-0008-0000-0E00-00000B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68" name="Shape 159">
          <a:extLst>
            <a:ext uri="{FF2B5EF4-FFF2-40B4-BE49-F238E27FC236}">
              <a16:creationId xmlns:a16="http://schemas.microsoft.com/office/drawing/2014/main" id="{00000000-0008-0000-0E00-00000C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69" name="Shape 159">
          <a:extLst>
            <a:ext uri="{FF2B5EF4-FFF2-40B4-BE49-F238E27FC236}">
              <a16:creationId xmlns:a16="http://schemas.microsoft.com/office/drawing/2014/main" id="{00000000-0008-0000-0E00-00000D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70" name="Shape 159">
          <a:extLst>
            <a:ext uri="{FF2B5EF4-FFF2-40B4-BE49-F238E27FC236}">
              <a16:creationId xmlns:a16="http://schemas.microsoft.com/office/drawing/2014/main" id="{00000000-0008-0000-0E00-00000E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71" name="Shape 159">
          <a:extLst>
            <a:ext uri="{FF2B5EF4-FFF2-40B4-BE49-F238E27FC236}">
              <a16:creationId xmlns:a16="http://schemas.microsoft.com/office/drawing/2014/main" id="{00000000-0008-0000-0E00-00000F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72" name="Shape 159">
          <a:extLst>
            <a:ext uri="{FF2B5EF4-FFF2-40B4-BE49-F238E27FC236}">
              <a16:creationId xmlns:a16="http://schemas.microsoft.com/office/drawing/2014/main" id="{00000000-0008-0000-0E00-000010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73" name="Shape 159">
          <a:extLst>
            <a:ext uri="{FF2B5EF4-FFF2-40B4-BE49-F238E27FC236}">
              <a16:creationId xmlns:a16="http://schemas.microsoft.com/office/drawing/2014/main" id="{00000000-0008-0000-0E00-000011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74" name="Shape 159">
          <a:extLst>
            <a:ext uri="{FF2B5EF4-FFF2-40B4-BE49-F238E27FC236}">
              <a16:creationId xmlns:a16="http://schemas.microsoft.com/office/drawing/2014/main" id="{00000000-0008-0000-0E00-000012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75" name="Shape 159">
          <a:extLst>
            <a:ext uri="{FF2B5EF4-FFF2-40B4-BE49-F238E27FC236}">
              <a16:creationId xmlns:a16="http://schemas.microsoft.com/office/drawing/2014/main" id="{00000000-0008-0000-0E00-000013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76" name="Shape 159">
          <a:extLst>
            <a:ext uri="{FF2B5EF4-FFF2-40B4-BE49-F238E27FC236}">
              <a16:creationId xmlns:a16="http://schemas.microsoft.com/office/drawing/2014/main" id="{00000000-0008-0000-0E00-000014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77" name="Shape 159">
          <a:extLst>
            <a:ext uri="{FF2B5EF4-FFF2-40B4-BE49-F238E27FC236}">
              <a16:creationId xmlns:a16="http://schemas.microsoft.com/office/drawing/2014/main" id="{00000000-0008-0000-0E00-000015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78" name="Shape 159">
          <a:extLst>
            <a:ext uri="{FF2B5EF4-FFF2-40B4-BE49-F238E27FC236}">
              <a16:creationId xmlns:a16="http://schemas.microsoft.com/office/drawing/2014/main" id="{00000000-0008-0000-0E00-000016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79" name="Shape 159">
          <a:extLst>
            <a:ext uri="{FF2B5EF4-FFF2-40B4-BE49-F238E27FC236}">
              <a16:creationId xmlns:a16="http://schemas.microsoft.com/office/drawing/2014/main" id="{00000000-0008-0000-0E00-000017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80" name="Shape 159">
          <a:extLst>
            <a:ext uri="{FF2B5EF4-FFF2-40B4-BE49-F238E27FC236}">
              <a16:creationId xmlns:a16="http://schemas.microsoft.com/office/drawing/2014/main" id="{00000000-0008-0000-0E00-000018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81" name="Shape 159">
          <a:extLst>
            <a:ext uri="{FF2B5EF4-FFF2-40B4-BE49-F238E27FC236}">
              <a16:creationId xmlns:a16="http://schemas.microsoft.com/office/drawing/2014/main" id="{00000000-0008-0000-0E00-000019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82" name="Shape 159">
          <a:extLst>
            <a:ext uri="{FF2B5EF4-FFF2-40B4-BE49-F238E27FC236}">
              <a16:creationId xmlns:a16="http://schemas.microsoft.com/office/drawing/2014/main" id="{00000000-0008-0000-0E00-00001A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83" name="Shape 159">
          <a:extLst>
            <a:ext uri="{FF2B5EF4-FFF2-40B4-BE49-F238E27FC236}">
              <a16:creationId xmlns:a16="http://schemas.microsoft.com/office/drawing/2014/main" id="{00000000-0008-0000-0E00-00001B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84" name="Shape 159">
          <a:extLst>
            <a:ext uri="{FF2B5EF4-FFF2-40B4-BE49-F238E27FC236}">
              <a16:creationId xmlns:a16="http://schemas.microsoft.com/office/drawing/2014/main" id="{00000000-0008-0000-0E00-00001C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85" name="Shape 159">
          <a:extLst>
            <a:ext uri="{FF2B5EF4-FFF2-40B4-BE49-F238E27FC236}">
              <a16:creationId xmlns:a16="http://schemas.microsoft.com/office/drawing/2014/main" id="{00000000-0008-0000-0E00-00001D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86" name="Shape 159">
          <a:extLst>
            <a:ext uri="{FF2B5EF4-FFF2-40B4-BE49-F238E27FC236}">
              <a16:creationId xmlns:a16="http://schemas.microsoft.com/office/drawing/2014/main" id="{00000000-0008-0000-0E00-00001E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87" name="Shape 159">
          <a:extLst>
            <a:ext uri="{FF2B5EF4-FFF2-40B4-BE49-F238E27FC236}">
              <a16:creationId xmlns:a16="http://schemas.microsoft.com/office/drawing/2014/main" id="{00000000-0008-0000-0E00-00001F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88" name="Shape 159">
          <a:extLst>
            <a:ext uri="{FF2B5EF4-FFF2-40B4-BE49-F238E27FC236}">
              <a16:creationId xmlns:a16="http://schemas.microsoft.com/office/drawing/2014/main" id="{00000000-0008-0000-0E00-000020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89" name="Shape 159">
          <a:extLst>
            <a:ext uri="{FF2B5EF4-FFF2-40B4-BE49-F238E27FC236}">
              <a16:creationId xmlns:a16="http://schemas.microsoft.com/office/drawing/2014/main" id="{00000000-0008-0000-0E00-000021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90" name="Shape 159">
          <a:extLst>
            <a:ext uri="{FF2B5EF4-FFF2-40B4-BE49-F238E27FC236}">
              <a16:creationId xmlns:a16="http://schemas.microsoft.com/office/drawing/2014/main" id="{00000000-0008-0000-0E00-000022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91" name="Shape 159">
          <a:extLst>
            <a:ext uri="{FF2B5EF4-FFF2-40B4-BE49-F238E27FC236}">
              <a16:creationId xmlns:a16="http://schemas.microsoft.com/office/drawing/2014/main" id="{00000000-0008-0000-0E00-000023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92" name="Shape 159">
          <a:extLst>
            <a:ext uri="{FF2B5EF4-FFF2-40B4-BE49-F238E27FC236}">
              <a16:creationId xmlns:a16="http://schemas.microsoft.com/office/drawing/2014/main" id="{00000000-0008-0000-0E00-000024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93" name="Shape 159">
          <a:extLst>
            <a:ext uri="{FF2B5EF4-FFF2-40B4-BE49-F238E27FC236}">
              <a16:creationId xmlns:a16="http://schemas.microsoft.com/office/drawing/2014/main" id="{00000000-0008-0000-0E00-000025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94" name="Shape 159">
          <a:extLst>
            <a:ext uri="{FF2B5EF4-FFF2-40B4-BE49-F238E27FC236}">
              <a16:creationId xmlns:a16="http://schemas.microsoft.com/office/drawing/2014/main" id="{00000000-0008-0000-0E00-000026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95" name="Shape 159">
          <a:extLst>
            <a:ext uri="{FF2B5EF4-FFF2-40B4-BE49-F238E27FC236}">
              <a16:creationId xmlns:a16="http://schemas.microsoft.com/office/drawing/2014/main" id="{00000000-0008-0000-0E00-000027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96" name="Shape 159">
          <a:extLst>
            <a:ext uri="{FF2B5EF4-FFF2-40B4-BE49-F238E27FC236}">
              <a16:creationId xmlns:a16="http://schemas.microsoft.com/office/drawing/2014/main" id="{00000000-0008-0000-0E00-000028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97" name="Shape 159">
          <a:extLst>
            <a:ext uri="{FF2B5EF4-FFF2-40B4-BE49-F238E27FC236}">
              <a16:creationId xmlns:a16="http://schemas.microsoft.com/office/drawing/2014/main" id="{00000000-0008-0000-0E00-000029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98" name="Shape 159">
          <a:extLst>
            <a:ext uri="{FF2B5EF4-FFF2-40B4-BE49-F238E27FC236}">
              <a16:creationId xmlns:a16="http://schemas.microsoft.com/office/drawing/2014/main" id="{00000000-0008-0000-0E00-00002A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299" name="Shape 159">
          <a:extLst>
            <a:ext uri="{FF2B5EF4-FFF2-40B4-BE49-F238E27FC236}">
              <a16:creationId xmlns:a16="http://schemas.microsoft.com/office/drawing/2014/main" id="{00000000-0008-0000-0E00-00002B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00" name="Shape 159">
          <a:extLst>
            <a:ext uri="{FF2B5EF4-FFF2-40B4-BE49-F238E27FC236}">
              <a16:creationId xmlns:a16="http://schemas.microsoft.com/office/drawing/2014/main" id="{00000000-0008-0000-0E00-00002C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01" name="Shape 159">
          <a:extLst>
            <a:ext uri="{FF2B5EF4-FFF2-40B4-BE49-F238E27FC236}">
              <a16:creationId xmlns:a16="http://schemas.microsoft.com/office/drawing/2014/main" id="{00000000-0008-0000-0E00-00002D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02" name="Shape 159">
          <a:extLst>
            <a:ext uri="{FF2B5EF4-FFF2-40B4-BE49-F238E27FC236}">
              <a16:creationId xmlns:a16="http://schemas.microsoft.com/office/drawing/2014/main" id="{00000000-0008-0000-0E00-00002E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03" name="Shape 159">
          <a:extLst>
            <a:ext uri="{FF2B5EF4-FFF2-40B4-BE49-F238E27FC236}">
              <a16:creationId xmlns:a16="http://schemas.microsoft.com/office/drawing/2014/main" id="{00000000-0008-0000-0E00-00002F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04" name="Shape 159">
          <a:extLst>
            <a:ext uri="{FF2B5EF4-FFF2-40B4-BE49-F238E27FC236}">
              <a16:creationId xmlns:a16="http://schemas.microsoft.com/office/drawing/2014/main" id="{00000000-0008-0000-0E00-000030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05" name="Shape 159">
          <a:extLst>
            <a:ext uri="{FF2B5EF4-FFF2-40B4-BE49-F238E27FC236}">
              <a16:creationId xmlns:a16="http://schemas.microsoft.com/office/drawing/2014/main" id="{00000000-0008-0000-0E00-000031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06" name="Shape 159">
          <a:extLst>
            <a:ext uri="{FF2B5EF4-FFF2-40B4-BE49-F238E27FC236}">
              <a16:creationId xmlns:a16="http://schemas.microsoft.com/office/drawing/2014/main" id="{00000000-0008-0000-0E00-000032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07" name="Shape 159">
          <a:extLst>
            <a:ext uri="{FF2B5EF4-FFF2-40B4-BE49-F238E27FC236}">
              <a16:creationId xmlns:a16="http://schemas.microsoft.com/office/drawing/2014/main" id="{00000000-0008-0000-0E00-000033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08" name="Shape 159">
          <a:extLst>
            <a:ext uri="{FF2B5EF4-FFF2-40B4-BE49-F238E27FC236}">
              <a16:creationId xmlns:a16="http://schemas.microsoft.com/office/drawing/2014/main" id="{00000000-0008-0000-0E00-000034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09" name="Shape 159">
          <a:extLst>
            <a:ext uri="{FF2B5EF4-FFF2-40B4-BE49-F238E27FC236}">
              <a16:creationId xmlns:a16="http://schemas.microsoft.com/office/drawing/2014/main" id="{00000000-0008-0000-0E00-000035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10" name="Shape 159">
          <a:extLst>
            <a:ext uri="{FF2B5EF4-FFF2-40B4-BE49-F238E27FC236}">
              <a16:creationId xmlns:a16="http://schemas.microsoft.com/office/drawing/2014/main" id="{00000000-0008-0000-0E00-000036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11" name="Shape 159">
          <a:extLst>
            <a:ext uri="{FF2B5EF4-FFF2-40B4-BE49-F238E27FC236}">
              <a16:creationId xmlns:a16="http://schemas.microsoft.com/office/drawing/2014/main" id="{00000000-0008-0000-0E00-000037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12" name="Shape 159">
          <a:extLst>
            <a:ext uri="{FF2B5EF4-FFF2-40B4-BE49-F238E27FC236}">
              <a16:creationId xmlns:a16="http://schemas.microsoft.com/office/drawing/2014/main" id="{00000000-0008-0000-0E00-000038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13" name="Shape 159">
          <a:extLst>
            <a:ext uri="{FF2B5EF4-FFF2-40B4-BE49-F238E27FC236}">
              <a16:creationId xmlns:a16="http://schemas.microsoft.com/office/drawing/2014/main" id="{00000000-0008-0000-0E00-000039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14" name="Shape 159">
          <a:extLst>
            <a:ext uri="{FF2B5EF4-FFF2-40B4-BE49-F238E27FC236}">
              <a16:creationId xmlns:a16="http://schemas.microsoft.com/office/drawing/2014/main" id="{00000000-0008-0000-0E00-00003A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15" name="Shape 159">
          <a:extLst>
            <a:ext uri="{FF2B5EF4-FFF2-40B4-BE49-F238E27FC236}">
              <a16:creationId xmlns:a16="http://schemas.microsoft.com/office/drawing/2014/main" id="{00000000-0008-0000-0E00-00003B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16" name="Shape 159">
          <a:extLst>
            <a:ext uri="{FF2B5EF4-FFF2-40B4-BE49-F238E27FC236}">
              <a16:creationId xmlns:a16="http://schemas.microsoft.com/office/drawing/2014/main" id="{00000000-0008-0000-0E00-00003C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17" name="Shape 159">
          <a:extLst>
            <a:ext uri="{FF2B5EF4-FFF2-40B4-BE49-F238E27FC236}">
              <a16:creationId xmlns:a16="http://schemas.microsoft.com/office/drawing/2014/main" id="{00000000-0008-0000-0E00-00003D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18" name="Shape 159">
          <a:extLst>
            <a:ext uri="{FF2B5EF4-FFF2-40B4-BE49-F238E27FC236}">
              <a16:creationId xmlns:a16="http://schemas.microsoft.com/office/drawing/2014/main" id="{00000000-0008-0000-0E00-00003E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19" name="Shape 159">
          <a:extLst>
            <a:ext uri="{FF2B5EF4-FFF2-40B4-BE49-F238E27FC236}">
              <a16:creationId xmlns:a16="http://schemas.microsoft.com/office/drawing/2014/main" id="{00000000-0008-0000-0E00-00003F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20" name="Shape 159">
          <a:extLst>
            <a:ext uri="{FF2B5EF4-FFF2-40B4-BE49-F238E27FC236}">
              <a16:creationId xmlns:a16="http://schemas.microsoft.com/office/drawing/2014/main" id="{00000000-0008-0000-0E00-000040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21" name="Shape 159">
          <a:extLst>
            <a:ext uri="{FF2B5EF4-FFF2-40B4-BE49-F238E27FC236}">
              <a16:creationId xmlns:a16="http://schemas.microsoft.com/office/drawing/2014/main" id="{00000000-0008-0000-0E00-000041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22" name="Shape 159">
          <a:extLst>
            <a:ext uri="{FF2B5EF4-FFF2-40B4-BE49-F238E27FC236}">
              <a16:creationId xmlns:a16="http://schemas.microsoft.com/office/drawing/2014/main" id="{00000000-0008-0000-0E00-000042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23" name="Shape 159">
          <a:extLst>
            <a:ext uri="{FF2B5EF4-FFF2-40B4-BE49-F238E27FC236}">
              <a16:creationId xmlns:a16="http://schemas.microsoft.com/office/drawing/2014/main" id="{00000000-0008-0000-0E00-000043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24" name="Shape 159">
          <a:extLst>
            <a:ext uri="{FF2B5EF4-FFF2-40B4-BE49-F238E27FC236}">
              <a16:creationId xmlns:a16="http://schemas.microsoft.com/office/drawing/2014/main" id="{00000000-0008-0000-0E00-000044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25" name="Shape 159">
          <a:extLst>
            <a:ext uri="{FF2B5EF4-FFF2-40B4-BE49-F238E27FC236}">
              <a16:creationId xmlns:a16="http://schemas.microsoft.com/office/drawing/2014/main" id="{00000000-0008-0000-0E00-000045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26" name="Shape 159">
          <a:extLst>
            <a:ext uri="{FF2B5EF4-FFF2-40B4-BE49-F238E27FC236}">
              <a16:creationId xmlns:a16="http://schemas.microsoft.com/office/drawing/2014/main" id="{00000000-0008-0000-0E00-000046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27" name="Shape 159">
          <a:extLst>
            <a:ext uri="{FF2B5EF4-FFF2-40B4-BE49-F238E27FC236}">
              <a16:creationId xmlns:a16="http://schemas.microsoft.com/office/drawing/2014/main" id="{00000000-0008-0000-0E00-000047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28" name="Shape 159">
          <a:extLst>
            <a:ext uri="{FF2B5EF4-FFF2-40B4-BE49-F238E27FC236}">
              <a16:creationId xmlns:a16="http://schemas.microsoft.com/office/drawing/2014/main" id="{00000000-0008-0000-0E00-000048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29" name="Shape 159">
          <a:extLst>
            <a:ext uri="{FF2B5EF4-FFF2-40B4-BE49-F238E27FC236}">
              <a16:creationId xmlns:a16="http://schemas.microsoft.com/office/drawing/2014/main" id="{00000000-0008-0000-0E00-000049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30" name="Shape 159">
          <a:extLst>
            <a:ext uri="{FF2B5EF4-FFF2-40B4-BE49-F238E27FC236}">
              <a16:creationId xmlns:a16="http://schemas.microsoft.com/office/drawing/2014/main" id="{00000000-0008-0000-0E00-00004A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31" name="Shape 159">
          <a:extLst>
            <a:ext uri="{FF2B5EF4-FFF2-40B4-BE49-F238E27FC236}">
              <a16:creationId xmlns:a16="http://schemas.microsoft.com/office/drawing/2014/main" id="{00000000-0008-0000-0E00-00004B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32" name="Shape 159">
          <a:extLst>
            <a:ext uri="{FF2B5EF4-FFF2-40B4-BE49-F238E27FC236}">
              <a16:creationId xmlns:a16="http://schemas.microsoft.com/office/drawing/2014/main" id="{00000000-0008-0000-0E00-00004C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33" name="Shape 159">
          <a:extLst>
            <a:ext uri="{FF2B5EF4-FFF2-40B4-BE49-F238E27FC236}">
              <a16:creationId xmlns:a16="http://schemas.microsoft.com/office/drawing/2014/main" id="{00000000-0008-0000-0E00-00004D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34" name="Shape 159">
          <a:extLst>
            <a:ext uri="{FF2B5EF4-FFF2-40B4-BE49-F238E27FC236}">
              <a16:creationId xmlns:a16="http://schemas.microsoft.com/office/drawing/2014/main" id="{00000000-0008-0000-0E00-00004E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35" name="Shape 159">
          <a:extLst>
            <a:ext uri="{FF2B5EF4-FFF2-40B4-BE49-F238E27FC236}">
              <a16:creationId xmlns:a16="http://schemas.microsoft.com/office/drawing/2014/main" id="{00000000-0008-0000-0E00-00004F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36" name="Shape 159">
          <a:extLst>
            <a:ext uri="{FF2B5EF4-FFF2-40B4-BE49-F238E27FC236}">
              <a16:creationId xmlns:a16="http://schemas.microsoft.com/office/drawing/2014/main" id="{00000000-0008-0000-0E00-000050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37" name="Shape 159">
          <a:extLst>
            <a:ext uri="{FF2B5EF4-FFF2-40B4-BE49-F238E27FC236}">
              <a16:creationId xmlns:a16="http://schemas.microsoft.com/office/drawing/2014/main" id="{00000000-0008-0000-0E00-000051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38" name="Shape 159">
          <a:extLst>
            <a:ext uri="{FF2B5EF4-FFF2-40B4-BE49-F238E27FC236}">
              <a16:creationId xmlns:a16="http://schemas.microsoft.com/office/drawing/2014/main" id="{00000000-0008-0000-0E00-000052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39" name="Shape 159">
          <a:extLst>
            <a:ext uri="{FF2B5EF4-FFF2-40B4-BE49-F238E27FC236}">
              <a16:creationId xmlns:a16="http://schemas.microsoft.com/office/drawing/2014/main" id="{00000000-0008-0000-0E00-000053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40" name="Shape 159">
          <a:extLst>
            <a:ext uri="{FF2B5EF4-FFF2-40B4-BE49-F238E27FC236}">
              <a16:creationId xmlns:a16="http://schemas.microsoft.com/office/drawing/2014/main" id="{00000000-0008-0000-0E00-000054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41" name="Shape 159">
          <a:extLst>
            <a:ext uri="{FF2B5EF4-FFF2-40B4-BE49-F238E27FC236}">
              <a16:creationId xmlns:a16="http://schemas.microsoft.com/office/drawing/2014/main" id="{00000000-0008-0000-0E00-000055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42" name="Shape 159">
          <a:extLst>
            <a:ext uri="{FF2B5EF4-FFF2-40B4-BE49-F238E27FC236}">
              <a16:creationId xmlns:a16="http://schemas.microsoft.com/office/drawing/2014/main" id="{00000000-0008-0000-0E00-000056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43" name="Shape 159">
          <a:extLst>
            <a:ext uri="{FF2B5EF4-FFF2-40B4-BE49-F238E27FC236}">
              <a16:creationId xmlns:a16="http://schemas.microsoft.com/office/drawing/2014/main" id="{00000000-0008-0000-0E00-000057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44" name="Shape 159">
          <a:extLst>
            <a:ext uri="{FF2B5EF4-FFF2-40B4-BE49-F238E27FC236}">
              <a16:creationId xmlns:a16="http://schemas.microsoft.com/office/drawing/2014/main" id="{00000000-0008-0000-0E00-000058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45" name="Shape 159">
          <a:extLst>
            <a:ext uri="{FF2B5EF4-FFF2-40B4-BE49-F238E27FC236}">
              <a16:creationId xmlns:a16="http://schemas.microsoft.com/office/drawing/2014/main" id="{00000000-0008-0000-0E00-000059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46" name="Shape 159">
          <a:extLst>
            <a:ext uri="{FF2B5EF4-FFF2-40B4-BE49-F238E27FC236}">
              <a16:creationId xmlns:a16="http://schemas.microsoft.com/office/drawing/2014/main" id="{00000000-0008-0000-0E00-00005A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47" name="Shape 159">
          <a:extLst>
            <a:ext uri="{FF2B5EF4-FFF2-40B4-BE49-F238E27FC236}">
              <a16:creationId xmlns:a16="http://schemas.microsoft.com/office/drawing/2014/main" id="{00000000-0008-0000-0E00-00005B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48" name="Shape 159">
          <a:extLst>
            <a:ext uri="{FF2B5EF4-FFF2-40B4-BE49-F238E27FC236}">
              <a16:creationId xmlns:a16="http://schemas.microsoft.com/office/drawing/2014/main" id="{00000000-0008-0000-0E00-00005C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49" name="Shape 159">
          <a:extLst>
            <a:ext uri="{FF2B5EF4-FFF2-40B4-BE49-F238E27FC236}">
              <a16:creationId xmlns:a16="http://schemas.microsoft.com/office/drawing/2014/main" id="{00000000-0008-0000-0E00-00005D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50" name="Shape 159">
          <a:extLst>
            <a:ext uri="{FF2B5EF4-FFF2-40B4-BE49-F238E27FC236}">
              <a16:creationId xmlns:a16="http://schemas.microsoft.com/office/drawing/2014/main" id="{00000000-0008-0000-0E00-00005E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51" name="Shape 159">
          <a:extLst>
            <a:ext uri="{FF2B5EF4-FFF2-40B4-BE49-F238E27FC236}">
              <a16:creationId xmlns:a16="http://schemas.microsoft.com/office/drawing/2014/main" id="{00000000-0008-0000-0E00-00005F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52" name="Shape 159">
          <a:extLst>
            <a:ext uri="{FF2B5EF4-FFF2-40B4-BE49-F238E27FC236}">
              <a16:creationId xmlns:a16="http://schemas.microsoft.com/office/drawing/2014/main" id="{00000000-0008-0000-0E00-000060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53" name="Shape 159">
          <a:extLst>
            <a:ext uri="{FF2B5EF4-FFF2-40B4-BE49-F238E27FC236}">
              <a16:creationId xmlns:a16="http://schemas.microsoft.com/office/drawing/2014/main" id="{00000000-0008-0000-0E00-000061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67" name="Shape 159">
          <a:extLst>
            <a:ext uri="{FF2B5EF4-FFF2-40B4-BE49-F238E27FC236}">
              <a16:creationId xmlns:a16="http://schemas.microsoft.com/office/drawing/2014/main" id="{00000000-0008-0000-0E00-00006F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68" name="Shape 159">
          <a:extLst>
            <a:ext uri="{FF2B5EF4-FFF2-40B4-BE49-F238E27FC236}">
              <a16:creationId xmlns:a16="http://schemas.microsoft.com/office/drawing/2014/main" id="{00000000-0008-0000-0E00-000070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69" name="Shape 159">
          <a:extLst>
            <a:ext uri="{FF2B5EF4-FFF2-40B4-BE49-F238E27FC236}">
              <a16:creationId xmlns:a16="http://schemas.microsoft.com/office/drawing/2014/main" id="{00000000-0008-0000-0E00-000071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70" name="Shape 159">
          <a:extLst>
            <a:ext uri="{FF2B5EF4-FFF2-40B4-BE49-F238E27FC236}">
              <a16:creationId xmlns:a16="http://schemas.microsoft.com/office/drawing/2014/main" id="{00000000-0008-0000-0E00-000072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71" name="Shape 159">
          <a:extLst>
            <a:ext uri="{FF2B5EF4-FFF2-40B4-BE49-F238E27FC236}">
              <a16:creationId xmlns:a16="http://schemas.microsoft.com/office/drawing/2014/main" id="{00000000-0008-0000-0E00-000073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72" name="Shape 159">
          <a:extLst>
            <a:ext uri="{FF2B5EF4-FFF2-40B4-BE49-F238E27FC236}">
              <a16:creationId xmlns:a16="http://schemas.microsoft.com/office/drawing/2014/main" id="{00000000-0008-0000-0E00-000074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73" name="Shape 159">
          <a:extLst>
            <a:ext uri="{FF2B5EF4-FFF2-40B4-BE49-F238E27FC236}">
              <a16:creationId xmlns:a16="http://schemas.microsoft.com/office/drawing/2014/main" id="{00000000-0008-0000-0E00-000075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74" name="Shape 159">
          <a:extLst>
            <a:ext uri="{FF2B5EF4-FFF2-40B4-BE49-F238E27FC236}">
              <a16:creationId xmlns:a16="http://schemas.microsoft.com/office/drawing/2014/main" id="{00000000-0008-0000-0E00-000076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75" name="Shape 159">
          <a:extLst>
            <a:ext uri="{FF2B5EF4-FFF2-40B4-BE49-F238E27FC236}">
              <a16:creationId xmlns:a16="http://schemas.microsoft.com/office/drawing/2014/main" id="{00000000-0008-0000-0E00-000077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76" name="Shape 159">
          <a:extLst>
            <a:ext uri="{FF2B5EF4-FFF2-40B4-BE49-F238E27FC236}">
              <a16:creationId xmlns:a16="http://schemas.microsoft.com/office/drawing/2014/main" id="{00000000-0008-0000-0E00-000078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77" name="Shape 159">
          <a:extLst>
            <a:ext uri="{FF2B5EF4-FFF2-40B4-BE49-F238E27FC236}">
              <a16:creationId xmlns:a16="http://schemas.microsoft.com/office/drawing/2014/main" id="{00000000-0008-0000-0E00-000079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78" name="Shape 159">
          <a:extLst>
            <a:ext uri="{FF2B5EF4-FFF2-40B4-BE49-F238E27FC236}">
              <a16:creationId xmlns:a16="http://schemas.microsoft.com/office/drawing/2014/main" id="{00000000-0008-0000-0E00-00007A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79" name="Shape 159">
          <a:extLst>
            <a:ext uri="{FF2B5EF4-FFF2-40B4-BE49-F238E27FC236}">
              <a16:creationId xmlns:a16="http://schemas.microsoft.com/office/drawing/2014/main" id="{00000000-0008-0000-0E00-00007B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80" name="Shape 159">
          <a:extLst>
            <a:ext uri="{FF2B5EF4-FFF2-40B4-BE49-F238E27FC236}">
              <a16:creationId xmlns:a16="http://schemas.microsoft.com/office/drawing/2014/main" id="{00000000-0008-0000-0E00-00007C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81" name="Shape 159">
          <a:extLst>
            <a:ext uri="{FF2B5EF4-FFF2-40B4-BE49-F238E27FC236}">
              <a16:creationId xmlns:a16="http://schemas.microsoft.com/office/drawing/2014/main" id="{00000000-0008-0000-0E00-00007D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82" name="Shape 159">
          <a:extLst>
            <a:ext uri="{FF2B5EF4-FFF2-40B4-BE49-F238E27FC236}">
              <a16:creationId xmlns:a16="http://schemas.microsoft.com/office/drawing/2014/main" id="{00000000-0008-0000-0E00-00007E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83" name="Shape 159">
          <a:extLst>
            <a:ext uri="{FF2B5EF4-FFF2-40B4-BE49-F238E27FC236}">
              <a16:creationId xmlns:a16="http://schemas.microsoft.com/office/drawing/2014/main" id="{00000000-0008-0000-0E00-00007F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84" name="Shape 159">
          <a:extLst>
            <a:ext uri="{FF2B5EF4-FFF2-40B4-BE49-F238E27FC236}">
              <a16:creationId xmlns:a16="http://schemas.microsoft.com/office/drawing/2014/main" id="{00000000-0008-0000-0E00-000080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85" name="Shape 159">
          <a:extLst>
            <a:ext uri="{FF2B5EF4-FFF2-40B4-BE49-F238E27FC236}">
              <a16:creationId xmlns:a16="http://schemas.microsoft.com/office/drawing/2014/main" id="{00000000-0008-0000-0E00-000081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86" name="Shape 159">
          <a:extLst>
            <a:ext uri="{FF2B5EF4-FFF2-40B4-BE49-F238E27FC236}">
              <a16:creationId xmlns:a16="http://schemas.microsoft.com/office/drawing/2014/main" id="{00000000-0008-0000-0E00-000082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87" name="Shape 159">
          <a:extLst>
            <a:ext uri="{FF2B5EF4-FFF2-40B4-BE49-F238E27FC236}">
              <a16:creationId xmlns:a16="http://schemas.microsoft.com/office/drawing/2014/main" id="{00000000-0008-0000-0E00-000083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88" name="Shape 159">
          <a:extLst>
            <a:ext uri="{FF2B5EF4-FFF2-40B4-BE49-F238E27FC236}">
              <a16:creationId xmlns:a16="http://schemas.microsoft.com/office/drawing/2014/main" id="{00000000-0008-0000-0E00-000084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89" name="Shape 159">
          <a:extLst>
            <a:ext uri="{FF2B5EF4-FFF2-40B4-BE49-F238E27FC236}">
              <a16:creationId xmlns:a16="http://schemas.microsoft.com/office/drawing/2014/main" id="{00000000-0008-0000-0E00-000085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90" name="Shape 159">
          <a:extLst>
            <a:ext uri="{FF2B5EF4-FFF2-40B4-BE49-F238E27FC236}">
              <a16:creationId xmlns:a16="http://schemas.microsoft.com/office/drawing/2014/main" id="{00000000-0008-0000-0E00-000086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91" name="Shape 159">
          <a:extLst>
            <a:ext uri="{FF2B5EF4-FFF2-40B4-BE49-F238E27FC236}">
              <a16:creationId xmlns:a16="http://schemas.microsoft.com/office/drawing/2014/main" id="{00000000-0008-0000-0E00-000087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92" name="Shape 159">
          <a:extLst>
            <a:ext uri="{FF2B5EF4-FFF2-40B4-BE49-F238E27FC236}">
              <a16:creationId xmlns:a16="http://schemas.microsoft.com/office/drawing/2014/main" id="{00000000-0008-0000-0E00-000088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93" name="Shape 159">
          <a:extLst>
            <a:ext uri="{FF2B5EF4-FFF2-40B4-BE49-F238E27FC236}">
              <a16:creationId xmlns:a16="http://schemas.microsoft.com/office/drawing/2014/main" id="{00000000-0008-0000-0E00-000089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94" name="Shape 159">
          <a:extLst>
            <a:ext uri="{FF2B5EF4-FFF2-40B4-BE49-F238E27FC236}">
              <a16:creationId xmlns:a16="http://schemas.microsoft.com/office/drawing/2014/main" id="{00000000-0008-0000-0E00-00008A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95" name="Shape 159">
          <a:extLst>
            <a:ext uri="{FF2B5EF4-FFF2-40B4-BE49-F238E27FC236}">
              <a16:creationId xmlns:a16="http://schemas.microsoft.com/office/drawing/2014/main" id="{00000000-0008-0000-0E00-00008B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96" name="Shape 159">
          <a:extLst>
            <a:ext uri="{FF2B5EF4-FFF2-40B4-BE49-F238E27FC236}">
              <a16:creationId xmlns:a16="http://schemas.microsoft.com/office/drawing/2014/main" id="{00000000-0008-0000-0E00-00008C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97" name="Shape 159">
          <a:extLst>
            <a:ext uri="{FF2B5EF4-FFF2-40B4-BE49-F238E27FC236}">
              <a16:creationId xmlns:a16="http://schemas.microsoft.com/office/drawing/2014/main" id="{00000000-0008-0000-0E00-00008D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98" name="Shape 159">
          <a:extLst>
            <a:ext uri="{FF2B5EF4-FFF2-40B4-BE49-F238E27FC236}">
              <a16:creationId xmlns:a16="http://schemas.microsoft.com/office/drawing/2014/main" id="{00000000-0008-0000-0E00-00008E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399" name="Shape 159">
          <a:extLst>
            <a:ext uri="{FF2B5EF4-FFF2-40B4-BE49-F238E27FC236}">
              <a16:creationId xmlns:a16="http://schemas.microsoft.com/office/drawing/2014/main" id="{00000000-0008-0000-0E00-00008F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00" name="Shape 159">
          <a:extLst>
            <a:ext uri="{FF2B5EF4-FFF2-40B4-BE49-F238E27FC236}">
              <a16:creationId xmlns:a16="http://schemas.microsoft.com/office/drawing/2014/main" id="{00000000-0008-0000-0E00-000090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01" name="Shape 159">
          <a:extLst>
            <a:ext uri="{FF2B5EF4-FFF2-40B4-BE49-F238E27FC236}">
              <a16:creationId xmlns:a16="http://schemas.microsoft.com/office/drawing/2014/main" id="{00000000-0008-0000-0E00-000091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02" name="Shape 159">
          <a:extLst>
            <a:ext uri="{FF2B5EF4-FFF2-40B4-BE49-F238E27FC236}">
              <a16:creationId xmlns:a16="http://schemas.microsoft.com/office/drawing/2014/main" id="{00000000-0008-0000-0E00-000092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03" name="Shape 159">
          <a:extLst>
            <a:ext uri="{FF2B5EF4-FFF2-40B4-BE49-F238E27FC236}">
              <a16:creationId xmlns:a16="http://schemas.microsoft.com/office/drawing/2014/main" id="{00000000-0008-0000-0E00-000093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04" name="Shape 159">
          <a:extLst>
            <a:ext uri="{FF2B5EF4-FFF2-40B4-BE49-F238E27FC236}">
              <a16:creationId xmlns:a16="http://schemas.microsoft.com/office/drawing/2014/main" id="{00000000-0008-0000-0E00-000094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05" name="Shape 159">
          <a:extLst>
            <a:ext uri="{FF2B5EF4-FFF2-40B4-BE49-F238E27FC236}">
              <a16:creationId xmlns:a16="http://schemas.microsoft.com/office/drawing/2014/main" id="{00000000-0008-0000-0E00-000095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06" name="Shape 159">
          <a:extLst>
            <a:ext uri="{FF2B5EF4-FFF2-40B4-BE49-F238E27FC236}">
              <a16:creationId xmlns:a16="http://schemas.microsoft.com/office/drawing/2014/main" id="{00000000-0008-0000-0E00-000096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07" name="Shape 159">
          <a:extLst>
            <a:ext uri="{FF2B5EF4-FFF2-40B4-BE49-F238E27FC236}">
              <a16:creationId xmlns:a16="http://schemas.microsoft.com/office/drawing/2014/main" id="{00000000-0008-0000-0E00-000097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08" name="Shape 159">
          <a:extLst>
            <a:ext uri="{FF2B5EF4-FFF2-40B4-BE49-F238E27FC236}">
              <a16:creationId xmlns:a16="http://schemas.microsoft.com/office/drawing/2014/main" id="{00000000-0008-0000-0E00-000098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09" name="Shape 159">
          <a:extLst>
            <a:ext uri="{FF2B5EF4-FFF2-40B4-BE49-F238E27FC236}">
              <a16:creationId xmlns:a16="http://schemas.microsoft.com/office/drawing/2014/main" id="{00000000-0008-0000-0E00-000099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10" name="Shape 159">
          <a:extLst>
            <a:ext uri="{FF2B5EF4-FFF2-40B4-BE49-F238E27FC236}">
              <a16:creationId xmlns:a16="http://schemas.microsoft.com/office/drawing/2014/main" id="{00000000-0008-0000-0E00-00009A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11" name="Shape 159">
          <a:extLst>
            <a:ext uri="{FF2B5EF4-FFF2-40B4-BE49-F238E27FC236}">
              <a16:creationId xmlns:a16="http://schemas.microsoft.com/office/drawing/2014/main" id="{00000000-0008-0000-0E00-00009B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12" name="Shape 159">
          <a:extLst>
            <a:ext uri="{FF2B5EF4-FFF2-40B4-BE49-F238E27FC236}">
              <a16:creationId xmlns:a16="http://schemas.microsoft.com/office/drawing/2014/main" id="{00000000-0008-0000-0E00-00009C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13" name="Shape 159">
          <a:extLst>
            <a:ext uri="{FF2B5EF4-FFF2-40B4-BE49-F238E27FC236}">
              <a16:creationId xmlns:a16="http://schemas.microsoft.com/office/drawing/2014/main" id="{00000000-0008-0000-0E00-00009D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14" name="Shape 159">
          <a:extLst>
            <a:ext uri="{FF2B5EF4-FFF2-40B4-BE49-F238E27FC236}">
              <a16:creationId xmlns:a16="http://schemas.microsoft.com/office/drawing/2014/main" id="{00000000-0008-0000-0E00-00009E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15" name="Shape 159">
          <a:extLst>
            <a:ext uri="{FF2B5EF4-FFF2-40B4-BE49-F238E27FC236}">
              <a16:creationId xmlns:a16="http://schemas.microsoft.com/office/drawing/2014/main" id="{00000000-0008-0000-0E00-00009F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16" name="Shape 159">
          <a:extLst>
            <a:ext uri="{FF2B5EF4-FFF2-40B4-BE49-F238E27FC236}">
              <a16:creationId xmlns:a16="http://schemas.microsoft.com/office/drawing/2014/main" id="{00000000-0008-0000-0E00-0000A0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17" name="Shape 159">
          <a:extLst>
            <a:ext uri="{FF2B5EF4-FFF2-40B4-BE49-F238E27FC236}">
              <a16:creationId xmlns:a16="http://schemas.microsoft.com/office/drawing/2014/main" id="{00000000-0008-0000-0E00-0000A1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18" name="Shape 159">
          <a:extLst>
            <a:ext uri="{FF2B5EF4-FFF2-40B4-BE49-F238E27FC236}">
              <a16:creationId xmlns:a16="http://schemas.microsoft.com/office/drawing/2014/main" id="{00000000-0008-0000-0E00-0000A2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19" name="Shape 159">
          <a:extLst>
            <a:ext uri="{FF2B5EF4-FFF2-40B4-BE49-F238E27FC236}">
              <a16:creationId xmlns:a16="http://schemas.microsoft.com/office/drawing/2014/main" id="{00000000-0008-0000-0E00-0000A3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20" name="Shape 159">
          <a:extLst>
            <a:ext uri="{FF2B5EF4-FFF2-40B4-BE49-F238E27FC236}">
              <a16:creationId xmlns:a16="http://schemas.microsoft.com/office/drawing/2014/main" id="{00000000-0008-0000-0E00-0000A4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21" name="Shape 159">
          <a:extLst>
            <a:ext uri="{FF2B5EF4-FFF2-40B4-BE49-F238E27FC236}">
              <a16:creationId xmlns:a16="http://schemas.microsoft.com/office/drawing/2014/main" id="{00000000-0008-0000-0E00-0000A5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22" name="Shape 159">
          <a:extLst>
            <a:ext uri="{FF2B5EF4-FFF2-40B4-BE49-F238E27FC236}">
              <a16:creationId xmlns:a16="http://schemas.microsoft.com/office/drawing/2014/main" id="{00000000-0008-0000-0E00-0000A6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23" name="Shape 159">
          <a:extLst>
            <a:ext uri="{FF2B5EF4-FFF2-40B4-BE49-F238E27FC236}">
              <a16:creationId xmlns:a16="http://schemas.microsoft.com/office/drawing/2014/main" id="{00000000-0008-0000-0E00-0000A7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24" name="Shape 159">
          <a:extLst>
            <a:ext uri="{FF2B5EF4-FFF2-40B4-BE49-F238E27FC236}">
              <a16:creationId xmlns:a16="http://schemas.microsoft.com/office/drawing/2014/main" id="{00000000-0008-0000-0E00-0000A8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25" name="Shape 159">
          <a:extLst>
            <a:ext uri="{FF2B5EF4-FFF2-40B4-BE49-F238E27FC236}">
              <a16:creationId xmlns:a16="http://schemas.microsoft.com/office/drawing/2014/main" id="{00000000-0008-0000-0E00-0000A9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26" name="Shape 159">
          <a:extLst>
            <a:ext uri="{FF2B5EF4-FFF2-40B4-BE49-F238E27FC236}">
              <a16:creationId xmlns:a16="http://schemas.microsoft.com/office/drawing/2014/main" id="{00000000-0008-0000-0E00-0000AA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27" name="Shape 159">
          <a:extLst>
            <a:ext uri="{FF2B5EF4-FFF2-40B4-BE49-F238E27FC236}">
              <a16:creationId xmlns:a16="http://schemas.microsoft.com/office/drawing/2014/main" id="{00000000-0008-0000-0E00-0000AB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28" name="Shape 159">
          <a:extLst>
            <a:ext uri="{FF2B5EF4-FFF2-40B4-BE49-F238E27FC236}">
              <a16:creationId xmlns:a16="http://schemas.microsoft.com/office/drawing/2014/main" id="{00000000-0008-0000-0E00-0000AC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29" name="Shape 159">
          <a:extLst>
            <a:ext uri="{FF2B5EF4-FFF2-40B4-BE49-F238E27FC236}">
              <a16:creationId xmlns:a16="http://schemas.microsoft.com/office/drawing/2014/main" id="{00000000-0008-0000-0E00-0000AD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30" name="Shape 159">
          <a:extLst>
            <a:ext uri="{FF2B5EF4-FFF2-40B4-BE49-F238E27FC236}">
              <a16:creationId xmlns:a16="http://schemas.microsoft.com/office/drawing/2014/main" id="{00000000-0008-0000-0E00-0000AE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31" name="Shape 159">
          <a:extLst>
            <a:ext uri="{FF2B5EF4-FFF2-40B4-BE49-F238E27FC236}">
              <a16:creationId xmlns:a16="http://schemas.microsoft.com/office/drawing/2014/main" id="{00000000-0008-0000-0E00-0000AF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32" name="Shape 159">
          <a:extLst>
            <a:ext uri="{FF2B5EF4-FFF2-40B4-BE49-F238E27FC236}">
              <a16:creationId xmlns:a16="http://schemas.microsoft.com/office/drawing/2014/main" id="{00000000-0008-0000-0E00-0000B0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33" name="Shape 159">
          <a:extLst>
            <a:ext uri="{FF2B5EF4-FFF2-40B4-BE49-F238E27FC236}">
              <a16:creationId xmlns:a16="http://schemas.microsoft.com/office/drawing/2014/main" id="{00000000-0008-0000-0E00-0000B1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34" name="Shape 159">
          <a:extLst>
            <a:ext uri="{FF2B5EF4-FFF2-40B4-BE49-F238E27FC236}">
              <a16:creationId xmlns:a16="http://schemas.microsoft.com/office/drawing/2014/main" id="{00000000-0008-0000-0E00-0000B2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35" name="Shape 159">
          <a:extLst>
            <a:ext uri="{FF2B5EF4-FFF2-40B4-BE49-F238E27FC236}">
              <a16:creationId xmlns:a16="http://schemas.microsoft.com/office/drawing/2014/main" id="{00000000-0008-0000-0E00-0000B3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36" name="Shape 159">
          <a:extLst>
            <a:ext uri="{FF2B5EF4-FFF2-40B4-BE49-F238E27FC236}">
              <a16:creationId xmlns:a16="http://schemas.microsoft.com/office/drawing/2014/main" id="{00000000-0008-0000-0E00-0000B4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37" name="Shape 159">
          <a:extLst>
            <a:ext uri="{FF2B5EF4-FFF2-40B4-BE49-F238E27FC236}">
              <a16:creationId xmlns:a16="http://schemas.microsoft.com/office/drawing/2014/main" id="{00000000-0008-0000-0E00-0000B5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38" name="Shape 159">
          <a:extLst>
            <a:ext uri="{FF2B5EF4-FFF2-40B4-BE49-F238E27FC236}">
              <a16:creationId xmlns:a16="http://schemas.microsoft.com/office/drawing/2014/main" id="{00000000-0008-0000-0E00-0000B6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39" name="Shape 159">
          <a:extLst>
            <a:ext uri="{FF2B5EF4-FFF2-40B4-BE49-F238E27FC236}">
              <a16:creationId xmlns:a16="http://schemas.microsoft.com/office/drawing/2014/main" id="{00000000-0008-0000-0E00-0000B7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40" name="Shape 159">
          <a:extLst>
            <a:ext uri="{FF2B5EF4-FFF2-40B4-BE49-F238E27FC236}">
              <a16:creationId xmlns:a16="http://schemas.microsoft.com/office/drawing/2014/main" id="{00000000-0008-0000-0E00-0000B8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41" name="Shape 159">
          <a:extLst>
            <a:ext uri="{FF2B5EF4-FFF2-40B4-BE49-F238E27FC236}">
              <a16:creationId xmlns:a16="http://schemas.microsoft.com/office/drawing/2014/main" id="{00000000-0008-0000-0E00-0000B9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42" name="Shape 159">
          <a:extLst>
            <a:ext uri="{FF2B5EF4-FFF2-40B4-BE49-F238E27FC236}">
              <a16:creationId xmlns:a16="http://schemas.microsoft.com/office/drawing/2014/main" id="{00000000-0008-0000-0E00-0000BA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43" name="Shape 159">
          <a:extLst>
            <a:ext uri="{FF2B5EF4-FFF2-40B4-BE49-F238E27FC236}">
              <a16:creationId xmlns:a16="http://schemas.microsoft.com/office/drawing/2014/main" id="{00000000-0008-0000-0E00-0000BB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44" name="Shape 159">
          <a:extLst>
            <a:ext uri="{FF2B5EF4-FFF2-40B4-BE49-F238E27FC236}">
              <a16:creationId xmlns:a16="http://schemas.microsoft.com/office/drawing/2014/main" id="{00000000-0008-0000-0E00-0000BC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45" name="Shape 159">
          <a:extLst>
            <a:ext uri="{FF2B5EF4-FFF2-40B4-BE49-F238E27FC236}">
              <a16:creationId xmlns:a16="http://schemas.microsoft.com/office/drawing/2014/main" id="{00000000-0008-0000-0E00-0000BD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46" name="Shape 159">
          <a:extLst>
            <a:ext uri="{FF2B5EF4-FFF2-40B4-BE49-F238E27FC236}">
              <a16:creationId xmlns:a16="http://schemas.microsoft.com/office/drawing/2014/main" id="{00000000-0008-0000-0E00-0000BE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47" name="Shape 159">
          <a:extLst>
            <a:ext uri="{FF2B5EF4-FFF2-40B4-BE49-F238E27FC236}">
              <a16:creationId xmlns:a16="http://schemas.microsoft.com/office/drawing/2014/main" id="{00000000-0008-0000-0E00-0000BF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48" name="Shape 159">
          <a:extLst>
            <a:ext uri="{FF2B5EF4-FFF2-40B4-BE49-F238E27FC236}">
              <a16:creationId xmlns:a16="http://schemas.microsoft.com/office/drawing/2014/main" id="{00000000-0008-0000-0E00-0000C0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49" name="Shape 159">
          <a:extLst>
            <a:ext uri="{FF2B5EF4-FFF2-40B4-BE49-F238E27FC236}">
              <a16:creationId xmlns:a16="http://schemas.microsoft.com/office/drawing/2014/main" id="{00000000-0008-0000-0E00-0000C1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50" name="Shape 159">
          <a:extLst>
            <a:ext uri="{FF2B5EF4-FFF2-40B4-BE49-F238E27FC236}">
              <a16:creationId xmlns:a16="http://schemas.microsoft.com/office/drawing/2014/main" id="{00000000-0008-0000-0E00-0000C2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51" name="Shape 159">
          <a:extLst>
            <a:ext uri="{FF2B5EF4-FFF2-40B4-BE49-F238E27FC236}">
              <a16:creationId xmlns:a16="http://schemas.microsoft.com/office/drawing/2014/main" id="{00000000-0008-0000-0E00-0000C3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52" name="Shape 159">
          <a:extLst>
            <a:ext uri="{FF2B5EF4-FFF2-40B4-BE49-F238E27FC236}">
              <a16:creationId xmlns:a16="http://schemas.microsoft.com/office/drawing/2014/main" id="{00000000-0008-0000-0E00-0000C4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53" name="Shape 159">
          <a:extLst>
            <a:ext uri="{FF2B5EF4-FFF2-40B4-BE49-F238E27FC236}">
              <a16:creationId xmlns:a16="http://schemas.microsoft.com/office/drawing/2014/main" id="{00000000-0008-0000-0E00-0000C5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54" name="Shape 159">
          <a:extLst>
            <a:ext uri="{FF2B5EF4-FFF2-40B4-BE49-F238E27FC236}">
              <a16:creationId xmlns:a16="http://schemas.microsoft.com/office/drawing/2014/main" id="{00000000-0008-0000-0E00-0000C6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55" name="Shape 159">
          <a:extLst>
            <a:ext uri="{FF2B5EF4-FFF2-40B4-BE49-F238E27FC236}">
              <a16:creationId xmlns:a16="http://schemas.microsoft.com/office/drawing/2014/main" id="{00000000-0008-0000-0E00-0000C7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56" name="Shape 159">
          <a:extLst>
            <a:ext uri="{FF2B5EF4-FFF2-40B4-BE49-F238E27FC236}">
              <a16:creationId xmlns:a16="http://schemas.microsoft.com/office/drawing/2014/main" id="{00000000-0008-0000-0E00-0000C8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57" name="Shape 159">
          <a:extLst>
            <a:ext uri="{FF2B5EF4-FFF2-40B4-BE49-F238E27FC236}">
              <a16:creationId xmlns:a16="http://schemas.microsoft.com/office/drawing/2014/main" id="{00000000-0008-0000-0E00-0000C9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58" name="Shape 159">
          <a:extLst>
            <a:ext uri="{FF2B5EF4-FFF2-40B4-BE49-F238E27FC236}">
              <a16:creationId xmlns:a16="http://schemas.microsoft.com/office/drawing/2014/main" id="{00000000-0008-0000-0E00-0000CA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59" name="Shape 159">
          <a:extLst>
            <a:ext uri="{FF2B5EF4-FFF2-40B4-BE49-F238E27FC236}">
              <a16:creationId xmlns:a16="http://schemas.microsoft.com/office/drawing/2014/main" id="{00000000-0008-0000-0E00-0000CB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60" name="Shape 159">
          <a:extLst>
            <a:ext uri="{FF2B5EF4-FFF2-40B4-BE49-F238E27FC236}">
              <a16:creationId xmlns:a16="http://schemas.microsoft.com/office/drawing/2014/main" id="{00000000-0008-0000-0E00-0000CC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61" name="Shape 159">
          <a:extLst>
            <a:ext uri="{FF2B5EF4-FFF2-40B4-BE49-F238E27FC236}">
              <a16:creationId xmlns:a16="http://schemas.microsoft.com/office/drawing/2014/main" id="{00000000-0008-0000-0E00-0000CD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62" name="Shape 159">
          <a:extLst>
            <a:ext uri="{FF2B5EF4-FFF2-40B4-BE49-F238E27FC236}">
              <a16:creationId xmlns:a16="http://schemas.microsoft.com/office/drawing/2014/main" id="{00000000-0008-0000-0E00-0000CE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63" name="Shape 159">
          <a:extLst>
            <a:ext uri="{FF2B5EF4-FFF2-40B4-BE49-F238E27FC236}">
              <a16:creationId xmlns:a16="http://schemas.microsoft.com/office/drawing/2014/main" id="{00000000-0008-0000-0E00-0000CF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64" name="Shape 159">
          <a:extLst>
            <a:ext uri="{FF2B5EF4-FFF2-40B4-BE49-F238E27FC236}">
              <a16:creationId xmlns:a16="http://schemas.microsoft.com/office/drawing/2014/main" id="{00000000-0008-0000-0E00-0000D0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65" name="Shape 159">
          <a:extLst>
            <a:ext uri="{FF2B5EF4-FFF2-40B4-BE49-F238E27FC236}">
              <a16:creationId xmlns:a16="http://schemas.microsoft.com/office/drawing/2014/main" id="{00000000-0008-0000-0E00-0000D1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66" name="Shape 159">
          <a:extLst>
            <a:ext uri="{FF2B5EF4-FFF2-40B4-BE49-F238E27FC236}">
              <a16:creationId xmlns:a16="http://schemas.microsoft.com/office/drawing/2014/main" id="{00000000-0008-0000-0E00-0000D2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67" name="Shape 159">
          <a:extLst>
            <a:ext uri="{FF2B5EF4-FFF2-40B4-BE49-F238E27FC236}">
              <a16:creationId xmlns:a16="http://schemas.microsoft.com/office/drawing/2014/main" id="{00000000-0008-0000-0E00-0000D3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68" name="Shape 159">
          <a:extLst>
            <a:ext uri="{FF2B5EF4-FFF2-40B4-BE49-F238E27FC236}">
              <a16:creationId xmlns:a16="http://schemas.microsoft.com/office/drawing/2014/main" id="{00000000-0008-0000-0E00-0000D4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69" name="Shape 159">
          <a:extLst>
            <a:ext uri="{FF2B5EF4-FFF2-40B4-BE49-F238E27FC236}">
              <a16:creationId xmlns:a16="http://schemas.microsoft.com/office/drawing/2014/main" id="{00000000-0008-0000-0E00-0000D5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70" name="Shape 159">
          <a:extLst>
            <a:ext uri="{FF2B5EF4-FFF2-40B4-BE49-F238E27FC236}">
              <a16:creationId xmlns:a16="http://schemas.microsoft.com/office/drawing/2014/main" id="{00000000-0008-0000-0E00-0000D6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71" name="Shape 159">
          <a:extLst>
            <a:ext uri="{FF2B5EF4-FFF2-40B4-BE49-F238E27FC236}">
              <a16:creationId xmlns:a16="http://schemas.microsoft.com/office/drawing/2014/main" id="{00000000-0008-0000-0E00-0000D7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72" name="Shape 159">
          <a:extLst>
            <a:ext uri="{FF2B5EF4-FFF2-40B4-BE49-F238E27FC236}">
              <a16:creationId xmlns:a16="http://schemas.microsoft.com/office/drawing/2014/main" id="{00000000-0008-0000-0E00-0000D8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73" name="Shape 159">
          <a:extLst>
            <a:ext uri="{FF2B5EF4-FFF2-40B4-BE49-F238E27FC236}">
              <a16:creationId xmlns:a16="http://schemas.microsoft.com/office/drawing/2014/main" id="{00000000-0008-0000-0E00-0000D9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74" name="Shape 159">
          <a:extLst>
            <a:ext uri="{FF2B5EF4-FFF2-40B4-BE49-F238E27FC236}">
              <a16:creationId xmlns:a16="http://schemas.microsoft.com/office/drawing/2014/main" id="{00000000-0008-0000-0E00-0000DA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75" name="Shape 159">
          <a:extLst>
            <a:ext uri="{FF2B5EF4-FFF2-40B4-BE49-F238E27FC236}">
              <a16:creationId xmlns:a16="http://schemas.microsoft.com/office/drawing/2014/main" id="{00000000-0008-0000-0E00-0000DB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76" name="Shape 159">
          <a:extLst>
            <a:ext uri="{FF2B5EF4-FFF2-40B4-BE49-F238E27FC236}">
              <a16:creationId xmlns:a16="http://schemas.microsoft.com/office/drawing/2014/main" id="{00000000-0008-0000-0E00-0000DC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77" name="Shape 159">
          <a:extLst>
            <a:ext uri="{FF2B5EF4-FFF2-40B4-BE49-F238E27FC236}">
              <a16:creationId xmlns:a16="http://schemas.microsoft.com/office/drawing/2014/main" id="{00000000-0008-0000-0E00-0000DD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78" name="Shape 159">
          <a:extLst>
            <a:ext uri="{FF2B5EF4-FFF2-40B4-BE49-F238E27FC236}">
              <a16:creationId xmlns:a16="http://schemas.microsoft.com/office/drawing/2014/main" id="{00000000-0008-0000-0E00-0000DE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79" name="Shape 159">
          <a:extLst>
            <a:ext uri="{FF2B5EF4-FFF2-40B4-BE49-F238E27FC236}">
              <a16:creationId xmlns:a16="http://schemas.microsoft.com/office/drawing/2014/main" id="{00000000-0008-0000-0E00-0000DF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80" name="Shape 159">
          <a:extLst>
            <a:ext uri="{FF2B5EF4-FFF2-40B4-BE49-F238E27FC236}">
              <a16:creationId xmlns:a16="http://schemas.microsoft.com/office/drawing/2014/main" id="{00000000-0008-0000-0E00-0000E0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81" name="Shape 159">
          <a:extLst>
            <a:ext uri="{FF2B5EF4-FFF2-40B4-BE49-F238E27FC236}">
              <a16:creationId xmlns:a16="http://schemas.microsoft.com/office/drawing/2014/main" id="{00000000-0008-0000-0E00-0000E1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82" name="Shape 159">
          <a:extLst>
            <a:ext uri="{FF2B5EF4-FFF2-40B4-BE49-F238E27FC236}">
              <a16:creationId xmlns:a16="http://schemas.microsoft.com/office/drawing/2014/main" id="{00000000-0008-0000-0E00-0000E2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83" name="Shape 159">
          <a:extLst>
            <a:ext uri="{FF2B5EF4-FFF2-40B4-BE49-F238E27FC236}">
              <a16:creationId xmlns:a16="http://schemas.microsoft.com/office/drawing/2014/main" id="{00000000-0008-0000-0E00-0000E3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84" name="Shape 159">
          <a:extLst>
            <a:ext uri="{FF2B5EF4-FFF2-40B4-BE49-F238E27FC236}">
              <a16:creationId xmlns:a16="http://schemas.microsoft.com/office/drawing/2014/main" id="{00000000-0008-0000-0E00-0000E4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85" name="Shape 159">
          <a:extLst>
            <a:ext uri="{FF2B5EF4-FFF2-40B4-BE49-F238E27FC236}">
              <a16:creationId xmlns:a16="http://schemas.microsoft.com/office/drawing/2014/main" id="{00000000-0008-0000-0E00-0000E5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86" name="Shape 159">
          <a:extLst>
            <a:ext uri="{FF2B5EF4-FFF2-40B4-BE49-F238E27FC236}">
              <a16:creationId xmlns:a16="http://schemas.microsoft.com/office/drawing/2014/main" id="{00000000-0008-0000-0E00-0000E6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87" name="Shape 159">
          <a:extLst>
            <a:ext uri="{FF2B5EF4-FFF2-40B4-BE49-F238E27FC236}">
              <a16:creationId xmlns:a16="http://schemas.microsoft.com/office/drawing/2014/main" id="{00000000-0008-0000-0E00-0000E7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88" name="Shape 159">
          <a:extLst>
            <a:ext uri="{FF2B5EF4-FFF2-40B4-BE49-F238E27FC236}">
              <a16:creationId xmlns:a16="http://schemas.microsoft.com/office/drawing/2014/main" id="{00000000-0008-0000-0E00-0000E8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89" name="Shape 159">
          <a:extLst>
            <a:ext uri="{FF2B5EF4-FFF2-40B4-BE49-F238E27FC236}">
              <a16:creationId xmlns:a16="http://schemas.microsoft.com/office/drawing/2014/main" id="{00000000-0008-0000-0E00-0000E9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90" name="Shape 159">
          <a:extLst>
            <a:ext uri="{FF2B5EF4-FFF2-40B4-BE49-F238E27FC236}">
              <a16:creationId xmlns:a16="http://schemas.microsoft.com/office/drawing/2014/main" id="{00000000-0008-0000-0E00-0000EA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91" name="Shape 159">
          <a:extLst>
            <a:ext uri="{FF2B5EF4-FFF2-40B4-BE49-F238E27FC236}">
              <a16:creationId xmlns:a16="http://schemas.microsoft.com/office/drawing/2014/main" id="{00000000-0008-0000-0E00-0000EB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92" name="Shape 159">
          <a:extLst>
            <a:ext uri="{FF2B5EF4-FFF2-40B4-BE49-F238E27FC236}">
              <a16:creationId xmlns:a16="http://schemas.microsoft.com/office/drawing/2014/main" id="{00000000-0008-0000-0E00-0000EC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93" name="Shape 159">
          <a:extLst>
            <a:ext uri="{FF2B5EF4-FFF2-40B4-BE49-F238E27FC236}">
              <a16:creationId xmlns:a16="http://schemas.microsoft.com/office/drawing/2014/main" id="{00000000-0008-0000-0E00-0000ED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94" name="Shape 159">
          <a:extLst>
            <a:ext uri="{FF2B5EF4-FFF2-40B4-BE49-F238E27FC236}">
              <a16:creationId xmlns:a16="http://schemas.microsoft.com/office/drawing/2014/main" id="{00000000-0008-0000-0E00-0000EE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95" name="Shape 159">
          <a:extLst>
            <a:ext uri="{FF2B5EF4-FFF2-40B4-BE49-F238E27FC236}">
              <a16:creationId xmlns:a16="http://schemas.microsoft.com/office/drawing/2014/main" id="{00000000-0008-0000-0E00-0000EF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96" name="Shape 159">
          <a:extLst>
            <a:ext uri="{FF2B5EF4-FFF2-40B4-BE49-F238E27FC236}">
              <a16:creationId xmlns:a16="http://schemas.microsoft.com/office/drawing/2014/main" id="{00000000-0008-0000-0E00-0000F0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97" name="Shape 159">
          <a:extLst>
            <a:ext uri="{FF2B5EF4-FFF2-40B4-BE49-F238E27FC236}">
              <a16:creationId xmlns:a16="http://schemas.microsoft.com/office/drawing/2014/main" id="{00000000-0008-0000-0E00-0000F1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98" name="Shape 159">
          <a:extLst>
            <a:ext uri="{FF2B5EF4-FFF2-40B4-BE49-F238E27FC236}">
              <a16:creationId xmlns:a16="http://schemas.microsoft.com/office/drawing/2014/main" id="{00000000-0008-0000-0E00-0000F2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499" name="Shape 159">
          <a:extLst>
            <a:ext uri="{FF2B5EF4-FFF2-40B4-BE49-F238E27FC236}">
              <a16:creationId xmlns:a16="http://schemas.microsoft.com/office/drawing/2014/main" id="{00000000-0008-0000-0E00-0000F3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00" name="Shape 159">
          <a:extLst>
            <a:ext uri="{FF2B5EF4-FFF2-40B4-BE49-F238E27FC236}">
              <a16:creationId xmlns:a16="http://schemas.microsoft.com/office/drawing/2014/main" id="{00000000-0008-0000-0E00-0000F4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01" name="Shape 159">
          <a:extLst>
            <a:ext uri="{FF2B5EF4-FFF2-40B4-BE49-F238E27FC236}">
              <a16:creationId xmlns:a16="http://schemas.microsoft.com/office/drawing/2014/main" id="{00000000-0008-0000-0E00-0000F5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02" name="Shape 159">
          <a:extLst>
            <a:ext uri="{FF2B5EF4-FFF2-40B4-BE49-F238E27FC236}">
              <a16:creationId xmlns:a16="http://schemas.microsoft.com/office/drawing/2014/main" id="{00000000-0008-0000-0E00-0000F6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03" name="Shape 159">
          <a:extLst>
            <a:ext uri="{FF2B5EF4-FFF2-40B4-BE49-F238E27FC236}">
              <a16:creationId xmlns:a16="http://schemas.microsoft.com/office/drawing/2014/main" id="{00000000-0008-0000-0E00-0000F7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04" name="Shape 159">
          <a:extLst>
            <a:ext uri="{FF2B5EF4-FFF2-40B4-BE49-F238E27FC236}">
              <a16:creationId xmlns:a16="http://schemas.microsoft.com/office/drawing/2014/main" id="{00000000-0008-0000-0E00-0000F8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05" name="Shape 159">
          <a:extLst>
            <a:ext uri="{FF2B5EF4-FFF2-40B4-BE49-F238E27FC236}">
              <a16:creationId xmlns:a16="http://schemas.microsoft.com/office/drawing/2014/main" id="{00000000-0008-0000-0E00-0000F9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06" name="Shape 159">
          <a:extLst>
            <a:ext uri="{FF2B5EF4-FFF2-40B4-BE49-F238E27FC236}">
              <a16:creationId xmlns:a16="http://schemas.microsoft.com/office/drawing/2014/main" id="{00000000-0008-0000-0E00-0000FA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07" name="Shape 159">
          <a:extLst>
            <a:ext uri="{FF2B5EF4-FFF2-40B4-BE49-F238E27FC236}">
              <a16:creationId xmlns:a16="http://schemas.microsoft.com/office/drawing/2014/main" id="{00000000-0008-0000-0E00-0000FB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08" name="Shape 159">
          <a:extLst>
            <a:ext uri="{FF2B5EF4-FFF2-40B4-BE49-F238E27FC236}">
              <a16:creationId xmlns:a16="http://schemas.microsoft.com/office/drawing/2014/main" id="{00000000-0008-0000-0E00-0000FC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09" name="Shape 159">
          <a:extLst>
            <a:ext uri="{FF2B5EF4-FFF2-40B4-BE49-F238E27FC236}">
              <a16:creationId xmlns:a16="http://schemas.microsoft.com/office/drawing/2014/main" id="{00000000-0008-0000-0E00-0000FD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10" name="Shape 159">
          <a:extLst>
            <a:ext uri="{FF2B5EF4-FFF2-40B4-BE49-F238E27FC236}">
              <a16:creationId xmlns:a16="http://schemas.microsoft.com/office/drawing/2014/main" id="{00000000-0008-0000-0E00-0000FE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11" name="Shape 159">
          <a:extLst>
            <a:ext uri="{FF2B5EF4-FFF2-40B4-BE49-F238E27FC236}">
              <a16:creationId xmlns:a16="http://schemas.microsoft.com/office/drawing/2014/main" id="{00000000-0008-0000-0E00-0000FF01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12" name="Shape 159">
          <a:extLst>
            <a:ext uri="{FF2B5EF4-FFF2-40B4-BE49-F238E27FC236}">
              <a16:creationId xmlns:a16="http://schemas.microsoft.com/office/drawing/2014/main" id="{00000000-0008-0000-0E00-000000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13" name="Shape 159">
          <a:extLst>
            <a:ext uri="{FF2B5EF4-FFF2-40B4-BE49-F238E27FC236}">
              <a16:creationId xmlns:a16="http://schemas.microsoft.com/office/drawing/2014/main" id="{00000000-0008-0000-0E00-000001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14" name="Shape 159">
          <a:extLst>
            <a:ext uri="{FF2B5EF4-FFF2-40B4-BE49-F238E27FC236}">
              <a16:creationId xmlns:a16="http://schemas.microsoft.com/office/drawing/2014/main" id="{00000000-0008-0000-0E00-000002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15" name="Shape 159">
          <a:extLst>
            <a:ext uri="{FF2B5EF4-FFF2-40B4-BE49-F238E27FC236}">
              <a16:creationId xmlns:a16="http://schemas.microsoft.com/office/drawing/2014/main" id="{00000000-0008-0000-0E00-000003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16" name="Shape 159">
          <a:extLst>
            <a:ext uri="{FF2B5EF4-FFF2-40B4-BE49-F238E27FC236}">
              <a16:creationId xmlns:a16="http://schemas.microsoft.com/office/drawing/2014/main" id="{00000000-0008-0000-0E00-000004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17" name="Shape 159">
          <a:extLst>
            <a:ext uri="{FF2B5EF4-FFF2-40B4-BE49-F238E27FC236}">
              <a16:creationId xmlns:a16="http://schemas.microsoft.com/office/drawing/2014/main" id="{00000000-0008-0000-0E00-000005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18" name="Shape 159">
          <a:extLst>
            <a:ext uri="{FF2B5EF4-FFF2-40B4-BE49-F238E27FC236}">
              <a16:creationId xmlns:a16="http://schemas.microsoft.com/office/drawing/2014/main" id="{00000000-0008-0000-0E00-000006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19" name="Shape 159">
          <a:extLst>
            <a:ext uri="{FF2B5EF4-FFF2-40B4-BE49-F238E27FC236}">
              <a16:creationId xmlns:a16="http://schemas.microsoft.com/office/drawing/2014/main" id="{00000000-0008-0000-0E00-000007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20" name="Shape 159">
          <a:extLst>
            <a:ext uri="{FF2B5EF4-FFF2-40B4-BE49-F238E27FC236}">
              <a16:creationId xmlns:a16="http://schemas.microsoft.com/office/drawing/2014/main" id="{00000000-0008-0000-0E00-000008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21" name="Shape 159">
          <a:extLst>
            <a:ext uri="{FF2B5EF4-FFF2-40B4-BE49-F238E27FC236}">
              <a16:creationId xmlns:a16="http://schemas.microsoft.com/office/drawing/2014/main" id="{00000000-0008-0000-0E00-000009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22" name="Shape 159">
          <a:extLst>
            <a:ext uri="{FF2B5EF4-FFF2-40B4-BE49-F238E27FC236}">
              <a16:creationId xmlns:a16="http://schemas.microsoft.com/office/drawing/2014/main" id="{00000000-0008-0000-0E00-00000A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23" name="Shape 159">
          <a:extLst>
            <a:ext uri="{FF2B5EF4-FFF2-40B4-BE49-F238E27FC236}">
              <a16:creationId xmlns:a16="http://schemas.microsoft.com/office/drawing/2014/main" id="{00000000-0008-0000-0E00-00000B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24" name="Shape 159">
          <a:extLst>
            <a:ext uri="{FF2B5EF4-FFF2-40B4-BE49-F238E27FC236}">
              <a16:creationId xmlns:a16="http://schemas.microsoft.com/office/drawing/2014/main" id="{00000000-0008-0000-0E00-00000C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25" name="Shape 159">
          <a:extLst>
            <a:ext uri="{FF2B5EF4-FFF2-40B4-BE49-F238E27FC236}">
              <a16:creationId xmlns:a16="http://schemas.microsoft.com/office/drawing/2014/main" id="{00000000-0008-0000-0E00-00000D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26" name="Shape 159">
          <a:extLst>
            <a:ext uri="{FF2B5EF4-FFF2-40B4-BE49-F238E27FC236}">
              <a16:creationId xmlns:a16="http://schemas.microsoft.com/office/drawing/2014/main" id="{00000000-0008-0000-0E00-00000E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27" name="Shape 159">
          <a:extLst>
            <a:ext uri="{FF2B5EF4-FFF2-40B4-BE49-F238E27FC236}">
              <a16:creationId xmlns:a16="http://schemas.microsoft.com/office/drawing/2014/main" id="{00000000-0008-0000-0E00-00000F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28" name="Shape 159">
          <a:extLst>
            <a:ext uri="{FF2B5EF4-FFF2-40B4-BE49-F238E27FC236}">
              <a16:creationId xmlns:a16="http://schemas.microsoft.com/office/drawing/2014/main" id="{00000000-0008-0000-0E00-000010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29" name="Shape 159">
          <a:extLst>
            <a:ext uri="{FF2B5EF4-FFF2-40B4-BE49-F238E27FC236}">
              <a16:creationId xmlns:a16="http://schemas.microsoft.com/office/drawing/2014/main" id="{00000000-0008-0000-0E00-000011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30" name="Shape 159">
          <a:extLst>
            <a:ext uri="{FF2B5EF4-FFF2-40B4-BE49-F238E27FC236}">
              <a16:creationId xmlns:a16="http://schemas.microsoft.com/office/drawing/2014/main" id="{00000000-0008-0000-0E00-000012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31" name="Shape 159">
          <a:extLst>
            <a:ext uri="{FF2B5EF4-FFF2-40B4-BE49-F238E27FC236}">
              <a16:creationId xmlns:a16="http://schemas.microsoft.com/office/drawing/2014/main" id="{00000000-0008-0000-0E00-000013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32" name="Shape 159">
          <a:extLst>
            <a:ext uri="{FF2B5EF4-FFF2-40B4-BE49-F238E27FC236}">
              <a16:creationId xmlns:a16="http://schemas.microsoft.com/office/drawing/2014/main" id="{00000000-0008-0000-0E00-000014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33" name="Shape 159">
          <a:extLst>
            <a:ext uri="{FF2B5EF4-FFF2-40B4-BE49-F238E27FC236}">
              <a16:creationId xmlns:a16="http://schemas.microsoft.com/office/drawing/2014/main" id="{00000000-0008-0000-0E00-000015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34" name="Shape 159">
          <a:extLst>
            <a:ext uri="{FF2B5EF4-FFF2-40B4-BE49-F238E27FC236}">
              <a16:creationId xmlns:a16="http://schemas.microsoft.com/office/drawing/2014/main" id="{00000000-0008-0000-0E00-000016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35" name="Shape 159">
          <a:extLst>
            <a:ext uri="{FF2B5EF4-FFF2-40B4-BE49-F238E27FC236}">
              <a16:creationId xmlns:a16="http://schemas.microsoft.com/office/drawing/2014/main" id="{00000000-0008-0000-0E00-000017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36" name="Shape 159">
          <a:extLst>
            <a:ext uri="{FF2B5EF4-FFF2-40B4-BE49-F238E27FC236}">
              <a16:creationId xmlns:a16="http://schemas.microsoft.com/office/drawing/2014/main" id="{00000000-0008-0000-0E00-000018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37" name="Shape 159">
          <a:extLst>
            <a:ext uri="{FF2B5EF4-FFF2-40B4-BE49-F238E27FC236}">
              <a16:creationId xmlns:a16="http://schemas.microsoft.com/office/drawing/2014/main" id="{00000000-0008-0000-0E00-000019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38" name="Shape 159">
          <a:extLst>
            <a:ext uri="{FF2B5EF4-FFF2-40B4-BE49-F238E27FC236}">
              <a16:creationId xmlns:a16="http://schemas.microsoft.com/office/drawing/2014/main" id="{00000000-0008-0000-0E00-00001A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39" name="Shape 159">
          <a:extLst>
            <a:ext uri="{FF2B5EF4-FFF2-40B4-BE49-F238E27FC236}">
              <a16:creationId xmlns:a16="http://schemas.microsoft.com/office/drawing/2014/main" id="{00000000-0008-0000-0E00-00001B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40" name="Shape 159">
          <a:extLst>
            <a:ext uri="{FF2B5EF4-FFF2-40B4-BE49-F238E27FC236}">
              <a16:creationId xmlns:a16="http://schemas.microsoft.com/office/drawing/2014/main" id="{00000000-0008-0000-0E00-00001C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41" name="Shape 159">
          <a:extLst>
            <a:ext uri="{FF2B5EF4-FFF2-40B4-BE49-F238E27FC236}">
              <a16:creationId xmlns:a16="http://schemas.microsoft.com/office/drawing/2014/main" id="{00000000-0008-0000-0E00-00001D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42" name="Shape 159">
          <a:extLst>
            <a:ext uri="{FF2B5EF4-FFF2-40B4-BE49-F238E27FC236}">
              <a16:creationId xmlns:a16="http://schemas.microsoft.com/office/drawing/2014/main" id="{00000000-0008-0000-0E00-00001E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43" name="Shape 159">
          <a:extLst>
            <a:ext uri="{FF2B5EF4-FFF2-40B4-BE49-F238E27FC236}">
              <a16:creationId xmlns:a16="http://schemas.microsoft.com/office/drawing/2014/main" id="{00000000-0008-0000-0E00-00001F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44" name="Shape 159">
          <a:extLst>
            <a:ext uri="{FF2B5EF4-FFF2-40B4-BE49-F238E27FC236}">
              <a16:creationId xmlns:a16="http://schemas.microsoft.com/office/drawing/2014/main" id="{00000000-0008-0000-0E00-000020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45" name="Shape 159">
          <a:extLst>
            <a:ext uri="{FF2B5EF4-FFF2-40B4-BE49-F238E27FC236}">
              <a16:creationId xmlns:a16="http://schemas.microsoft.com/office/drawing/2014/main" id="{00000000-0008-0000-0E00-000021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46" name="Shape 159">
          <a:extLst>
            <a:ext uri="{FF2B5EF4-FFF2-40B4-BE49-F238E27FC236}">
              <a16:creationId xmlns:a16="http://schemas.microsoft.com/office/drawing/2014/main" id="{00000000-0008-0000-0E00-000022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47" name="Shape 159">
          <a:extLst>
            <a:ext uri="{FF2B5EF4-FFF2-40B4-BE49-F238E27FC236}">
              <a16:creationId xmlns:a16="http://schemas.microsoft.com/office/drawing/2014/main" id="{00000000-0008-0000-0E00-000023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48" name="Shape 159">
          <a:extLst>
            <a:ext uri="{FF2B5EF4-FFF2-40B4-BE49-F238E27FC236}">
              <a16:creationId xmlns:a16="http://schemas.microsoft.com/office/drawing/2014/main" id="{00000000-0008-0000-0E00-000024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49" name="Shape 159">
          <a:extLst>
            <a:ext uri="{FF2B5EF4-FFF2-40B4-BE49-F238E27FC236}">
              <a16:creationId xmlns:a16="http://schemas.microsoft.com/office/drawing/2014/main" id="{00000000-0008-0000-0E00-000025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50" name="Shape 159">
          <a:extLst>
            <a:ext uri="{FF2B5EF4-FFF2-40B4-BE49-F238E27FC236}">
              <a16:creationId xmlns:a16="http://schemas.microsoft.com/office/drawing/2014/main" id="{00000000-0008-0000-0E00-000026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51" name="Shape 159">
          <a:extLst>
            <a:ext uri="{FF2B5EF4-FFF2-40B4-BE49-F238E27FC236}">
              <a16:creationId xmlns:a16="http://schemas.microsoft.com/office/drawing/2014/main" id="{00000000-0008-0000-0E00-000027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52" name="Shape 159">
          <a:extLst>
            <a:ext uri="{FF2B5EF4-FFF2-40B4-BE49-F238E27FC236}">
              <a16:creationId xmlns:a16="http://schemas.microsoft.com/office/drawing/2014/main" id="{00000000-0008-0000-0E00-000028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53" name="Shape 159">
          <a:extLst>
            <a:ext uri="{FF2B5EF4-FFF2-40B4-BE49-F238E27FC236}">
              <a16:creationId xmlns:a16="http://schemas.microsoft.com/office/drawing/2014/main" id="{00000000-0008-0000-0E00-000029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54" name="Shape 159">
          <a:extLst>
            <a:ext uri="{FF2B5EF4-FFF2-40B4-BE49-F238E27FC236}">
              <a16:creationId xmlns:a16="http://schemas.microsoft.com/office/drawing/2014/main" id="{00000000-0008-0000-0E00-00002A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55" name="Shape 159">
          <a:extLst>
            <a:ext uri="{FF2B5EF4-FFF2-40B4-BE49-F238E27FC236}">
              <a16:creationId xmlns:a16="http://schemas.microsoft.com/office/drawing/2014/main" id="{00000000-0008-0000-0E00-00002B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56" name="Shape 159">
          <a:extLst>
            <a:ext uri="{FF2B5EF4-FFF2-40B4-BE49-F238E27FC236}">
              <a16:creationId xmlns:a16="http://schemas.microsoft.com/office/drawing/2014/main" id="{00000000-0008-0000-0E00-00002C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57" name="Shape 159">
          <a:extLst>
            <a:ext uri="{FF2B5EF4-FFF2-40B4-BE49-F238E27FC236}">
              <a16:creationId xmlns:a16="http://schemas.microsoft.com/office/drawing/2014/main" id="{00000000-0008-0000-0E00-00002D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58" name="Shape 159">
          <a:extLst>
            <a:ext uri="{FF2B5EF4-FFF2-40B4-BE49-F238E27FC236}">
              <a16:creationId xmlns:a16="http://schemas.microsoft.com/office/drawing/2014/main" id="{00000000-0008-0000-0E00-00002E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59" name="Shape 159">
          <a:extLst>
            <a:ext uri="{FF2B5EF4-FFF2-40B4-BE49-F238E27FC236}">
              <a16:creationId xmlns:a16="http://schemas.microsoft.com/office/drawing/2014/main" id="{00000000-0008-0000-0E00-00002F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60" name="Shape 159">
          <a:extLst>
            <a:ext uri="{FF2B5EF4-FFF2-40B4-BE49-F238E27FC236}">
              <a16:creationId xmlns:a16="http://schemas.microsoft.com/office/drawing/2014/main" id="{00000000-0008-0000-0E00-000030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61" name="Shape 159">
          <a:extLst>
            <a:ext uri="{FF2B5EF4-FFF2-40B4-BE49-F238E27FC236}">
              <a16:creationId xmlns:a16="http://schemas.microsoft.com/office/drawing/2014/main" id="{00000000-0008-0000-0E00-000031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62" name="Shape 159">
          <a:extLst>
            <a:ext uri="{FF2B5EF4-FFF2-40B4-BE49-F238E27FC236}">
              <a16:creationId xmlns:a16="http://schemas.microsoft.com/office/drawing/2014/main" id="{00000000-0008-0000-0E00-000032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63" name="Shape 159">
          <a:extLst>
            <a:ext uri="{FF2B5EF4-FFF2-40B4-BE49-F238E27FC236}">
              <a16:creationId xmlns:a16="http://schemas.microsoft.com/office/drawing/2014/main" id="{00000000-0008-0000-0E00-000033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64" name="Shape 159">
          <a:extLst>
            <a:ext uri="{FF2B5EF4-FFF2-40B4-BE49-F238E27FC236}">
              <a16:creationId xmlns:a16="http://schemas.microsoft.com/office/drawing/2014/main" id="{00000000-0008-0000-0E00-000034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65" name="Shape 159">
          <a:extLst>
            <a:ext uri="{FF2B5EF4-FFF2-40B4-BE49-F238E27FC236}">
              <a16:creationId xmlns:a16="http://schemas.microsoft.com/office/drawing/2014/main" id="{00000000-0008-0000-0E00-000035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66" name="Shape 159">
          <a:extLst>
            <a:ext uri="{FF2B5EF4-FFF2-40B4-BE49-F238E27FC236}">
              <a16:creationId xmlns:a16="http://schemas.microsoft.com/office/drawing/2014/main" id="{00000000-0008-0000-0E00-000036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67" name="Shape 159">
          <a:extLst>
            <a:ext uri="{FF2B5EF4-FFF2-40B4-BE49-F238E27FC236}">
              <a16:creationId xmlns:a16="http://schemas.microsoft.com/office/drawing/2014/main" id="{00000000-0008-0000-0E00-000037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68" name="Shape 159">
          <a:extLst>
            <a:ext uri="{FF2B5EF4-FFF2-40B4-BE49-F238E27FC236}">
              <a16:creationId xmlns:a16="http://schemas.microsoft.com/office/drawing/2014/main" id="{00000000-0008-0000-0E00-000038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69" name="Shape 159">
          <a:extLst>
            <a:ext uri="{FF2B5EF4-FFF2-40B4-BE49-F238E27FC236}">
              <a16:creationId xmlns:a16="http://schemas.microsoft.com/office/drawing/2014/main" id="{00000000-0008-0000-0E00-000039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70" name="Shape 159">
          <a:extLst>
            <a:ext uri="{FF2B5EF4-FFF2-40B4-BE49-F238E27FC236}">
              <a16:creationId xmlns:a16="http://schemas.microsoft.com/office/drawing/2014/main" id="{00000000-0008-0000-0E00-00003A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71" name="Shape 159">
          <a:extLst>
            <a:ext uri="{FF2B5EF4-FFF2-40B4-BE49-F238E27FC236}">
              <a16:creationId xmlns:a16="http://schemas.microsoft.com/office/drawing/2014/main" id="{00000000-0008-0000-0E00-00003B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72" name="Shape 159">
          <a:extLst>
            <a:ext uri="{FF2B5EF4-FFF2-40B4-BE49-F238E27FC236}">
              <a16:creationId xmlns:a16="http://schemas.microsoft.com/office/drawing/2014/main" id="{00000000-0008-0000-0E00-00003C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73" name="Shape 159">
          <a:extLst>
            <a:ext uri="{FF2B5EF4-FFF2-40B4-BE49-F238E27FC236}">
              <a16:creationId xmlns:a16="http://schemas.microsoft.com/office/drawing/2014/main" id="{00000000-0008-0000-0E00-00003D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74" name="Shape 159">
          <a:extLst>
            <a:ext uri="{FF2B5EF4-FFF2-40B4-BE49-F238E27FC236}">
              <a16:creationId xmlns:a16="http://schemas.microsoft.com/office/drawing/2014/main" id="{00000000-0008-0000-0E00-00003E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75" name="Shape 159">
          <a:extLst>
            <a:ext uri="{FF2B5EF4-FFF2-40B4-BE49-F238E27FC236}">
              <a16:creationId xmlns:a16="http://schemas.microsoft.com/office/drawing/2014/main" id="{00000000-0008-0000-0E00-00003F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76" name="Shape 159">
          <a:extLst>
            <a:ext uri="{FF2B5EF4-FFF2-40B4-BE49-F238E27FC236}">
              <a16:creationId xmlns:a16="http://schemas.microsoft.com/office/drawing/2014/main" id="{00000000-0008-0000-0E00-000040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77" name="Shape 159">
          <a:extLst>
            <a:ext uri="{FF2B5EF4-FFF2-40B4-BE49-F238E27FC236}">
              <a16:creationId xmlns:a16="http://schemas.microsoft.com/office/drawing/2014/main" id="{00000000-0008-0000-0E00-000041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78" name="Shape 159">
          <a:extLst>
            <a:ext uri="{FF2B5EF4-FFF2-40B4-BE49-F238E27FC236}">
              <a16:creationId xmlns:a16="http://schemas.microsoft.com/office/drawing/2014/main" id="{00000000-0008-0000-0E00-000042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79" name="Shape 159">
          <a:extLst>
            <a:ext uri="{FF2B5EF4-FFF2-40B4-BE49-F238E27FC236}">
              <a16:creationId xmlns:a16="http://schemas.microsoft.com/office/drawing/2014/main" id="{00000000-0008-0000-0E00-000043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80" name="Shape 159">
          <a:extLst>
            <a:ext uri="{FF2B5EF4-FFF2-40B4-BE49-F238E27FC236}">
              <a16:creationId xmlns:a16="http://schemas.microsoft.com/office/drawing/2014/main" id="{00000000-0008-0000-0E00-000044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81" name="Shape 159">
          <a:extLst>
            <a:ext uri="{FF2B5EF4-FFF2-40B4-BE49-F238E27FC236}">
              <a16:creationId xmlns:a16="http://schemas.microsoft.com/office/drawing/2014/main" id="{00000000-0008-0000-0E00-000045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82" name="Shape 159">
          <a:extLst>
            <a:ext uri="{FF2B5EF4-FFF2-40B4-BE49-F238E27FC236}">
              <a16:creationId xmlns:a16="http://schemas.microsoft.com/office/drawing/2014/main" id="{00000000-0008-0000-0E00-000046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83" name="Shape 159">
          <a:extLst>
            <a:ext uri="{FF2B5EF4-FFF2-40B4-BE49-F238E27FC236}">
              <a16:creationId xmlns:a16="http://schemas.microsoft.com/office/drawing/2014/main" id="{00000000-0008-0000-0E00-000047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84" name="Shape 159">
          <a:extLst>
            <a:ext uri="{FF2B5EF4-FFF2-40B4-BE49-F238E27FC236}">
              <a16:creationId xmlns:a16="http://schemas.microsoft.com/office/drawing/2014/main" id="{00000000-0008-0000-0E00-000048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85" name="Shape 159">
          <a:extLst>
            <a:ext uri="{FF2B5EF4-FFF2-40B4-BE49-F238E27FC236}">
              <a16:creationId xmlns:a16="http://schemas.microsoft.com/office/drawing/2014/main" id="{00000000-0008-0000-0E00-000049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86" name="Shape 159">
          <a:extLst>
            <a:ext uri="{FF2B5EF4-FFF2-40B4-BE49-F238E27FC236}">
              <a16:creationId xmlns:a16="http://schemas.microsoft.com/office/drawing/2014/main" id="{00000000-0008-0000-0E00-00004A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87" name="Shape 159">
          <a:extLst>
            <a:ext uri="{FF2B5EF4-FFF2-40B4-BE49-F238E27FC236}">
              <a16:creationId xmlns:a16="http://schemas.microsoft.com/office/drawing/2014/main" id="{00000000-0008-0000-0E00-00004B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88" name="Shape 159">
          <a:extLst>
            <a:ext uri="{FF2B5EF4-FFF2-40B4-BE49-F238E27FC236}">
              <a16:creationId xmlns:a16="http://schemas.microsoft.com/office/drawing/2014/main" id="{00000000-0008-0000-0E00-00004C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89" name="Shape 159">
          <a:extLst>
            <a:ext uri="{FF2B5EF4-FFF2-40B4-BE49-F238E27FC236}">
              <a16:creationId xmlns:a16="http://schemas.microsoft.com/office/drawing/2014/main" id="{00000000-0008-0000-0E00-00004D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90" name="Shape 159">
          <a:extLst>
            <a:ext uri="{FF2B5EF4-FFF2-40B4-BE49-F238E27FC236}">
              <a16:creationId xmlns:a16="http://schemas.microsoft.com/office/drawing/2014/main" id="{00000000-0008-0000-0E00-00004E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91" name="Shape 159">
          <a:extLst>
            <a:ext uri="{FF2B5EF4-FFF2-40B4-BE49-F238E27FC236}">
              <a16:creationId xmlns:a16="http://schemas.microsoft.com/office/drawing/2014/main" id="{00000000-0008-0000-0E00-00004F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92" name="Shape 159">
          <a:extLst>
            <a:ext uri="{FF2B5EF4-FFF2-40B4-BE49-F238E27FC236}">
              <a16:creationId xmlns:a16="http://schemas.microsoft.com/office/drawing/2014/main" id="{00000000-0008-0000-0E00-000050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93" name="Shape 159">
          <a:extLst>
            <a:ext uri="{FF2B5EF4-FFF2-40B4-BE49-F238E27FC236}">
              <a16:creationId xmlns:a16="http://schemas.microsoft.com/office/drawing/2014/main" id="{00000000-0008-0000-0E00-000051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94" name="Shape 159">
          <a:extLst>
            <a:ext uri="{FF2B5EF4-FFF2-40B4-BE49-F238E27FC236}">
              <a16:creationId xmlns:a16="http://schemas.microsoft.com/office/drawing/2014/main" id="{00000000-0008-0000-0E00-000052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95" name="Shape 159">
          <a:extLst>
            <a:ext uri="{FF2B5EF4-FFF2-40B4-BE49-F238E27FC236}">
              <a16:creationId xmlns:a16="http://schemas.microsoft.com/office/drawing/2014/main" id="{00000000-0008-0000-0E00-000053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96" name="Shape 159">
          <a:extLst>
            <a:ext uri="{FF2B5EF4-FFF2-40B4-BE49-F238E27FC236}">
              <a16:creationId xmlns:a16="http://schemas.microsoft.com/office/drawing/2014/main" id="{00000000-0008-0000-0E00-000054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97" name="Shape 159">
          <a:extLst>
            <a:ext uri="{FF2B5EF4-FFF2-40B4-BE49-F238E27FC236}">
              <a16:creationId xmlns:a16="http://schemas.microsoft.com/office/drawing/2014/main" id="{00000000-0008-0000-0E00-000055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98" name="Shape 159">
          <a:extLst>
            <a:ext uri="{FF2B5EF4-FFF2-40B4-BE49-F238E27FC236}">
              <a16:creationId xmlns:a16="http://schemas.microsoft.com/office/drawing/2014/main" id="{00000000-0008-0000-0E00-000056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599" name="Shape 159">
          <a:extLst>
            <a:ext uri="{FF2B5EF4-FFF2-40B4-BE49-F238E27FC236}">
              <a16:creationId xmlns:a16="http://schemas.microsoft.com/office/drawing/2014/main" id="{00000000-0008-0000-0E00-000057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00" name="Shape 159">
          <a:extLst>
            <a:ext uri="{FF2B5EF4-FFF2-40B4-BE49-F238E27FC236}">
              <a16:creationId xmlns:a16="http://schemas.microsoft.com/office/drawing/2014/main" id="{00000000-0008-0000-0E00-000058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01" name="Shape 159">
          <a:extLst>
            <a:ext uri="{FF2B5EF4-FFF2-40B4-BE49-F238E27FC236}">
              <a16:creationId xmlns:a16="http://schemas.microsoft.com/office/drawing/2014/main" id="{00000000-0008-0000-0E00-000059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02" name="Shape 159">
          <a:extLst>
            <a:ext uri="{FF2B5EF4-FFF2-40B4-BE49-F238E27FC236}">
              <a16:creationId xmlns:a16="http://schemas.microsoft.com/office/drawing/2014/main" id="{00000000-0008-0000-0E00-00005A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03" name="Shape 159">
          <a:extLst>
            <a:ext uri="{FF2B5EF4-FFF2-40B4-BE49-F238E27FC236}">
              <a16:creationId xmlns:a16="http://schemas.microsoft.com/office/drawing/2014/main" id="{00000000-0008-0000-0E00-00005B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04" name="Shape 159">
          <a:extLst>
            <a:ext uri="{FF2B5EF4-FFF2-40B4-BE49-F238E27FC236}">
              <a16:creationId xmlns:a16="http://schemas.microsoft.com/office/drawing/2014/main" id="{00000000-0008-0000-0E00-00005C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05" name="Shape 159">
          <a:extLst>
            <a:ext uri="{FF2B5EF4-FFF2-40B4-BE49-F238E27FC236}">
              <a16:creationId xmlns:a16="http://schemas.microsoft.com/office/drawing/2014/main" id="{00000000-0008-0000-0E00-00005D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06" name="Shape 159">
          <a:extLst>
            <a:ext uri="{FF2B5EF4-FFF2-40B4-BE49-F238E27FC236}">
              <a16:creationId xmlns:a16="http://schemas.microsoft.com/office/drawing/2014/main" id="{00000000-0008-0000-0E00-00005E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07" name="Shape 159">
          <a:extLst>
            <a:ext uri="{FF2B5EF4-FFF2-40B4-BE49-F238E27FC236}">
              <a16:creationId xmlns:a16="http://schemas.microsoft.com/office/drawing/2014/main" id="{00000000-0008-0000-0E00-00005F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08" name="Shape 159">
          <a:extLst>
            <a:ext uri="{FF2B5EF4-FFF2-40B4-BE49-F238E27FC236}">
              <a16:creationId xmlns:a16="http://schemas.microsoft.com/office/drawing/2014/main" id="{00000000-0008-0000-0E00-000060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09" name="Shape 159">
          <a:extLst>
            <a:ext uri="{FF2B5EF4-FFF2-40B4-BE49-F238E27FC236}">
              <a16:creationId xmlns:a16="http://schemas.microsoft.com/office/drawing/2014/main" id="{00000000-0008-0000-0E00-000061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10" name="Shape 159">
          <a:extLst>
            <a:ext uri="{FF2B5EF4-FFF2-40B4-BE49-F238E27FC236}">
              <a16:creationId xmlns:a16="http://schemas.microsoft.com/office/drawing/2014/main" id="{00000000-0008-0000-0E00-000062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11" name="Shape 159">
          <a:extLst>
            <a:ext uri="{FF2B5EF4-FFF2-40B4-BE49-F238E27FC236}">
              <a16:creationId xmlns:a16="http://schemas.microsoft.com/office/drawing/2014/main" id="{00000000-0008-0000-0E00-000063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12" name="Shape 159">
          <a:extLst>
            <a:ext uri="{FF2B5EF4-FFF2-40B4-BE49-F238E27FC236}">
              <a16:creationId xmlns:a16="http://schemas.microsoft.com/office/drawing/2014/main" id="{00000000-0008-0000-0E00-000064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13" name="Shape 159">
          <a:extLst>
            <a:ext uri="{FF2B5EF4-FFF2-40B4-BE49-F238E27FC236}">
              <a16:creationId xmlns:a16="http://schemas.microsoft.com/office/drawing/2014/main" id="{00000000-0008-0000-0E00-000065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14" name="Shape 159">
          <a:extLst>
            <a:ext uri="{FF2B5EF4-FFF2-40B4-BE49-F238E27FC236}">
              <a16:creationId xmlns:a16="http://schemas.microsoft.com/office/drawing/2014/main" id="{00000000-0008-0000-0E00-000066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15" name="Shape 159">
          <a:extLst>
            <a:ext uri="{FF2B5EF4-FFF2-40B4-BE49-F238E27FC236}">
              <a16:creationId xmlns:a16="http://schemas.microsoft.com/office/drawing/2014/main" id="{00000000-0008-0000-0E00-000067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16" name="Shape 159">
          <a:extLst>
            <a:ext uri="{FF2B5EF4-FFF2-40B4-BE49-F238E27FC236}">
              <a16:creationId xmlns:a16="http://schemas.microsoft.com/office/drawing/2014/main" id="{00000000-0008-0000-0E00-000068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17" name="Shape 159">
          <a:extLst>
            <a:ext uri="{FF2B5EF4-FFF2-40B4-BE49-F238E27FC236}">
              <a16:creationId xmlns:a16="http://schemas.microsoft.com/office/drawing/2014/main" id="{00000000-0008-0000-0E00-000069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18" name="Shape 159">
          <a:extLst>
            <a:ext uri="{FF2B5EF4-FFF2-40B4-BE49-F238E27FC236}">
              <a16:creationId xmlns:a16="http://schemas.microsoft.com/office/drawing/2014/main" id="{00000000-0008-0000-0E00-00006A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19" name="Shape 159">
          <a:extLst>
            <a:ext uri="{FF2B5EF4-FFF2-40B4-BE49-F238E27FC236}">
              <a16:creationId xmlns:a16="http://schemas.microsoft.com/office/drawing/2014/main" id="{00000000-0008-0000-0E00-00006B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20" name="Shape 159">
          <a:extLst>
            <a:ext uri="{FF2B5EF4-FFF2-40B4-BE49-F238E27FC236}">
              <a16:creationId xmlns:a16="http://schemas.microsoft.com/office/drawing/2014/main" id="{00000000-0008-0000-0E00-00006C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21" name="Shape 159">
          <a:extLst>
            <a:ext uri="{FF2B5EF4-FFF2-40B4-BE49-F238E27FC236}">
              <a16:creationId xmlns:a16="http://schemas.microsoft.com/office/drawing/2014/main" id="{00000000-0008-0000-0E00-00006D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22" name="Shape 159">
          <a:extLst>
            <a:ext uri="{FF2B5EF4-FFF2-40B4-BE49-F238E27FC236}">
              <a16:creationId xmlns:a16="http://schemas.microsoft.com/office/drawing/2014/main" id="{00000000-0008-0000-0E00-00006E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23" name="Shape 159">
          <a:extLst>
            <a:ext uri="{FF2B5EF4-FFF2-40B4-BE49-F238E27FC236}">
              <a16:creationId xmlns:a16="http://schemas.microsoft.com/office/drawing/2014/main" id="{00000000-0008-0000-0E00-00006F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24" name="Shape 159">
          <a:extLst>
            <a:ext uri="{FF2B5EF4-FFF2-40B4-BE49-F238E27FC236}">
              <a16:creationId xmlns:a16="http://schemas.microsoft.com/office/drawing/2014/main" id="{00000000-0008-0000-0E00-000070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25" name="Shape 159">
          <a:extLst>
            <a:ext uri="{FF2B5EF4-FFF2-40B4-BE49-F238E27FC236}">
              <a16:creationId xmlns:a16="http://schemas.microsoft.com/office/drawing/2014/main" id="{00000000-0008-0000-0E00-000071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26" name="Shape 159">
          <a:extLst>
            <a:ext uri="{FF2B5EF4-FFF2-40B4-BE49-F238E27FC236}">
              <a16:creationId xmlns:a16="http://schemas.microsoft.com/office/drawing/2014/main" id="{00000000-0008-0000-0E00-000072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27" name="Shape 159">
          <a:extLst>
            <a:ext uri="{FF2B5EF4-FFF2-40B4-BE49-F238E27FC236}">
              <a16:creationId xmlns:a16="http://schemas.microsoft.com/office/drawing/2014/main" id="{00000000-0008-0000-0E00-000073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28" name="Shape 159">
          <a:extLst>
            <a:ext uri="{FF2B5EF4-FFF2-40B4-BE49-F238E27FC236}">
              <a16:creationId xmlns:a16="http://schemas.microsoft.com/office/drawing/2014/main" id="{00000000-0008-0000-0E00-000074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29" name="Shape 159">
          <a:extLst>
            <a:ext uri="{FF2B5EF4-FFF2-40B4-BE49-F238E27FC236}">
              <a16:creationId xmlns:a16="http://schemas.microsoft.com/office/drawing/2014/main" id="{00000000-0008-0000-0E00-000075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30" name="Shape 159">
          <a:extLst>
            <a:ext uri="{FF2B5EF4-FFF2-40B4-BE49-F238E27FC236}">
              <a16:creationId xmlns:a16="http://schemas.microsoft.com/office/drawing/2014/main" id="{00000000-0008-0000-0E00-000076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31" name="Shape 159">
          <a:extLst>
            <a:ext uri="{FF2B5EF4-FFF2-40B4-BE49-F238E27FC236}">
              <a16:creationId xmlns:a16="http://schemas.microsoft.com/office/drawing/2014/main" id="{00000000-0008-0000-0E00-000077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32" name="Shape 159">
          <a:extLst>
            <a:ext uri="{FF2B5EF4-FFF2-40B4-BE49-F238E27FC236}">
              <a16:creationId xmlns:a16="http://schemas.microsoft.com/office/drawing/2014/main" id="{00000000-0008-0000-0E00-000078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33" name="Shape 159">
          <a:extLst>
            <a:ext uri="{FF2B5EF4-FFF2-40B4-BE49-F238E27FC236}">
              <a16:creationId xmlns:a16="http://schemas.microsoft.com/office/drawing/2014/main" id="{00000000-0008-0000-0E00-000079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34" name="Shape 159">
          <a:extLst>
            <a:ext uri="{FF2B5EF4-FFF2-40B4-BE49-F238E27FC236}">
              <a16:creationId xmlns:a16="http://schemas.microsoft.com/office/drawing/2014/main" id="{00000000-0008-0000-0E00-00007A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35" name="Shape 159">
          <a:extLst>
            <a:ext uri="{FF2B5EF4-FFF2-40B4-BE49-F238E27FC236}">
              <a16:creationId xmlns:a16="http://schemas.microsoft.com/office/drawing/2014/main" id="{00000000-0008-0000-0E00-00007B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36" name="Shape 159">
          <a:extLst>
            <a:ext uri="{FF2B5EF4-FFF2-40B4-BE49-F238E27FC236}">
              <a16:creationId xmlns:a16="http://schemas.microsoft.com/office/drawing/2014/main" id="{00000000-0008-0000-0E00-00007C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37" name="Shape 159">
          <a:extLst>
            <a:ext uri="{FF2B5EF4-FFF2-40B4-BE49-F238E27FC236}">
              <a16:creationId xmlns:a16="http://schemas.microsoft.com/office/drawing/2014/main" id="{00000000-0008-0000-0E00-00007D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38" name="Shape 159">
          <a:extLst>
            <a:ext uri="{FF2B5EF4-FFF2-40B4-BE49-F238E27FC236}">
              <a16:creationId xmlns:a16="http://schemas.microsoft.com/office/drawing/2014/main" id="{00000000-0008-0000-0E00-00007E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39" name="Shape 159">
          <a:extLst>
            <a:ext uri="{FF2B5EF4-FFF2-40B4-BE49-F238E27FC236}">
              <a16:creationId xmlns:a16="http://schemas.microsoft.com/office/drawing/2014/main" id="{00000000-0008-0000-0E00-00007F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40" name="Shape 159">
          <a:extLst>
            <a:ext uri="{FF2B5EF4-FFF2-40B4-BE49-F238E27FC236}">
              <a16:creationId xmlns:a16="http://schemas.microsoft.com/office/drawing/2014/main" id="{00000000-0008-0000-0E00-000080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41" name="Shape 159">
          <a:extLst>
            <a:ext uri="{FF2B5EF4-FFF2-40B4-BE49-F238E27FC236}">
              <a16:creationId xmlns:a16="http://schemas.microsoft.com/office/drawing/2014/main" id="{00000000-0008-0000-0E00-000081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42" name="Shape 159">
          <a:extLst>
            <a:ext uri="{FF2B5EF4-FFF2-40B4-BE49-F238E27FC236}">
              <a16:creationId xmlns:a16="http://schemas.microsoft.com/office/drawing/2014/main" id="{00000000-0008-0000-0E00-000082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43" name="Shape 159">
          <a:extLst>
            <a:ext uri="{FF2B5EF4-FFF2-40B4-BE49-F238E27FC236}">
              <a16:creationId xmlns:a16="http://schemas.microsoft.com/office/drawing/2014/main" id="{00000000-0008-0000-0E00-000083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44" name="Shape 159">
          <a:extLst>
            <a:ext uri="{FF2B5EF4-FFF2-40B4-BE49-F238E27FC236}">
              <a16:creationId xmlns:a16="http://schemas.microsoft.com/office/drawing/2014/main" id="{00000000-0008-0000-0E00-000084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45" name="Shape 159">
          <a:extLst>
            <a:ext uri="{FF2B5EF4-FFF2-40B4-BE49-F238E27FC236}">
              <a16:creationId xmlns:a16="http://schemas.microsoft.com/office/drawing/2014/main" id="{00000000-0008-0000-0E00-000085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46" name="Shape 159">
          <a:extLst>
            <a:ext uri="{FF2B5EF4-FFF2-40B4-BE49-F238E27FC236}">
              <a16:creationId xmlns:a16="http://schemas.microsoft.com/office/drawing/2014/main" id="{00000000-0008-0000-0E00-000086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47" name="Shape 159">
          <a:extLst>
            <a:ext uri="{FF2B5EF4-FFF2-40B4-BE49-F238E27FC236}">
              <a16:creationId xmlns:a16="http://schemas.microsoft.com/office/drawing/2014/main" id="{00000000-0008-0000-0E00-000087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48" name="Shape 159">
          <a:extLst>
            <a:ext uri="{FF2B5EF4-FFF2-40B4-BE49-F238E27FC236}">
              <a16:creationId xmlns:a16="http://schemas.microsoft.com/office/drawing/2014/main" id="{00000000-0008-0000-0E00-000088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49" name="Shape 159">
          <a:extLst>
            <a:ext uri="{FF2B5EF4-FFF2-40B4-BE49-F238E27FC236}">
              <a16:creationId xmlns:a16="http://schemas.microsoft.com/office/drawing/2014/main" id="{00000000-0008-0000-0E00-000089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50" name="Shape 159">
          <a:extLst>
            <a:ext uri="{FF2B5EF4-FFF2-40B4-BE49-F238E27FC236}">
              <a16:creationId xmlns:a16="http://schemas.microsoft.com/office/drawing/2014/main" id="{00000000-0008-0000-0E00-00008A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51" name="Shape 159">
          <a:extLst>
            <a:ext uri="{FF2B5EF4-FFF2-40B4-BE49-F238E27FC236}">
              <a16:creationId xmlns:a16="http://schemas.microsoft.com/office/drawing/2014/main" id="{00000000-0008-0000-0E00-00008B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52" name="Shape 159">
          <a:extLst>
            <a:ext uri="{FF2B5EF4-FFF2-40B4-BE49-F238E27FC236}">
              <a16:creationId xmlns:a16="http://schemas.microsoft.com/office/drawing/2014/main" id="{00000000-0008-0000-0E00-00008C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53" name="Shape 159">
          <a:extLst>
            <a:ext uri="{FF2B5EF4-FFF2-40B4-BE49-F238E27FC236}">
              <a16:creationId xmlns:a16="http://schemas.microsoft.com/office/drawing/2014/main" id="{00000000-0008-0000-0E00-00008D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25</xdr:row>
      <xdr:rowOff>0</xdr:rowOff>
    </xdr:from>
    <xdr:ext cx="171450" cy="190500"/>
    <xdr:sp macro="" textlink="">
      <xdr:nvSpPr>
        <xdr:cNvPr id="654" name="Shape 159">
          <a:extLst>
            <a:ext uri="{FF2B5EF4-FFF2-40B4-BE49-F238E27FC236}">
              <a16:creationId xmlns:a16="http://schemas.microsoft.com/office/drawing/2014/main" id="{00000000-0008-0000-0E00-00008E020000}"/>
            </a:ext>
          </a:extLst>
        </xdr:cNvPr>
        <xdr:cNvSpPr txBox="1"/>
      </xdr:nvSpPr>
      <xdr:spPr>
        <a:xfrm>
          <a:off x="5265038" y="3689513"/>
          <a:ext cx="1619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0</xdr:row>
      <xdr:rowOff>0</xdr:rowOff>
    </xdr:from>
    <xdr:ext cx="600075" cy="314325"/>
    <xdr:sp macro="" textlink="">
      <xdr:nvSpPr>
        <xdr:cNvPr id="655" name="Shape 3">
          <a:hlinkClick xmlns:r="http://schemas.openxmlformats.org/officeDocument/2006/relationships" r:id="rId1"/>
          <a:extLst>
            <a:ext uri="{FF2B5EF4-FFF2-40B4-BE49-F238E27FC236}">
              <a16:creationId xmlns:a16="http://schemas.microsoft.com/office/drawing/2014/main" id="{283C7F89-9A18-4047-8BD8-2B20072FFE16}"/>
            </a:ext>
          </a:extLst>
        </xdr:cNvPr>
        <xdr:cNvSpPr txBox="1"/>
      </xdr:nvSpPr>
      <xdr:spPr>
        <a:xfrm>
          <a:off x="828675" y="0"/>
          <a:ext cx="6000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Home</a:t>
          </a:r>
          <a:endParaRPr sz="1400"/>
        </a:p>
      </xdr:txBody>
    </xdr:sp>
    <xdr:clientData fLocksWithSheet="0"/>
  </xdr:oneCellAnchor>
  <xdr:oneCellAnchor>
    <xdr:from>
      <xdr:col>1</xdr:col>
      <xdr:colOff>664796</xdr:colOff>
      <xdr:row>0</xdr:row>
      <xdr:rowOff>0</xdr:rowOff>
    </xdr:from>
    <xdr:ext cx="895350" cy="314325"/>
    <xdr:sp macro="" textlink="">
      <xdr:nvSpPr>
        <xdr:cNvPr id="656" name="Shape 4">
          <a:hlinkClick xmlns:r="http://schemas.openxmlformats.org/officeDocument/2006/relationships" r:id="rId2"/>
          <a:extLst>
            <a:ext uri="{FF2B5EF4-FFF2-40B4-BE49-F238E27FC236}">
              <a16:creationId xmlns:a16="http://schemas.microsoft.com/office/drawing/2014/main" id="{9501F3CE-DC7D-4B04-ABD0-0314B0EF8DE0}"/>
            </a:ext>
          </a:extLst>
        </xdr:cNvPr>
        <xdr:cNvSpPr txBox="1"/>
      </xdr:nvSpPr>
      <xdr:spPr>
        <a:xfrm>
          <a:off x="1493471" y="0"/>
          <a:ext cx="89535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CSN Group</a:t>
          </a:r>
          <a:endParaRPr sz="1400"/>
        </a:p>
      </xdr:txBody>
    </xdr:sp>
    <xdr:clientData fLocksWithSheet="0"/>
  </xdr:oneCellAnchor>
  <xdr:oneCellAnchor>
    <xdr:from>
      <xdr:col>1</xdr:col>
      <xdr:colOff>1624867</xdr:colOff>
      <xdr:row>0</xdr:row>
      <xdr:rowOff>0</xdr:rowOff>
    </xdr:from>
    <xdr:ext cx="1133475" cy="314325"/>
    <xdr:sp macro="" textlink="">
      <xdr:nvSpPr>
        <xdr:cNvPr id="657" name="Shape 5">
          <a:hlinkClick xmlns:r="http://schemas.openxmlformats.org/officeDocument/2006/relationships" r:id="rId3"/>
          <a:extLst>
            <a:ext uri="{FF2B5EF4-FFF2-40B4-BE49-F238E27FC236}">
              <a16:creationId xmlns:a16="http://schemas.microsoft.com/office/drawing/2014/main" id="{76C19BF5-D4F2-4922-AE65-E4C42D43B3B3}"/>
            </a:ext>
          </a:extLst>
        </xdr:cNvPr>
        <xdr:cNvSpPr txBox="1"/>
      </xdr:nvSpPr>
      <xdr:spPr>
        <a:xfrm>
          <a:off x="2453542" y="0"/>
          <a:ext cx="11334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1"/>
            </a:buClr>
            <a:buSzPts val="900"/>
            <a:buFont typeface="Verdana"/>
            <a:buNone/>
          </a:pPr>
          <a:r>
            <a:rPr lang="en-US" sz="900" b="1">
              <a:solidFill>
                <a:schemeClr val="accent1"/>
              </a:solidFill>
              <a:latin typeface="Verdana"/>
              <a:ea typeface="Verdana"/>
              <a:cs typeface="Verdana"/>
              <a:sym typeface="Verdana"/>
            </a:rPr>
            <a:t>Steel</a:t>
          </a:r>
          <a:r>
            <a:rPr lang="en-US" sz="900" b="1" baseline="0">
              <a:solidFill>
                <a:schemeClr val="accent1"/>
              </a:solidFill>
              <a:latin typeface="Verdana"/>
              <a:ea typeface="Verdana"/>
              <a:cs typeface="Verdana"/>
              <a:sym typeface="Verdana"/>
            </a:rPr>
            <a:t> Industry</a:t>
          </a:r>
          <a:endParaRPr sz="1400"/>
        </a:p>
      </xdr:txBody>
    </xdr:sp>
    <xdr:clientData fLocksWithSheet="0"/>
  </xdr:oneCellAnchor>
  <xdr:oneCellAnchor>
    <xdr:from>
      <xdr:col>2</xdr:col>
      <xdr:colOff>413238</xdr:colOff>
      <xdr:row>0</xdr:row>
      <xdr:rowOff>0</xdr:rowOff>
    </xdr:from>
    <xdr:ext cx="657225" cy="314325"/>
    <xdr:sp macro="" textlink="">
      <xdr:nvSpPr>
        <xdr:cNvPr id="658" name="Shape 6">
          <a:hlinkClick xmlns:r="http://schemas.openxmlformats.org/officeDocument/2006/relationships" r:id="rId4"/>
          <a:extLst>
            <a:ext uri="{FF2B5EF4-FFF2-40B4-BE49-F238E27FC236}">
              <a16:creationId xmlns:a16="http://schemas.microsoft.com/office/drawing/2014/main" id="{97EEC292-E953-4606-9822-CBE75AEF8F1A}"/>
            </a:ext>
          </a:extLst>
        </xdr:cNvPr>
        <xdr:cNvSpPr txBox="1"/>
      </xdr:nvSpPr>
      <xdr:spPr>
        <a:xfrm>
          <a:off x="3651738" y="0"/>
          <a:ext cx="65722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4"/>
            </a:buClr>
            <a:buSzPts val="900"/>
            <a:buFont typeface="Verdana"/>
            <a:buNone/>
          </a:pPr>
          <a:r>
            <a:rPr lang="en-US" sz="900" b="1">
              <a:solidFill>
                <a:schemeClr val="accent4"/>
              </a:solidFill>
              <a:latin typeface="Verdana"/>
              <a:ea typeface="Verdana"/>
              <a:cs typeface="Verdana"/>
              <a:sym typeface="Verdana"/>
            </a:rPr>
            <a:t>Mining</a:t>
          </a:r>
          <a:endParaRPr sz="1400"/>
        </a:p>
      </xdr:txBody>
    </xdr:sp>
    <xdr:clientData fLocksWithSheet="0"/>
  </xdr:oneCellAnchor>
  <xdr:oneCellAnchor>
    <xdr:from>
      <xdr:col>2</xdr:col>
      <xdr:colOff>1135184</xdr:colOff>
      <xdr:row>0</xdr:row>
      <xdr:rowOff>0</xdr:rowOff>
    </xdr:from>
    <xdr:ext cx="713509" cy="314325"/>
    <xdr:sp macro="" textlink="">
      <xdr:nvSpPr>
        <xdr:cNvPr id="659" name="Shape 7">
          <a:hlinkClick xmlns:r="http://schemas.openxmlformats.org/officeDocument/2006/relationships" r:id="rId5"/>
          <a:extLst>
            <a:ext uri="{FF2B5EF4-FFF2-40B4-BE49-F238E27FC236}">
              <a16:creationId xmlns:a16="http://schemas.microsoft.com/office/drawing/2014/main" id="{9A2654B7-8631-4A30-87D0-5AE3AA22DEED}"/>
            </a:ext>
          </a:extLst>
        </xdr:cNvPr>
        <xdr:cNvSpPr txBox="1"/>
      </xdr:nvSpPr>
      <xdr:spPr>
        <a:xfrm>
          <a:off x="4373684" y="0"/>
          <a:ext cx="71350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2"/>
            </a:buClr>
            <a:buSzPts val="900"/>
            <a:buFont typeface="Verdana"/>
            <a:buNone/>
          </a:pPr>
          <a:r>
            <a:rPr lang="en-US" sz="900" b="1">
              <a:solidFill>
                <a:schemeClr val="accent2"/>
              </a:solidFill>
              <a:latin typeface="Verdana"/>
              <a:ea typeface="Verdana"/>
              <a:cs typeface="Verdana"/>
              <a:sym typeface="Verdana"/>
            </a:rPr>
            <a:t>Cement</a:t>
          </a:r>
          <a:endParaRPr sz="1400"/>
        </a:p>
      </xdr:txBody>
    </xdr:sp>
    <xdr:clientData fLocksWithSheet="0"/>
  </xdr:oneCellAnchor>
  <xdr:oneCellAnchor>
    <xdr:from>
      <xdr:col>2</xdr:col>
      <xdr:colOff>1913414</xdr:colOff>
      <xdr:row>0</xdr:row>
      <xdr:rowOff>0</xdr:rowOff>
    </xdr:from>
    <xdr:ext cx="784730" cy="314325"/>
    <xdr:sp macro="" textlink="">
      <xdr:nvSpPr>
        <xdr:cNvPr id="660" name="Shape 8">
          <a:hlinkClick xmlns:r="http://schemas.openxmlformats.org/officeDocument/2006/relationships" r:id="rId6"/>
          <a:extLst>
            <a:ext uri="{FF2B5EF4-FFF2-40B4-BE49-F238E27FC236}">
              <a16:creationId xmlns:a16="http://schemas.microsoft.com/office/drawing/2014/main" id="{72A283D0-7F41-41D0-997E-3FC88256AA8D}"/>
            </a:ext>
          </a:extLst>
        </xdr:cNvPr>
        <xdr:cNvSpPr txBox="1"/>
      </xdr:nvSpPr>
      <xdr:spPr>
        <a:xfrm>
          <a:off x="5151914" y="0"/>
          <a:ext cx="78473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5"/>
            </a:buClr>
            <a:buSzPts val="900"/>
            <a:buFont typeface="Verdana"/>
            <a:buNone/>
          </a:pPr>
          <a:r>
            <a:rPr lang="en-US" sz="900" b="1">
              <a:solidFill>
                <a:schemeClr val="accent5"/>
              </a:solidFill>
              <a:latin typeface="Verdana"/>
              <a:ea typeface="Verdana"/>
              <a:cs typeface="Verdana"/>
              <a:sym typeface="Verdana"/>
            </a:rPr>
            <a:t>Logistics</a:t>
          </a:r>
          <a:endParaRPr sz="1400"/>
        </a:p>
      </xdr:txBody>
    </xdr:sp>
    <xdr:clientData fLocksWithSheet="0"/>
  </xdr:oneCellAnchor>
  <xdr:oneCellAnchor>
    <xdr:from>
      <xdr:col>2</xdr:col>
      <xdr:colOff>2762865</xdr:colOff>
      <xdr:row>0</xdr:row>
      <xdr:rowOff>0</xdr:rowOff>
    </xdr:from>
    <xdr:ext cx="713076" cy="314325"/>
    <xdr:sp macro="" textlink="">
      <xdr:nvSpPr>
        <xdr:cNvPr id="669" name="Shape 9">
          <a:hlinkClick xmlns:r="http://schemas.openxmlformats.org/officeDocument/2006/relationships" r:id="rId7"/>
          <a:extLst>
            <a:ext uri="{FF2B5EF4-FFF2-40B4-BE49-F238E27FC236}">
              <a16:creationId xmlns:a16="http://schemas.microsoft.com/office/drawing/2014/main" id="{3B25D133-D67B-42CD-97D5-F8DE9273B709}"/>
            </a:ext>
          </a:extLst>
        </xdr:cNvPr>
        <xdr:cNvSpPr txBox="1"/>
      </xdr:nvSpPr>
      <xdr:spPr>
        <a:xfrm>
          <a:off x="6001365" y="0"/>
          <a:ext cx="713076"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3"/>
            </a:buClr>
            <a:buSzPts val="900"/>
            <a:buFont typeface="Verdana"/>
            <a:buNone/>
          </a:pPr>
          <a:r>
            <a:rPr lang="en-US" sz="900" b="1">
              <a:solidFill>
                <a:schemeClr val="accent3"/>
              </a:solidFill>
              <a:latin typeface="Verdana"/>
              <a:ea typeface="Verdana"/>
              <a:cs typeface="Verdana"/>
              <a:sym typeface="Verdana"/>
            </a:rPr>
            <a:t>Energy</a:t>
          </a:r>
          <a:endParaRPr sz="1400"/>
        </a:p>
      </xdr:txBody>
    </xdr:sp>
    <xdr:clientData fLocksWithSheet="0"/>
  </xdr:oneCellAnchor>
  <xdr:oneCellAnchor>
    <xdr:from>
      <xdr:col>3</xdr:col>
      <xdr:colOff>273587</xdr:colOff>
      <xdr:row>0</xdr:row>
      <xdr:rowOff>0</xdr:rowOff>
    </xdr:from>
    <xdr:ext cx="914400" cy="314325"/>
    <xdr:sp macro="" textlink="">
      <xdr:nvSpPr>
        <xdr:cNvPr id="662" name="Shape 10">
          <a:hlinkClick xmlns:r="http://schemas.openxmlformats.org/officeDocument/2006/relationships" r:id="rId8"/>
          <a:extLst>
            <a:ext uri="{FF2B5EF4-FFF2-40B4-BE49-F238E27FC236}">
              <a16:creationId xmlns:a16="http://schemas.microsoft.com/office/drawing/2014/main" id="{B6F1CFA8-6FD6-4790-8A9F-01A27BF7D560}"/>
            </a:ext>
          </a:extLst>
        </xdr:cNvPr>
        <xdr:cNvSpPr txBox="1"/>
      </xdr:nvSpPr>
      <xdr:spPr>
        <a:xfrm>
          <a:off x="6779162" y="0"/>
          <a:ext cx="91440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GRI Index</a:t>
          </a:r>
          <a:endParaRPr sz="1400"/>
        </a:p>
      </xdr:txBody>
    </xdr:sp>
    <xdr:clientData fLocksWithSheet="0"/>
  </xdr:oneCellAnchor>
  <xdr:oneCellAnchor>
    <xdr:from>
      <xdr:col>3</xdr:col>
      <xdr:colOff>1252708</xdr:colOff>
      <xdr:row>0</xdr:row>
      <xdr:rowOff>0</xdr:rowOff>
    </xdr:from>
    <xdr:ext cx="1028701" cy="314325"/>
    <xdr:sp macro="" textlink="">
      <xdr:nvSpPr>
        <xdr:cNvPr id="663" name="Shape 11">
          <a:hlinkClick xmlns:r="http://schemas.openxmlformats.org/officeDocument/2006/relationships" r:id="rId9"/>
          <a:extLst>
            <a:ext uri="{FF2B5EF4-FFF2-40B4-BE49-F238E27FC236}">
              <a16:creationId xmlns:a16="http://schemas.microsoft.com/office/drawing/2014/main" id="{F6B67C0B-38B1-4309-8AF9-DE9D8CFF4B0A}"/>
            </a:ext>
          </a:extLst>
        </xdr:cNvPr>
        <xdr:cNvSpPr txBox="1"/>
      </xdr:nvSpPr>
      <xdr:spPr>
        <a:xfrm>
          <a:off x="7758283" y="0"/>
          <a:ext cx="102870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SASB Index</a:t>
          </a:r>
          <a:endParaRPr sz="1400"/>
        </a:p>
      </xdr:txBody>
    </xdr:sp>
    <xdr:clientData fLocksWithSheet="0"/>
  </xdr:oneCellAnchor>
  <xdr:oneCellAnchor>
    <xdr:from>
      <xdr:col>6</xdr:col>
      <xdr:colOff>1094951</xdr:colOff>
      <xdr:row>0</xdr:row>
      <xdr:rowOff>0</xdr:rowOff>
    </xdr:from>
    <xdr:ext cx="698860" cy="314325"/>
    <xdr:sp macro="" textlink="">
      <xdr:nvSpPr>
        <xdr:cNvPr id="666" name="Shape 14">
          <a:hlinkClick xmlns:r="http://schemas.openxmlformats.org/officeDocument/2006/relationships" r:id="rId10"/>
          <a:extLst>
            <a:ext uri="{FF2B5EF4-FFF2-40B4-BE49-F238E27FC236}">
              <a16:creationId xmlns:a16="http://schemas.microsoft.com/office/drawing/2014/main" id="{397B8AA5-B276-4E0F-8881-0A7B48EFD962}"/>
            </a:ext>
          </a:extLst>
        </xdr:cNvPr>
        <xdr:cNvSpPr txBox="1"/>
      </xdr:nvSpPr>
      <xdr:spPr>
        <a:xfrm>
          <a:off x="11191451" y="0"/>
          <a:ext cx="69886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1">
              <a:solidFill>
                <a:srgbClr val="002A7E"/>
              </a:solidFill>
              <a:latin typeface="Verdana"/>
              <a:ea typeface="Verdana"/>
              <a:cs typeface="Verdana"/>
              <a:sym typeface="Verdana"/>
            </a:rPr>
            <a:t>Ratings</a:t>
          </a:r>
          <a:endParaRPr sz="1400"/>
        </a:p>
      </xdr:txBody>
    </xdr:sp>
    <xdr:clientData fLocksWithSheet="0"/>
  </xdr:oneCellAnchor>
  <xdr:oneCellAnchor>
    <xdr:from>
      <xdr:col>7</xdr:col>
      <xdr:colOff>591706</xdr:colOff>
      <xdr:row>0</xdr:row>
      <xdr:rowOff>0</xdr:rowOff>
    </xdr:from>
    <xdr:ext cx="1332344" cy="314325"/>
    <xdr:sp macro="" textlink="">
      <xdr:nvSpPr>
        <xdr:cNvPr id="667" name="Shape 15">
          <a:hlinkClick xmlns:r="http://schemas.openxmlformats.org/officeDocument/2006/relationships" r:id="rId11"/>
          <a:extLst>
            <a:ext uri="{FF2B5EF4-FFF2-40B4-BE49-F238E27FC236}">
              <a16:creationId xmlns:a16="http://schemas.microsoft.com/office/drawing/2014/main" id="{87BC5DB7-4F71-4F3A-9A85-3251771D61FD}"/>
            </a:ext>
          </a:extLst>
        </xdr:cNvPr>
        <xdr:cNvSpPr txBox="1"/>
      </xdr:nvSpPr>
      <xdr:spPr>
        <a:xfrm>
          <a:off x="11955031" y="0"/>
          <a:ext cx="1332344"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CSN Foundation</a:t>
          </a:r>
          <a:endParaRPr sz="1400"/>
        </a:p>
      </xdr:txBody>
    </xdr:sp>
    <xdr:clientData fLocksWithSheet="0"/>
  </xdr:oneCellAnchor>
  <xdr:oneCellAnchor>
    <xdr:from>
      <xdr:col>8</xdr:col>
      <xdr:colOff>515505</xdr:colOff>
      <xdr:row>0</xdr:row>
      <xdr:rowOff>9525</xdr:rowOff>
    </xdr:from>
    <xdr:ext cx="2199119" cy="314325"/>
    <xdr:sp macro="" textlink="">
      <xdr:nvSpPr>
        <xdr:cNvPr id="668" name="Shape 15">
          <a:hlinkClick xmlns:r="http://schemas.openxmlformats.org/officeDocument/2006/relationships" r:id="rId12"/>
          <a:extLst>
            <a:ext uri="{FF2B5EF4-FFF2-40B4-BE49-F238E27FC236}">
              <a16:creationId xmlns:a16="http://schemas.microsoft.com/office/drawing/2014/main" id="{5033647F-BD84-48B0-9298-0F67595D44DD}"/>
            </a:ext>
          </a:extLst>
        </xdr:cNvPr>
        <xdr:cNvSpPr txBox="1"/>
      </xdr:nvSpPr>
      <xdr:spPr>
        <a:xfrm>
          <a:off x="13126605" y="9525"/>
          <a:ext cx="219911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Climate change-related R&amp;Os</a:t>
          </a:r>
          <a:endParaRPr sz="1400"/>
        </a:p>
      </xdr:txBody>
    </xdr:sp>
    <xdr:clientData fLocksWithSheet="0"/>
  </xdr:oneCellAnchor>
  <xdr:oneCellAnchor>
    <xdr:from>
      <xdr:col>6</xdr:col>
      <xdr:colOff>103916</xdr:colOff>
      <xdr:row>0</xdr:row>
      <xdr:rowOff>0</xdr:rowOff>
    </xdr:from>
    <xdr:ext cx="993413" cy="314325"/>
    <xdr:sp macro="" textlink="">
      <xdr:nvSpPr>
        <xdr:cNvPr id="671" name="Shape 12">
          <a:hlinkClick xmlns:r="http://schemas.openxmlformats.org/officeDocument/2006/relationships" r:id="rId13"/>
          <a:extLst>
            <a:ext uri="{FF2B5EF4-FFF2-40B4-BE49-F238E27FC236}">
              <a16:creationId xmlns:a16="http://schemas.microsoft.com/office/drawing/2014/main" id="{195CE83E-B207-4FDD-95E2-502E7D6830E0}"/>
            </a:ext>
          </a:extLst>
        </xdr:cNvPr>
        <xdr:cNvSpPr txBox="1"/>
      </xdr:nvSpPr>
      <xdr:spPr>
        <a:xfrm>
          <a:off x="10200416" y="0"/>
          <a:ext cx="993413"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Materiality</a:t>
          </a:r>
          <a:endParaRPr sz="1400"/>
        </a:p>
      </xdr:txBody>
    </xdr:sp>
    <xdr:clientData fLocksWithSheet="0"/>
  </xdr:oneCellAnchor>
  <xdr:oneCellAnchor>
    <xdr:from>
      <xdr:col>4</xdr:col>
      <xdr:colOff>695325</xdr:colOff>
      <xdr:row>0</xdr:row>
      <xdr:rowOff>0</xdr:rowOff>
    </xdr:from>
    <xdr:ext cx="1216891" cy="314325"/>
    <xdr:sp macro="" textlink="">
      <xdr:nvSpPr>
        <xdr:cNvPr id="672" name="Shape 13">
          <a:hlinkClick xmlns:r="http://schemas.openxmlformats.org/officeDocument/2006/relationships" r:id="rId14"/>
          <a:extLst>
            <a:ext uri="{FF2B5EF4-FFF2-40B4-BE49-F238E27FC236}">
              <a16:creationId xmlns:a16="http://schemas.microsoft.com/office/drawing/2014/main" id="{C05B205C-9C14-4805-93A7-A6411A08F090}"/>
            </a:ext>
          </a:extLst>
        </xdr:cNvPr>
        <xdr:cNvSpPr txBox="1"/>
      </xdr:nvSpPr>
      <xdr:spPr>
        <a:xfrm>
          <a:off x="8896350" y="0"/>
          <a:ext cx="121689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TCFD and TNFD</a:t>
          </a:r>
          <a:endParaRPr sz="1400"/>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0</xdr:row>
      <xdr:rowOff>0</xdr:rowOff>
    </xdr:from>
    <xdr:ext cx="600075" cy="314325"/>
    <xdr:sp macro="" textlink="">
      <xdr:nvSpPr>
        <xdr:cNvPr id="2" name="Shape 3">
          <a:hlinkClick xmlns:r="http://schemas.openxmlformats.org/officeDocument/2006/relationships" r:id="rId1"/>
          <a:extLst>
            <a:ext uri="{FF2B5EF4-FFF2-40B4-BE49-F238E27FC236}">
              <a16:creationId xmlns:a16="http://schemas.microsoft.com/office/drawing/2014/main" id="{1182EC4F-E513-4D7D-A99A-BF6F42E3F2DF}"/>
            </a:ext>
          </a:extLst>
        </xdr:cNvPr>
        <xdr:cNvSpPr txBox="1"/>
      </xdr:nvSpPr>
      <xdr:spPr>
        <a:xfrm>
          <a:off x="828675" y="0"/>
          <a:ext cx="6000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Home</a:t>
          </a:r>
          <a:endParaRPr sz="1400"/>
        </a:p>
      </xdr:txBody>
    </xdr:sp>
    <xdr:clientData fLocksWithSheet="0"/>
  </xdr:oneCellAnchor>
  <xdr:oneCellAnchor>
    <xdr:from>
      <xdr:col>1</xdr:col>
      <xdr:colOff>664796</xdr:colOff>
      <xdr:row>0</xdr:row>
      <xdr:rowOff>0</xdr:rowOff>
    </xdr:from>
    <xdr:ext cx="895350" cy="314325"/>
    <xdr:sp macro="" textlink="">
      <xdr:nvSpPr>
        <xdr:cNvPr id="3" name="Shape 4">
          <a:hlinkClick xmlns:r="http://schemas.openxmlformats.org/officeDocument/2006/relationships" r:id="rId2"/>
          <a:extLst>
            <a:ext uri="{FF2B5EF4-FFF2-40B4-BE49-F238E27FC236}">
              <a16:creationId xmlns:a16="http://schemas.microsoft.com/office/drawing/2014/main" id="{A6BAE42F-214D-4337-B8CF-D2801ECF2E28}"/>
            </a:ext>
          </a:extLst>
        </xdr:cNvPr>
        <xdr:cNvSpPr txBox="1"/>
      </xdr:nvSpPr>
      <xdr:spPr>
        <a:xfrm>
          <a:off x="1493471" y="0"/>
          <a:ext cx="89535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CSN Group</a:t>
          </a:r>
          <a:endParaRPr sz="1400"/>
        </a:p>
      </xdr:txBody>
    </xdr:sp>
    <xdr:clientData fLocksWithSheet="0"/>
  </xdr:oneCellAnchor>
  <xdr:oneCellAnchor>
    <xdr:from>
      <xdr:col>2</xdr:col>
      <xdr:colOff>796192</xdr:colOff>
      <xdr:row>0</xdr:row>
      <xdr:rowOff>0</xdr:rowOff>
    </xdr:from>
    <xdr:ext cx="1133475" cy="314325"/>
    <xdr:sp macro="" textlink="">
      <xdr:nvSpPr>
        <xdr:cNvPr id="4" name="Shape 5">
          <a:hlinkClick xmlns:r="http://schemas.openxmlformats.org/officeDocument/2006/relationships" r:id="rId3"/>
          <a:extLst>
            <a:ext uri="{FF2B5EF4-FFF2-40B4-BE49-F238E27FC236}">
              <a16:creationId xmlns:a16="http://schemas.microsoft.com/office/drawing/2014/main" id="{C9AF0FD5-3FFC-4226-81E5-0BDCCA29CB5A}"/>
            </a:ext>
          </a:extLst>
        </xdr:cNvPr>
        <xdr:cNvSpPr txBox="1"/>
      </xdr:nvSpPr>
      <xdr:spPr>
        <a:xfrm>
          <a:off x="2453542" y="0"/>
          <a:ext cx="11334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1"/>
            </a:buClr>
            <a:buSzPts val="900"/>
            <a:buFont typeface="Verdana"/>
            <a:buNone/>
          </a:pPr>
          <a:r>
            <a:rPr lang="en-US" sz="900" b="1">
              <a:solidFill>
                <a:schemeClr val="accent1"/>
              </a:solidFill>
              <a:latin typeface="Verdana"/>
              <a:ea typeface="Verdana"/>
              <a:cs typeface="Verdana"/>
              <a:sym typeface="Verdana"/>
            </a:rPr>
            <a:t>Steel</a:t>
          </a:r>
          <a:r>
            <a:rPr lang="en-US" sz="900" b="1" baseline="0">
              <a:solidFill>
                <a:schemeClr val="accent1"/>
              </a:solidFill>
              <a:latin typeface="Verdana"/>
              <a:ea typeface="Verdana"/>
              <a:cs typeface="Verdana"/>
              <a:sym typeface="Verdana"/>
            </a:rPr>
            <a:t> Industry</a:t>
          </a:r>
          <a:endParaRPr sz="1400"/>
        </a:p>
      </xdr:txBody>
    </xdr:sp>
    <xdr:clientData fLocksWithSheet="0"/>
  </xdr:oneCellAnchor>
  <xdr:oneCellAnchor>
    <xdr:from>
      <xdr:col>4</xdr:col>
      <xdr:colOff>3663</xdr:colOff>
      <xdr:row>0</xdr:row>
      <xdr:rowOff>0</xdr:rowOff>
    </xdr:from>
    <xdr:ext cx="657225" cy="314325"/>
    <xdr:sp macro="" textlink="">
      <xdr:nvSpPr>
        <xdr:cNvPr id="5" name="Shape 6">
          <a:hlinkClick xmlns:r="http://schemas.openxmlformats.org/officeDocument/2006/relationships" r:id="rId4"/>
          <a:extLst>
            <a:ext uri="{FF2B5EF4-FFF2-40B4-BE49-F238E27FC236}">
              <a16:creationId xmlns:a16="http://schemas.microsoft.com/office/drawing/2014/main" id="{2BFCCB42-AA61-4ECB-B5AE-402EA26D5501}"/>
            </a:ext>
          </a:extLst>
        </xdr:cNvPr>
        <xdr:cNvSpPr txBox="1"/>
      </xdr:nvSpPr>
      <xdr:spPr>
        <a:xfrm>
          <a:off x="3651738" y="0"/>
          <a:ext cx="65722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4"/>
            </a:buClr>
            <a:buSzPts val="900"/>
            <a:buFont typeface="Verdana"/>
            <a:buNone/>
          </a:pPr>
          <a:r>
            <a:rPr lang="en-US" sz="900" b="1">
              <a:solidFill>
                <a:schemeClr val="accent4"/>
              </a:solidFill>
              <a:latin typeface="Verdana"/>
              <a:ea typeface="Verdana"/>
              <a:cs typeface="Verdana"/>
              <a:sym typeface="Verdana"/>
            </a:rPr>
            <a:t>Mining</a:t>
          </a:r>
          <a:endParaRPr sz="1400"/>
        </a:p>
      </xdr:txBody>
    </xdr:sp>
    <xdr:clientData fLocksWithSheet="0"/>
  </xdr:oneCellAnchor>
  <xdr:oneCellAnchor>
    <xdr:from>
      <xdr:col>4</xdr:col>
      <xdr:colOff>725609</xdr:colOff>
      <xdr:row>0</xdr:row>
      <xdr:rowOff>0</xdr:rowOff>
    </xdr:from>
    <xdr:ext cx="713509" cy="314325"/>
    <xdr:sp macro="" textlink="">
      <xdr:nvSpPr>
        <xdr:cNvPr id="6" name="Shape 7">
          <a:hlinkClick xmlns:r="http://schemas.openxmlformats.org/officeDocument/2006/relationships" r:id="rId5"/>
          <a:extLst>
            <a:ext uri="{FF2B5EF4-FFF2-40B4-BE49-F238E27FC236}">
              <a16:creationId xmlns:a16="http://schemas.microsoft.com/office/drawing/2014/main" id="{C092A1DC-1FD0-4363-AAC4-B14FF282D3B5}"/>
            </a:ext>
          </a:extLst>
        </xdr:cNvPr>
        <xdr:cNvSpPr txBox="1"/>
      </xdr:nvSpPr>
      <xdr:spPr>
        <a:xfrm>
          <a:off x="4373684" y="0"/>
          <a:ext cx="71350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2"/>
            </a:buClr>
            <a:buSzPts val="900"/>
            <a:buFont typeface="Verdana"/>
            <a:buNone/>
          </a:pPr>
          <a:r>
            <a:rPr lang="en-US" sz="900" b="1">
              <a:solidFill>
                <a:schemeClr val="accent2"/>
              </a:solidFill>
              <a:latin typeface="Verdana"/>
              <a:ea typeface="Verdana"/>
              <a:cs typeface="Verdana"/>
              <a:sym typeface="Verdana"/>
            </a:rPr>
            <a:t>Cement</a:t>
          </a:r>
          <a:endParaRPr sz="1400"/>
        </a:p>
      </xdr:txBody>
    </xdr:sp>
    <xdr:clientData fLocksWithSheet="0"/>
  </xdr:oneCellAnchor>
  <xdr:oneCellAnchor>
    <xdr:from>
      <xdr:col>5</xdr:col>
      <xdr:colOff>675164</xdr:colOff>
      <xdr:row>0</xdr:row>
      <xdr:rowOff>0</xdr:rowOff>
    </xdr:from>
    <xdr:ext cx="784730" cy="314325"/>
    <xdr:sp macro="" textlink="">
      <xdr:nvSpPr>
        <xdr:cNvPr id="7" name="Shape 8">
          <a:hlinkClick xmlns:r="http://schemas.openxmlformats.org/officeDocument/2006/relationships" r:id="rId6"/>
          <a:extLst>
            <a:ext uri="{FF2B5EF4-FFF2-40B4-BE49-F238E27FC236}">
              <a16:creationId xmlns:a16="http://schemas.microsoft.com/office/drawing/2014/main" id="{E07DDD54-FB72-44AB-9AD8-C55DD79B3FCD}"/>
            </a:ext>
          </a:extLst>
        </xdr:cNvPr>
        <xdr:cNvSpPr txBox="1"/>
      </xdr:nvSpPr>
      <xdr:spPr>
        <a:xfrm>
          <a:off x="5151914" y="0"/>
          <a:ext cx="78473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5"/>
            </a:buClr>
            <a:buSzPts val="900"/>
            <a:buFont typeface="Verdana"/>
            <a:buNone/>
          </a:pPr>
          <a:r>
            <a:rPr lang="en-US" sz="900" b="1">
              <a:solidFill>
                <a:schemeClr val="accent5"/>
              </a:solidFill>
              <a:latin typeface="Verdana"/>
              <a:ea typeface="Verdana"/>
              <a:cs typeface="Verdana"/>
              <a:sym typeface="Verdana"/>
            </a:rPr>
            <a:t>Logistics</a:t>
          </a:r>
          <a:endParaRPr sz="1400"/>
        </a:p>
      </xdr:txBody>
    </xdr:sp>
    <xdr:clientData fLocksWithSheet="0"/>
  </xdr:oneCellAnchor>
  <xdr:oneCellAnchor>
    <xdr:from>
      <xdr:col>6</xdr:col>
      <xdr:colOff>695940</xdr:colOff>
      <xdr:row>0</xdr:row>
      <xdr:rowOff>0</xdr:rowOff>
    </xdr:from>
    <xdr:ext cx="713076" cy="314325"/>
    <xdr:sp macro="" textlink="">
      <xdr:nvSpPr>
        <xdr:cNvPr id="16" name="Shape 9">
          <a:hlinkClick xmlns:r="http://schemas.openxmlformats.org/officeDocument/2006/relationships" r:id="rId7"/>
          <a:extLst>
            <a:ext uri="{FF2B5EF4-FFF2-40B4-BE49-F238E27FC236}">
              <a16:creationId xmlns:a16="http://schemas.microsoft.com/office/drawing/2014/main" id="{33014F53-9E50-48BE-ADF1-101C17A94A2E}"/>
            </a:ext>
          </a:extLst>
        </xdr:cNvPr>
        <xdr:cNvSpPr txBox="1"/>
      </xdr:nvSpPr>
      <xdr:spPr>
        <a:xfrm>
          <a:off x="6001365" y="0"/>
          <a:ext cx="713076"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3"/>
            </a:buClr>
            <a:buSzPts val="900"/>
            <a:buFont typeface="Verdana"/>
            <a:buNone/>
          </a:pPr>
          <a:r>
            <a:rPr lang="en-US" sz="900" b="1">
              <a:solidFill>
                <a:schemeClr val="accent3"/>
              </a:solidFill>
              <a:latin typeface="Verdana"/>
              <a:ea typeface="Verdana"/>
              <a:cs typeface="Verdana"/>
              <a:sym typeface="Verdana"/>
            </a:rPr>
            <a:t>Energy</a:t>
          </a:r>
          <a:endParaRPr sz="1400"/>
        </a:p>
      </xdr:txBody>
    </xdr:sp>
    <xdr:clientData fLocksWithSheet="0"/>
  </xdr:oneCellAnchor>
  <xdr:oneCellAnchor>
    <xdr:from>
      <xdr:col>7</xdr:col>
      <xdr:colOff>645062</xdr:colOff>
      <xdr:row>0</xdr:row>
      <xdr:rowOff>0</xdr:rowOff>
    </xdr:from>
    <xdr:ext cx="914400" cy="314325"/>
    <xdr:sp macro="" textlink="">
      <xdr:nvSpPr>
        <xdr:cNvPr id="9" name="Shape 10">
          <a:hlinkClick xmlns:r="http://schemas.openxmlformats.org/officeDocument/2006/relationships" r:id="rId8"/>
          <a:extLst>
            <a:ext uri="{FF2B5EF4-FFF2-40B4-BE49-F238E27FC236}">
              <a16:creationId xmlns:a16="http://schemas.microsoft.com/office/drawing/2014/main" id="{B2546BDF-CD98-4E2E-9229-24EB17184E65}"/>
            </a:ext>
          </a:extLst>
        </xdr:cNvPr>
        <xdr:cNvSpPr txBox="1"/>
      </xdr:nvSpPr>
      <xdr:spPr>
        <a:xfrm>
          <a:off x="6779162" y="0"/>
          <a:ext cx="91440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GRI Index</a:t>
          </a:r>
          <a:endParaRPr sz="1400"/>
        </a:p>
      </xdr:txBody>
    </xdr:sp>
    <xdr:clientData fLocksWithSheet="0"/>
  </xdr:oneCellAnchor>
  <xdr:oneCellAnchor>
    <xdr:from>
      <xdr:col>8</xdr:col>
      <xdr:colOff>795508</xdr:colOff>
      <xdr:row>0</xdr:row>
      <xdr:rowOff>0</xdr:rowOff>
    </xdr:from>
    <xdr:ext cx="1028701" cy="314325"/>
    <xdr:sp macro="" textlink="">
      <xdr:nvSpPr>
        <xdr:cNvPr id="10" name="Shape 11">
          <a:hlinkClick xmlns:r="http://schemas.openxmlformats.org/officeDocument/2006/relationships" r:id="rId9"/>
          <a:extLst>
            <a:ext uri="{FF2B5EF4-FFF2-40B4-BE49-F238E27FC236}">
              <a16:creationId xmlns:a16="http://schemas.microsoft.com/office/drawing/2014/main" id="{EC3179F8-7CA6-47E2-AB59-9DAD957CEFEA}"/>
            </a:ext>
          </a:extLst>
        </xdr:cNvPr>
        <xdr:cNvSpPr txBox="1"/>
      </xdr:nvSpPr>
      <xdr:spPr>
        <a:xfrm>
          <a:off x="7758283" y="0"/>
          <a:ext cx="102870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SASB Index</a:t>
          </a:r>
          <a:endParaRPr sz="1400"/>
        </a:p>
      </xdr:txBody>
    </xdr:sp>
    <xdr:clientData fLocksWithSheet="0"/>
  </xdr:oneCellAnchor>
  <xdr:oneCellAnchor>
    <xdr:from>
      <xdr:col>12</xdr:col>
      <xdr:colOff>494876</xdr:colOff>
      <xdr:row>0</xdr:row>
      <xdr:rowOff>0</xdr:rowOff>
    </xdr:from>
    <xdr:ext cx="698860" cy="314325"/>
    <xdr:sp macro="" textlink="">
      <xdr:nvSpPr>
        <xdr:cNvPr id="13" name="Shape 14">
          <a:hlinkClick xmlns:r="http://schemas.openxmlformats.org/officeDocument/2006/relationships" r:id="rId10"/>
          <a:extLst>
            <a:ext uri="{FF2B5EF4-FFF2-40B4-BE49-F238E27FC236}">
              <a16:creationId xmlns:a16="http://schemas.microsoft.com/office/drawing/2014/main" id="{B7CA3E65-75D8-46FF-B764-91CEFEAC17A3}"/>
            </a:ext>
          </a:extLst>
        </xdr:cNvPr>
        <xdr:cNvSpPr txBox="1"/>
      </xdr:nvSpPr>
      <xdr:spPr>
        <a:xfrm>
          <a:off x="11191451" y="0"/>
          <a:ext cx="69886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1">
              <a:solidFill>
                <a:srgbClr val="002A7E"/>
              </a:solidFill>
              <a:latin typeface="Verdana"/>
              <a:ea typeface="Verdana"/>
              <a:cs typeface="Verdana"/>
              <a:sym typeface="Verdana"/>
            </a:rPr>
            <a:t>Ratings</a:t>
          </a:r>
          <a:endParaRPr sz="1400"/>
        </a:p>
      </xdr:txBody>
    </xdr:sp>
    <xdr:clientData fLocksWithSheet="0"/>
  </xdr:oneCellAnchor>
  <xdr:oneCellAnchor>
    <xdr:from>
      <xdr:col>12</xdr:col>
      <xdr:colOff>1258456</xdr:colOff>
      <xdr:row>0</xdr:row>
      <xdr:rowOff>0</xdr:rowOff>
    </xdr:from>
    <xdr:ext cx="1332344" cy="314325"/>
    <xdr:sp macro="" textlink="">
      <xdr:nvSpPr>
        <xdr:cNvPr id="14" name="Shape 15">
          <a:hlinkClick xmlns:r="http://schemas.openxmlformats.org/officeDocument/2006/relationships" r:id="rId11"/>
          <a:extLst>
            <a:ext uri="{FF2B5EF4-FFF2-40B4-BE49-F238E27FC236}">
              <a16:creationId xmlns:a16="http://schemas.microsoft.com/office/drawing/2014/main" id="{C1D387D3-F477-4129-8887-7D538714396B}"/>
            </a:ext>
          </a:extLst>
        </xdr:cNvPr>
        <xdr:cNvSpPr txBox="1"/>
      </xdr:nvSpPr>
      <xdr:spPr>
        <a:xfrm>
          <a:off x="11955031" y="0"/>
          <a:ext cx="1332344"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CSN Foundation</a:t>
          </a:r>
          <a:endParaRPr sz="1400"/>
        </a:p>
      </xdr:txBody>
    </xdr:sp>
    <xdr:clientData fLocksWithSheet="0"/>
  </xdr:oneCellAnchor>
  <xdr:oneCellAnchor>
    <xdr:from>
      <xdr:col>14</xdr:col>
      <xdr:colOff>77355</xdr:colOff>
      <xdr:row>0</xdr:row>
      <xdr:rowOff>9525</xdr:rowOff>
    </xdr:from>
    <xdr:ext cx="2199119" cy="314325"/>
    <xdr:sp macro="" textlink="">
      <xdr:nvSpPr>
        <xdr:cNvPr id="15" name="Shape 15">
          <a:hlinkClick xmlns:r="http://schemas.openxmlformats.org/officeDocument/2006/relationships" r:id="rId12"/>
          <a:extLst>
            <a:ext uri="{FF2B5EF4-FFF2-40B4-BE49-F238E27FC236}">
              <a16:creationId xmlns:a16="http://schemas.microsoft.com/office/drawing/2014/main" id="{BCE9A45D-648D-4D03-A783-CFDFA4C50F89}"/>
            </a:ext>
          </a:extLst>
        </xdr:cNvPr>
        <xdr:cNvSpPr txBox="1"/>
      </xdr:nvSpPr>
      <xdr:spPr>
        <a:xfrm>
          <a:off x="13126605" y="9525"/>
          <a:ext cx="219911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Climate change-related R&amp;Os</a:t>
          </a:r>
          <a:endParaRPr sz="1400"/>
        </a:p>
      </xdr:txBody>
    </xdr:sp>
    <xdr:clientData fLocksWithSheet="0"/>
  </xdr:oneCellAnchor>
  <xdr:oneCellAnchor>
    <xdr:from>
      <xdr:col>11</xdr:col>
      <xdr:colOff>694466</xdr:colOff>
      <xdr:row>0</xdr:row>
      <xdr:rowOff>0</xdr:rowOff>
    </xdr:from>
    <xdr:ext cx="993413" cy="314325"/>
    <xdr:sp macro="" textlink="">
      <xdr:nvSpPr>
        <xdr:cNvPr id="18" name="Shape 12">
          <a:hlinkClick xmlns:r="http://schemas.openxmlformats.org/officeDocument/2006/relationships" r:id="rId13"/>
          <a:extLst>
            <a:ext uri="{FF2B5EF4-FFF2-40B4-BE49-F238E27FC236}">
              <a16:creationId xmlns:a16="http://schemas.microsoft.com/office/drawing/2014/main" id="{438AABC5-78CC-4551-9FB8-0709527EF94F}"/>
            </a:ext>
          </a:extLst>
        </xdr:cNvPr>
        <xdr:cNvSpPr txBox="1"/>
      </xdr:nvSpPr>
      <xdr:spPr>
        <a:xfrm>
          <a:off x="10143266" y="0"/>
          <a:ext cx="993413"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Materiality</a:t>
          </a:r>
          <a:endParaRPr sz="1400"/>
        </a:p>
      </xdr:txBody>
    </xdr:sp>
    <xdr:clientData fLocksWithSheet="0"/>
  </xdr:oneCellAnchor>
  <xdr:oneCellAnchor>
    <xdr:from>
      <xdr:col>10</xdr:col>
      <xdr:colOff>219075</xdr:colOff>
      <xdr:row>0</xdr:row>
      <xdr:rowOff>0</xdr:rowOff>
    </xdr:from>
    <xdr:ext cx="1216891" cy="314325"/>
    <xdr:sp macro="" textlink="">
      <xdr:nvSpPr>
        <xdr:cNvPr id="19" name="Shape 13">
          <a:hlinkClick xmlns:r="http://schemas.openxmlformats.org/officeDocument/2006/relationships" r:id="rId14"/>
          <a:extLst>
            <a:ext uri="{FF2B5EF4-FFF2-40B4-BE49-F238E27FC236}">
              <a16:creationId xmlns:a16="http://schemas.microsoft.com/office/drawing/2014/main" id="{2DAB217B-C266-4DCC-BB97-4A0C8C604652}"/>
            </a:ext>
          </a:extLst>
        </xdr:cNvPr>
        <xdr:cNvSpPr txBox="1"/>
      </xdr:nvSpPr>
      <xdr:spPr>
        <a:xfrm>
          <a:off x="8839200" y="0"/>
          <a:ext cx="121689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TCFD and TNFD</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0</xdr:rowOff>
    </xdr:from>
    <xdr:ext cx="600075" cy="314325"/>
    <xdr:sp macro="" textlink="">
      <xdr:nvSpPr>
        <xdr:cNvPr id="29" name="Shape 3">
          <a:hlinkClick xmlns:r="http://schemas.openxmlformats.org/officeDocument/2006/relationships" r:id="rId1"/>
          <a:extLst>
            <a:ext uri="{FF2B5EF4-FFF2-40B4-BE49-F238E27FC236}">
              <a16:creationId xmlns:a16="http://schemas.microsoft.com/office/drawing/2014/main" id="{7A9853AF-B7B4-408B-B3C5-3C26A666D40B}"/>
            </a:ext>
          </a:extLst>
        </xdr:cNvPr>
        <xdr:cNvSpPr txBox="1"/>
      </xdr:nvSpPr>
      <xdr:spPr>
        <a:xfrm>
          <a:off x="666750" y="0"/>
          <a:ext cx="6000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Home</a:t>
          </a:r>
          <a:endParaRPr sz="1400"/>
        </a:p>
      </xdr:txBody>
    </xdr:sp>
    <xdr:clientData fLocksWithSheet="0"/>
  </xdr:oneCellAnchor>
  <xdr:oneCellAnchor>
    <xdr:from>
      <xdr:col>1</xdr:col>
      <xdr:colOff>664796</xdr:colOff>
      <xdr:row>0</xdr:row>
      <xdr:rowOff>0</xdr:rowOff>
    </xdr:from>
    <xdr:ext cx="895350" cy="314325"/>
    <xdr:sp macro="" textlink="">
      <xdr:nvSpPr>
        <xdr:cNvPr id="30" name="Shape 4">
          <a:hlinkClick xmlns:r="http://schemas.openxmlformats.org/officeDocument/2006/relationships" r:id="rId2"/>
          <a:extLst>
            <a:ext uri="{FF2B5EF4-FFF2-40B4-BE49-F238E27FC236}">
              <a16:creationId xmlns:a16="http://schemas.microsoft.com/office/drawing/2014/main" id="{FB6DE09E-5B77-4150-8CF6-39B1425406E3}"/>
            </a:ext>
          </a:extLst>
        </xdr:cNvPr>
        <xdr:cNvSpPr txBox="1"/>
      </xdr:nvSpPr>
      <xdr:spPr>
        <a:xfrm>
          <a:off x="1331546" y="0"/>
          <a:ext cx="89535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CSN Group</a:t>
          </a:r>
          <a:endParaRPr sz="1400"/>
        </a:p>
      </xdr:txBody>
    </xdr:sp>
    <xdr:clientData fLocksWithSheet="0"/>
  </xdr:oneCellAnchor>
  <xdr:oneCellAnchor>
    <xdr:from>
      <xdr:col>2</xdr:col>
      <xdr:colOff>958117</xdr:colOff>
      <xdr:row>0</xdr:row>
      <xdr:rowOff>0</xdr:rowOff>
    </xdr:from>
    <xdr:ext cx="1133475" cy="314325"/>
    <xdr:sp macro="" textlink="">
      <xdr:nvSpPr>
        <xdr:cNvPr id="31" name="Shape 5">
          <a:hlinkClick xmlns:r="http://schemas.openxmlformats.org/officeDocument/2006/relationships" r:id="rId3"/>
          <a:extLst>
            <a:ext uri="{FF2B5EF4-FFF2-40B4-BE49-F238E27FC236}">
              <a16:creationId xmlns:a16="http://schemas.microsoft.com/office/drawing/2014/main" id="{AFFE0974-2D08-490F-A383-539E01063F41}"/>
            </a:ext>
          </a:extLst>
        </xdr:cNvPr>
        <xdr:cNvSpPr txBox="1"/>
      </xdr:nvSpPr>
      <xdr:spPr>
        <a:xfrm>
          <a:off x="2291617" y="0"/>
          <a:ext cx="11334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1"/>
            </a:buClr>
            <a:buSzPts val="900"/>
            <a:buFont typeface="Verdana"/>
            <a:buNone/>
          </a:pPr>
          <a:r>
            <a:rPr lang="en-US" sz="900" b="1">
              <a:solidFill>
                <a:schemeClr val="accent1"/>
              </a:solidFill>
              <a:latin typeface="Verdana"/>
              <a:ea typeface="Verdana"/>
              <a:cs typeface="Verdana"/>
              <a:sym typeface="Verdana"/>
            </a:rPr>
            <a:t>Steel</a:t>
          </a:r>
          <a:r>
            <a:rPr lang="en-US" sz="900" b="1" baseline="0">
              <a:solidFill>
                <a:schemeClr val="accent1"/>
              </a:solidFill>
              <a:latin typeface="Verdana"/>
              <a:ea typeface="Verdana"/>
              <a:cs typeface="Verdana"/>
              <a:sym typeface="Verdana"/>
            </a:rPr>
            <a:t> Industry</a:t>
          </a:r>
          <a:endParaRPr sz="1400"/>
        </a:p>
      </xdr:txBody>
    </xdr:sp>
    <xdr:clientData fLocksWithSheet="0"/>
  </xdr:oneCellAnchor>
  <xdr:oneCellAnchor>
    <xdr:from>
      <xdr:col>4</xdr:col>
      <xdr:colOff>194163</xdr:colOff>
      <xdr:row>0</xdr:row>
      <xdr:rowOff>0</xdr:rowOff>
    </xdr:from>
    <xdr:ext cx="657225" cy="314325"/>
    <xdr:sp macro="" textlink="">
      <xdr:nvSpPr>
        <xdr:cNvPr id="32" name="Shape 6">
          <a:hlinkClick xmlns:r="http://schemas.openxmlformats.org/officeDocument/2006/relationships" r:id="rId4"/>
          <a:extLst>
            <a:ext uri="{FF2B5EF4-FFF2-40B4-BE49-F238E27FC236}">
              <a16:creationId xmlns:a16="http://schemas.microsoft.com/office/drawing/2014/main" id="{661366A4-BCD9-4331-A156-0F42FC311275}"/>
            </a:ext>
          </a:extLst>
        </xdr:cNvPr>
        <xdr:cNvSpPr txBox="1"/>
      </xdr:nvSpPr>
      <xdr:spPr>
        <a:xfrm>
          <a:off x="3489813" y="0"/>
          <a:ext cx="65722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4"/>
            </a:buClr>
            <a:buSzPts val="900"/>
            <a:buFont typeface="Verdana"/>
            <a:buNone/>
          </a:pPr>
          <a:r>
            <a:rPr lang="en-US" sz="900" b="1">
              <a:solidFill>
                <a:schemeClr val="accent4"/>
              </a:solidFill>
              <a:latin typeface="Verdana"/>
              <a:ea typeface="Verdana"/>
              <a:cs typeface="Verdana"/>
              <a:sym typeface="Verdana"/>
            </a:rPr>
            <a:t>Mining</a:t>
          </a:r>
          <a:endParaRPr sz="1400"/>
        </a:p>
      </xdr:txBody>
    </xdr:sp>
    <xdr:clientData fLocksWithSheet="0"/>
  </xdr:oneCellAnchor>
  <xdr:oneCellAnchor>
    <xdr:from>
      <xdr:col>4</xdr:col>
      <xdr:colOff>916109</xdr:colOff>
      <xdr:row>0</xdr:row>
      <xdr:rowOff>0</xdr:rowOff>
    </xdr:from>
    <xdr:ext cx="713509" cy="314325"/>
    <xdr:sp macro="" textlink="">
      <xdr:nvSpPr>
        <xdr:cNvPr id="33" name="Shape 7">
          <a:hlinkClick xmlns:r="http://schemas.openxmlformats.org/officeDocument/2006/relationships" r:id="rId5"/>
          <a:extLst>
            <a:ext uri="{FF2B5EF4-FFF2-40B4-BE49-F238E27FC236}">
              <a16:creationId xmlns:a16="http://schemas.microsoft.com/office/drawing/2014/main" id="{7EE18407-D5F8-4CD9-88FA-DDC41D644516}"/>
            </a:ext>
          </a:extLst>
        </xdr:cNvPr>
        <xdr:cNvSpPr txBox="1"/>
      </xdr:nvSpPr>
      <xdr:spPr>
        <a:xfrm>
          <a:off x="4211759" y="0"/>
          <a:ext cx="71350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2"/>
            </a:buClr>
            <a:buSzPts val="900"/>
            <a:buFont typeface="Verdana"/>
            <a:buNone/>
          </a:pPr>
          <a:r>
            <a:rPr lang="en-US" sz="900" b="1">
              <a:solidFill>
                <a:schemeClr val="accent2"/>
              </a:solidFill>
              <a:latin typeface="Verdana"/>
              <a:ea typeface="Verdana"/>
              <a:cs typeface="Verdana"/>
              <a:sym typeface="Verdana"/>
            </a:rPr>
            <a:t>Cement</a:t>
          </a:r>
          <a:endParaRPr sz="1400"/>
        </a:p>
      </xdr:txBody>
    </xdr:sp>
    <xdr:clientData fLocksWithSheet="0"/>
  </xdr:oneCellAnchor>
  <xdr:oneCellAnchor>
    <xdr:from>
      <xdr:col>5</xdr:col>
      <xdr:colOff>618014</xdr:colOff>
      <xdr:row>0</xdr:row>
      <xdr:rowOff>0</xdr:rowOff>
    </xdr:from>
    <xdr:ext cx="784730" cy="314325"/>
    <xdr:sp macro="" textlink="">
      <xdr:nvSpPr>
        <xdr:cNvPr id="34" name="Shape 8">
          <a:hlinkClick xmlns:r="http://schemas.openxmlformats.org/officeDocument/2006/relationships" r:id="rId6"/>
          <a:extLst>
            <a:ext uri="{FF2B5EF4-FFF2-40B4-BE49-F238E27FC236}">
              <a16:creationId xmlns:a16="http://schemas.microsoft.com/office/drawing/2014/main" id="{E4196F48-633E-4F22-AC00-51B430A8DD47}"/>
            </a:ext>
          </a:extLst>
        </xdr:cNvPr>
        <xdr:cNvSpPr txBox="1"/>
      </xdr:nvSpPr>
      <xdr:spPr>
        <a:xfrm>
          <a:off x="4989989" y="0"/>
          <a:ext cx="78473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5"/>
            </a:buClr>
            <a:buSzPts val="900"/>
            <a:buFont typeface="Verdana"/>
            <a:buNone/>
          </a:pPr>
          <a:r>
            <a:rPr lang="en-US" sz="900" b="1">
              <a:solidFill>
                <a:schemeClr val="accent5"/>
              </a:solidFill>
              <a:latin typeface="Verdana"/>
              <a:ea typeface="Verdana"/>
              <a:cs typeface="Verdana"/>
              <a:sym typeface="Verdana"/>
            </a:rPr>
            <a:t>Logistics</a:t>
          </a:r>
          <a:endParaRPr sz="1400"/>
        </a:p>
      </xdr:txBody>
    </xdr:sp>
    <xdr:clientData fLocksWithSheet="0"/>
  </xdr:oneCellAnchor>
  <xdr:oneCellAnchor>
    <xdr:from>
      <xdr:col>6</xdr:col>
      <xdr:colOff>391140</xdr:colOff>
      <xdr:row>0</xdr:row>
      <xdr:rowOff>0</xdr:rowOff>
    </xdr:from>
    <xdr:ext cx="713076" cy="314325"/>
    <xdr:sp macro="" textlink="">
      <xdr:nvSpPr>
        <xdr:cNvPr id="2" name="Shape 9">
          <a:hlinkClick xmlns:r="http://schemas.openxmlformats.org/officeDocument/2006/relationships" r:id="rId7"/>
          <a:extLst>
            <a:ext uri="{FF2B5EF4-FFF2-40B4-BE49-F238E27FC236}">
              <a16:creationId xmlns:a16="http://schemas.microsoft.com/office/drawing/2014/main" id="{8E53C736-8C1B-43E0-85B3-D2AF9F6B063D}"/>
            </a:ext>
          </a:extLst>
        </xdr:cNvPr>
        <xdr:cNvSpPr txBox="1"/>
      </xdr:nvSpPr>
      <xdr:spPr>
        <a:xfrm>
          <a:off x="5839440" y="0"/>
          <a:ext cx="713076"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3"/>
            </a:buClr>
            <a:buSzPts val="900"/>
            <a:buFont typeface="Verdana"/>
            <a:buNone/>
          </a:pPr>
          <a:r>
            <a:rPr lang="en-US" sz="900" b="1">
              <a:solidFill>
                <a:schemeClr val="accent3"/>
              </a:solidFill>
              <a:latin typeface="Verdana"/>
              <a:ea typeface="Verdana"/>
              <a:cs typeface="Verdana"/>
              <a:sym typeface="Verdana"/>
            </a:rPr>
            <a:t>Energy</a:t>
          </a:r>
          <a:endParaRPr sz="1400"/>
        </a:p>
      </xdr:txBody>
    </xdr:sp>
    <xdr:clientData fLocksWithSheet="0"/>
  </xdr:oneCellAnchor>
  <xdr:oneCellAnchor>
    <xdr:from>
      <xdr:col>7</xdr:col>
      <xdr:colOff>16412</xdr:colOff>
      <xdr:row>0</xdr:row>
      <xdr:rowOff>0</xdr:rowOff>
    </xdr:from>
    <xdr:ext cx="914400" cy="314325"/>
    <xdr:sp macro="" textlink="">
      <xdr:nvSpPr>
        <xdr:cNvPr id="36" name="Shape 10">
          <a:hlinkClick xmlns:r="http://schemas.openxmlformats.org/officeDocument/2006/relationships" r:id="rId8"/>
          <a:extLst>
            <a:ext uri="{FF2B5EF4-FFF2-40B4-BE49-F238E27FC236}">
              <a16:creationId xmlns:a16="http://schemas.microsoft.com/office/drawing/2014/main" id="{80B2A43D-137A-4953-BC5D-9C50CABFE98A}"/>
            </a:ext>
          </a:extLst>
        </xdr:cNvPr>
        <xdr:cNvSpPr txBox="1"/>
      </xdr:nvSpPr>
      <xdr:spPr>
        <a:xfrm>
          <a:off x="6617237" y="0"/>
          <a:ext cx="91440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GRI Index</a:t>
          </a:r>
          <a:endParaRPr sz="1400"/>
        </a:p>
      </xdr:txBody>
    </xdr:sp>
    <xdr:clientData fLocksWithSheet="0"/>
  </xdr:oneCellAnchor>
  <xdr:oneCellAnchor>
    <xdr:from>
      <xdr:col>7</xdr:col>
      <xdr:colOff>995533</xdr:colOff>
      <xdr:row>0</xdr:row>
      <xdr:rowOff>0</xdr:rowOff>
    </xdr:from>
    <xdr:ext cx="1028701" cy="314325"/>
    <xdr:sp macro="" textlink="">
      <xdr:nvSpPr>
        <xdr:cNvPr id="37" name="Shape 11">
          <a:hlinkClick xmlns:r="http://schemas.openxmlformats.org/officeDocument/2006/relationships" r:id="rId9"/>
          <a:extLst>
            <a:ext uri="{FF2B5EF4-FFF2-40B4-BE49-F238E27FC236}">
              <a16:creationId xmlns:a16="http://schemas.microsoft.com/office/drawing/2014/main" id="{007E9108-5E32-4400-B62D-369D62C5469C}"/>
            </a:ext>
          </a:extLst>
        </xdr:cNvPr>
        <xdr:cNvSpPr txBox="1"/>
      </xdr:nvSpPr>
      <xdr:spPr>
        <a:xfrm>
          <a:off x="7596358" y="0"/>
          <a:ext cx="102870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SASB Index</a:t>
          </a:r>
          <a:endParaRPr sz="1400"/>
        </a:p>
      </xdr:txBody>
    </xdr:sp>
    <xdr:clientData fLocksWithSheet="0"/>
  </xdr:oneCellAnchor>
  <xdr:oneCellAnchor>
    <xdr:from>
      <xdr:col>11</xdr:col>
      <xdr:colOff>161501</xdr:colOff>
      <xdr:row>0</xdr:row>
      <xdr:rowOff>0</xdr:rowOff>
    </xdr:from>
    <xdr:ext cx="698860" cy="314325"/>
    <xdr:sp macro="" textlink="">
      <xdr:nvSpPr>
        <xdr:cNvPr id="40" name="Shape 14">
          <a:hlinkClick xmlns:r="http://schemas.openxmlformats.org/officeDocument/2006/relationships" r:id="rId10"/>
          <a:extLst>
            <a:ext uri="{FF2B5EF4-FFF2-40B4-BE49-F238E27FC236}">
              <a16:creationId xmlns:a16="http://schemas.microsoft.com/office/drawing/2014/main" id="{8DF4B2CD-9902-4911-8196-4568A46BABA8}"/>
            </a:ext>
          </a:extLst>
        </xdr:cNvPr>
        <xdr:cNvSpPr txBox="1"/>
      </xdr:nvSpPr>
      <xdr:spPr>
        <a:xfrm>
          <a:off x="11029526" y="0"/>
          <a:ext cx="69886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1">
              <a:solidFill>
                <a:srgbClr val="002A7E"/>
              </a:solidFill>
              <a:latin typeface="Verdana"/>
              <a:ea typeface="Verdana"/>
              <a:cs typeface="Verdana"/>
              <a:sym typeface="Verdana"/>
            </a:rPr>
            <a:t>Ratings</a:t>
          </a:r>
          <a:endParaRPr sz="1400"/>
        </a:p>
      </xdr:txBody>
    </xdr:sp>
    <xdr:clientData fLocksWithSheet="0"/>
  </xdr:oneCellAnchor>
  <xdr:oneCellAnchor>
    <xdr:from>
      <xdr:col>11</xdr:col>
      <xdr:colOff>925081</xdr:colOff>
      <xdr:row>0</xdr:row>
      <xdr:rowOff>0</xdr:rowOff>
    </xdr:from>
    <xdr:ext cx="1332344" cy="314325"/>
    <xdr:sp macro="" textlink="">
      <xdr:nvSpPr>
        <xdr:cNvPr id="41" name="Shape 15">
          <a:hlinkClick xmlns:r="http://schemas.openxmlformats.org/officeDocument/2006/relationships" r:id="rId11"/>
          <a:extLst>
            <a:ext uri="{FF2B5EF4-FFF2-40B4-BE49-F238E27FC236}">
              <a16:creationId xmlns:a16="http://schemas.microsoft.com/office/drawing/2014/main" id="{8C903D7D-C4EE-4AD7-BA35-E8ACAC11AC10}"/>
            </a:ext>
          </a:extLst>
        </xdr:cNvPr>
        <xdr:cNvSpPr txBox="1"/>
      </xdr:nvSpPr>
      <xdr:spPr>
        <a:xfrm>
          <a:off x="11793106" y="0"/>
          <a:ext cx="1332344"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CSN Foundation</a:t>
          </a:r>
          <a:endParaRPr sz="1400"/>
        </a:p>
      </xdr:txBody>
    </xdr:sp>
    <xdr:clientData fLocksWithSheet="0"/>
  </xdr:oneCellAnchor>
  <xdr:oneCellAnchor>
    <xdr:from>
      <xdr:col>12</xdr:col>
      <xdr:colOff>1029855</xdr:colOff>
      <xdr:row>0</xdr:row>
      <xdr:rowOff>9525</xdr:rowOff>
    </xdr:from>
    <xdr:ext cx="2199119" cy="314325"/>
    <xdr:sp macro="" textlink="">
      <xdr:nvSpPr>
        <xdr:cNvPr id="42" name="Shape 15">
          <a:hlinkClick xmlns:r="http://schemas.openxmlformats.org/officeDocument/2006/relationships" r:id="rId12"/>
          <a:extLst>
            <a:ext uri="{FF2B5EF4-FFF2-40B4-BE49-F238E27FC236}">
              <a16:creationId xmlns:a16="http://schemas.microsoft.com/office/drawing/2014/main" id="{07EEFBCE-C466-489F-8500-617A8DC08F4B}"/>
            </a:ext>
          </a:extLst>
        </xdr:cNvPr>
        <xdr:cNvSpPr txBox="1"/>
      </xdr:nvSpPr>
      <xdr:spPr>
        <a:xfrm>
          <a:off x="12964680" y="9525"/>
          <a:ext cx="219911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Climate change-related R&amp;Os</a:t>
          </a:r>
          <a:endParaRPr sz="1400"/>
        </a:p>
      </xdr:txBody>
    </xdr:sp>
    <xdr:clientData fLocksWithSheet="0"/>
  </xdr:oneCellAnchor>
  <xdr:oneCellAnchor>
    <xdr:from>
      <xdr:col>10</xdr:col>
      <xdr:colOff>237266</xdr:colOff>
      <xdr:row>0</xdr:row>
      <xdr:rowOff>0</xdr:rowOff>
    </xdr:from>
    <xdr:ext cx="993413" cy="314325"/>
    <xdr:sp macro="" textlink="">
      <xdr:nvSpPr>
        <xdr:cNvPr id="3" name="Shape 12">
          <a:hlinkClick xmlns:r="http://schemas.openxmlformats.org/officeDocument/2006/relationships" r:id="rId13"/>
          <a:extLst>
            <a:ext uri="{FF2B5EF4-FFF2-40B4-BE49-F238E27FC236}">
              <a16:creationId xmlns:a16="http://schemas.microsoft.com/office/drawing/2014/main" id="{FF702FAC-FF4A-4BDD-868B-6FBC208780C8}"/>
            </a:ext>
          </a:extLst>
        </xdr:cNvPr>
        <xdr:cNvSpPr txBox="1"/>
      </xdr:nvSpPr>
      <xdr:spPr>
        <a:xfrm>
          <a:off x="10038491" y="0"/>
          <a:ext cx="993413"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Materiality</a:t>
          </a:r>
          <a:endParaRPr sz="1400"/>
        </a:p>
      </xdr:txBody>
    </xdr:sp>
    <xdr:clientData fLocksWithSheet="0"/>
  </xdr:oneCellAnchor>
  <xdr:oneCellAnchor>
    <xdr:from>
      <xdr:col>9</xdr:col>
      <xdr:colOff>0</xdr:colOff>
      <xdr:row>0</xdr:row>
      <xdr:rowOff>0</xdr:rowOff>
    </xdr:from>
    <xdr:ext cx="1216891" cy="314325"/>
    <xdr:sp macro="" textlink="">
      <xdr:nvSpPr>
        <xdr:cNvPr id="4" name="Shape 13">
          <a:hlinkClick xmlns:r="http://schemas.openxmlformats.org/officeDocument/2006/relationships" r:id="rId14"/>
          <a:extLst>
            <a:ext uri="{FF2B5EF4-FFF2-40B4-BE49-F238E27FC236}">
              <a16:creationId xmlns:a16="http://schemas.microsoft.com/office/drawing/2014/main" id="{7FF500A9-94E8-4116-ABE9-841EDF11B978}"/>
            </a:ext>
          </a:extLst>
        </xdr:cNvPr>
        <xdr:cNvSpPr txBox="1"/>
      </xdr:nvSpPr>
      <xdr:spPr>
        <a:xfrm>
          <a:off x="8734425" y="0"/>
          <a:ext cx="121689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TCFD and TNFD</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0</xdr:row>
      <xdr:rowOff>0</xdr:rowOff>
    </xdr:from>
    <xdr:ext cx="600075" cy="314325"/>
    <xdr:sp macro="" textlink="">
      <xdr:nvSpPr>
        <xdr:cNvPr id="2" name="Shape 3">
          <a:hlinkClick xmlns:r="http://schemas.openxmlformats.org/officeDocument/2006/relationships" r:id="rId1"/>
          <a:extLst>
            <a:ext uri="{FF2B5EF4-FFF2-40B4-BE49-F238E27FC236}">
              <a16:creationId xmlns:a16="http://schemas.microsoft.com/office/drawing/2014/main" id="{18495019-5C26-4124-BD86-E1E4837AAF7D}"/>
            </a:ext>
          </a:extLst>
        </xdr:cNvPr>
        <xdr:cNvSpPr txBox="1"/>
      </xdr:nvSpPr>
      <xdr:spPr>
        <a:xfrm>
          <a:off x="666750" y="0"/>
          <a:ext cx="6000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Home</a:t>
          </a:r>
          <a:endParaRPr sz="1400"/>
        </a:p>
      </xdr:txBody>
    </xdr:sp>
    <xdr:clientData fLocksWithSheet="0"/>
  </xdr:oneCellAnchor>
  <xdr:oneCellAnchor>
    <xdr:from>
      <xdr:col>1</xdr:col>
      <xdr:colOff>664796</xdr:colOff>
      <xdr:row>0</xdr:row>
      <xdr:rowOff>0</xdr:rowOff>
    </xdr:from>
    <xdr:ext cx="895350" cy="314325"/>
    <xdr:sp macro="" textlink="">
      <xdr:nvSpPr>
        <xdr:cNvPr id="3" name="Shape 4">
          <a:hlinkClick xmlns:r="http://schemas.openxmlformats.org/officeDocument/2006/relationships" r:id="rId2"/>
          <a:extLst>
            <a:ext uri="{FF2B5EF4-FFF2-40B4-BE49-F238E27FC236}">
              <a16:creationId xmlns:a16="http://schemas.microsoft.com/office/drawing/2014/main" id="{BAA319DA-5ABE-451A-AEBF-2B75523DA3AB}"/>
            </a:ext>
          </a:extLst>
        </xdr:cNvPr>
        <xdr:cNvSpPr txBox="1"/>
      </xdr:nvSpPr>
      <xdr:spPr>
        <a:xfrm>
          <a:off x="1331546" y="0"/>
          <a:ext cx="89535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CSN Group</a:t>
          </a:r>
          <a:endParaRPr sz="1400"/>
        </a:p>
      </xdr:txBody>
    </xdr:sp>
    <xdr:clientData fLocksWithSheet="0"/>
  </xdr:oneCellAnchor>
  <xdr:oneCellAnchor>
    <xdr:from>
      <xdr:col>2</xdr:col>
      <xdr:colOff>15142</xdr:colOff>
      <xdr:row>0</xdr:row>
      <xdr:rowOff>0</xdr:rowOff>
    </xdr:from>
    <xdr:ext cx="1133475" cy="314325"/>
    <xdr:sp macro="" textlink="">
      <xdr:nvSpPr>
        <xdr:cNvPr id="4" name="Shape 5">
          <a:hlinkClick xmlns:r="http://schemas.openxmlformats.org/officeDocument/2006/relationships" r:id="rId3"/>
          <a:extLst>
            <a:ext uri="{FF2B5EF4-FFF2-40B4-BE49-F238E27FC236}">
              <a16:creationId xmlns:a16="http://schemas.microsoft.com/office/drawing/2014/main" id="{B45284DB-DE84-4B5A-A263-AC083ADF5080}"/>
            </a:ext>
          </a:extLst>
        </xdr:cNvPr>
        <xdr:cNvSpPr txBox="1"/>
      </xdr:nvSpPr>
      <xdr:spPr>
        <a:xfrm>
          <a:off x="2291617" y="0"/>
          <a:ext cx="11334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1"/>
            </a:buClr>
            <a:buSzPts val="900"/>
            <a:buFont typeface="Verdana"/>
            <a:buNone/>
          </a:pPr>
          <a:r>
            <a:rPr lang="en-US" sz="900" b="1">
              <a:solidFill>
                <a:schemeClr val="accent1"/>
              </a:solidFill>
              <a:latin typeface="Verdana"/>
              <a:ea typeface="Verdana"/>
              <a:cs typeface="Verdana"/>
              <a:sym typeface="Verdana"/>
            </a:rPr>
            <a:t>Steel</a:t>
          </a:r>
          <a:r>
            <a:rPr lang="en-US" sz="900" b="1" baseline="0">
              <a:solidFill>
                <a:schemeClr val="accent1"/>
              </a:solidFill>
              <a:latin typeface="Verdana"/>
              <a:ea typeface="Verdana"/>
              <a:cs typeface="Verdana"/>
              <a:sym typeface="Verdana"/>
            </a:rPr>
            <a:t> Industry</a:t>
          </a:r>
          <a:endParaRPr sz="1400"/>
        </a:p>
      </xdr:txBody>
    </xdr:sp>
    <xdr:clientData fLocksWithSheet="0"/>
  </xdr:oneCellAnchor>
  <xdr:oneCellAnchor>
    <xdr:from>
      <xdr:col>2</xdr:col>
      <xdr:colOff>1213338</xdr:colOff>
      <xdr:row>0</xdr:row>
      <xdr:rowOff>0</xdr:rowOff>
    </xdr:from>
    <xdr:ext cx="657225" cy="314325"/>
    <xdr:sp macro="" textlink="">
      <xdr:nvSpPr>
        <xdr:cNvPr id="5" name="Shape 6">
          <a:hlinkClick xmlns:r="http://schemas.openxmlformats.org/officeDocument/2006/relationships" r:id="rId4"/>
          <a:extLst>
            <a:ext uri="{FF2B5EF4-FFF2-40B4-BE49-F238E27FC236}">
              <a16:creationId xmlns:a16="http://schemas.microsoft.com/office/drawing/2014/main" id="{18B610B5-0D9B-4B45-B637-D132F924B26E}"/>
            </a:ext>
          </a:extLst>
        </xdr:cNvPr>
        <xdr:cNvSpPr txBox="1"/>
      </xdr:nvSpPr>
      <xdr:spPr>
        <a:xfrm>
          <a:off x="3489813" y="0"/>
          <a:ext cx="65722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4"/>
            </a:buClr>
            <a:buSzPts val="900"/>
            <a:buFont typeface="Verdana"/>
            <a:buNone/>
          </a:pPr>
          <a:r>
            <a:rPr lang="en-US" sz="900" b="1">
              <a:solidFill>
                <a:schemeClr val="accent4"/>
              </a:solidFill>
              <a:latin typeface="Verdana"/>
              <a:ea typeface="Verdana"/>
              <a:cs typeface="Verdana"/>
              <a:sym typeface="Verdana"/>
            </a:rPr>
            <a:t>Mining</a:t>
          </a:r>
          <a:endParaRPr sz="1400"/>
        </a:p>
      </xdr:txBody>
    </xdr:sp>
    <xdr:clientData fLocksWithSheet="0"/>
  </xdr:oneCellAnchor>
  <xdr:oneCellAnchor>
    <xdr:from>
      <xdr:col>3</xdr:col>
      <xdr:colOff>668459</xdr:colOff>
      <xdr:row>0</xdr:row>
      <xdr:rowOff>0</xdr:rowOff>
    </xdr:from>
    <xdr:ext cx="713509" cy="314325"/>
    <xdr:sp macro="" textlink="">
      <xdr:nvSpPr>
        <xdr:cNvPr id="6" name="Shape 7">
          <a:hlinkClick xmlns:r="http://schemas.openxmlformats.org/officeDocument/2006/relationships" r:id="rId5"/>
          <a:extLst>
            <a:ext uri="{FF2B5EF4-FFF2-40B4-BE49-F238E27FC236}">
              <a16:creationId xmlns:a16="http://schemas.microsoft.com/office/drawing/2014/main" id="{88E78B22-25A3-4ED4-BB3C-53E9A3851E8B}"/>
            </a:ext>
          </a:extLst>
        </xdr:cNvPr>
        <xdr:cNvSpPr txBox="1"/>
      </xdr:nvSpPr>
      <xdr:spPr>
        <a:xfrm>
          <a:off x="4211759" y="0"/>
          <a:ext cx="71350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2"/>
            </a:buClr>
            <a:buSzPts val="900"/>
            <a:buFont typeface="Verdana"/>
            <a:buNone/>
          </a:pPr>
          <a:r>
            <a:rPr lang="en-US" sz="900" b="1">
              <a:solidFill>
                <a:schemeClr val="accent2"/>
              </a:solidFill>
              <a:latin typeface="Verdana"/>
              <a:ea typeface="Verdana"/>
              <a:cs typeface="Verdana"/>
              <a:sym typeface="Verdana"/>
            </a:rPr>
            <a:t>Cement</a:t>
          </a:r>
          <a:endParaRPr sz="1400"/>
        </a:p>
      </xdr:txBody>
    </xdr:sp>
    <xdr:clientData fLocksWithSheet="0"/>
  </xdr:oneCellAnchor>
  <xdr:oneCellAnchor>
    <xdr:from>
      <xdr:col>4</xdr:col>
      <xdr:colOff>217964</xdr:colOff>
      <xdr:row>0</xdr:row>
      <xdr:rowOff>0</xdr:rowOff>
    </xdr:from>
    <xdr:ext cx="784730" cy="314325"/>
    <xdr:sp macro="" textlink="">
      <xdr:nvSpPr>
        <xdr:cNvPr id="7" name="Shape 8">
          <a:hlinkClick xmlns:r="http://schemas.openxmlformats.org/officeDocument/2006/relationships" r:id="rId6"/>
          <a:extLst>
            <a:ext uri="{FF2B5EF4-FFF2-40B4-BE49-F238E27FC236}">
              <a16:creationId xmlns:a16="http://schemas.microsoft.com/office/drawing/2014/main" id="{E2AA72AA-F557-444E-B6E5-CC5C34719516}"/>
            </a:ext>
          </a:extLst>
        </xdr:cNvPr>
        <xdr:cNvSpPr txBox="1"/>
      </xdr:nvSpPr>
      <xdr:spPr>
        <a:xfrm>
          <a:off x="4989989" y="0"/>
          <a:ext cx="78473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5"/>
            </a:buClr>
            <a:buSzPts val="900"/>
            <a:buFont typeface="Verdana"/>
            <a:buNone/>
          </a:pPr>
          <a:r>
            <a:rPr lang="en-US" sz="900" b="1">
              <a:solidFill>
                <a:schemeClr val="accent5"/>
              </a:solidFill>
              <a:latin typeface="Verdana"/>
              <a:ea typeface="Verdana"/>
              <a:cs typeface="Verdana"/>
              <a:sym typeface="Verdana"/>
            </a:rPr>
            <a:t>Logistics</a:t>
          </a:r>
          <a:endParaRPr sz="1400"/>
        </a:p>
      </xdr:txBody>
    </xdr:sp>
    <xdr:clientData fLocksWithSheet="0"/>
  </xdr:oneCellAnchor>
  <xdr:oneCellAnchor>
    <xdr:from>
      <xdr:col>4</xdr:col>
      <xdr:colOff>1067415</xdr:colOff>
      <xdr:row>0</xdr:row>
      <xdr:rowOff>0</xdr:rowOff>
    </xdr:from>
    <xdr:ext cx="713076" cy="314325"/>
    <xdr:sp macro="" textlink="">
      <xdr:nvSpPr>
        <xdr:cNvPr id="17" name="Shape 9">
          <a:hlinkClick xmlns:r="http://schemas.openxmlformats.org/officeDocument/2006/relationships" r:id="rId7"/>
          <a:extLst>
            <a:ext uri="{FF2B5EF4-FFF2-40B4-BE49-F238E27FC236}">
              <a16:creationId xmlns:a16="http://schemas.microsoft.com/office/drawing/2014/main" id="{C3ED6017-0160-4C2E-A023-6707067FD555}"/>
            </a:ext>
          </a:extLst>
        </xdr:cNvPr>
        <xdr:cNvSpPr txBox="1"/>
      </xdr:nvSpPr>
      <xdr:spPr>
        <a:xfrm>
          <a:off x="5839440" y="0"/>
          <a:ext cx="713076"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3"/>
            </a:buClr>
            <a:buSzPts val="900"/>
            <a:buFont typeface="Verdana"/>
            <a:buNone/>
          </a:pPr>
          <a:r>
            <a:rPr lang="en-US" sz="900" b="1">
              <a:solidFill>
                <a:schemeClr val="accent3"/>
              </a:solidFill>
              <a:latin typeface="Verdana"/>
              <a:ea typeface="Verdana"/>
              <a:cs typeface="Verdana"/>
              <a:sym typeface="Verdana"/>
            </a:rPr>
            <a:t>Energy</a:t>
          </a:r>
          <a:endParaRPr sz="1400"/>
        </a:p>
      </xdr:txBody>
    </xdr:sp>
    <xdr:clientData fLocksWithSheet="0"/>
  </xdr:oneCellAnchor>
  <xdr:oneCellAnchor>
    <xdr:from>
      <xdr:col>5</xdr:col>
      <xdr:colOff>721262</xdr:colOff>
      <xdr:row>0</xdr:row>
      <xdr:rowOff>0</xdr:rowOff>
    </xdr:from>
    <xdr:ext cx="914400" cy="314325"/>
    <xdr:sp macro="" textlink="">
      <xdr:nvSpPr>
        <xdr:cNvPr id="9" name="Shape 10">
          <a:hlinkClick xmlns:r="http://schemas.openxmlformats.org/officeDocument/2006/relationships" r:id="rId8"/>
          <a:extLst>
            <a:ext uri="{FF2B5EF4-FFF2-40B4-BE49-F238E27FC236}">
              <a16:creationId xmlns:a16="http://schemas.microsoft.com/office/drawing/2014/main" id="{3B5638CA-FDD2-40B7-B92E-BE408F70B63C}"/>
            </a:ext>
          </a:extLst>
        </xdr:cNvPr>
        <xdr:cNvSpPr txBox="1"/>
      </xdr:nvSpPr>
      <xdr:spPr>
        <a:xfrm>
          <a:off x="6617237" y="0"/>
          <a:ext cx="91440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GRI Index</a:t>
          </a:r>
          <a:endParaRPr sz="1400"/>
        </a:p>
      </xdr:txBody>
    </xdr:sp>
    <xdr:clientData fLocksWithSheet="0"/>
  </xdr:oneCellAnchor>
  <xdr:oneCellAnchor>
    <xdr:from>
      <xdr:col>6</xdr:col>
      <xdr:colOff>662158</xdr:colOff>
      <xdr:row>0</xdr:row>
      <xdr:rowOff>0</xdr:rowOff>
    </xdr:from>
    <xdr:ext cx="1028701" cy="314325"/>
    <xdr:sp macro="" textlink="">
      <xdr:nvSpPr>
        <xdr:cNvPr id="10" name="Shape 11">
          <a:hlinkClick xmlns:r="http://schemas.openxmlformats.org/officeDocument/2006/relationships" r:id="rId9"/>
          <a:extLst>
            <a:ext uri="{FF2B5EF4-FFF2-40B4-BE49-F238E27FC236}">
              <a16:creationId xmlns:a16="http://schemas.microsoft.com/office/drawing/2014/main" id="{7FD8AAB3-C748-49B0-AB83-64F306F30055}"/>
            </a:ext>
          </a:extLst>
        </xdr:cNvPr>
        <xdr:cNvSpPr txBox="1"/>
      </xdr:nvSpPr>
      <xdr:spPr>
        <a:xfrm>
          <a:off x="7596358" y="0"/>
          <a:ext cx="102870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SASB Index</a:t>
          </a:r>
          <a:endParaRPr sz="1400"/>
        </a:p>
      </xdr:txBody>
    </xdr:sp>
    <xdr:clientData fLocksWithSheet="0"/>
  </xdr:oneCellAnchor>
  <xdr:oneCellAnchor>
    <xdr:from>
      <xdr:col>9</xdr:col>
      <xdr:colOff>828251</xdr:colOff>
      <xdr:row>0</xdr:row>
      <xdr:rowOff>0</xdr:rowOff>
    </xdr:from>
    <xdr:ext cx="698860" cy="314325"/>
    <xdr:sp macro="" textlink="">
      <xdr:nvSpPr>
        <xdr:cNvPr id="13" name="Shape 14">
          <a:hlinkClick xmlns:r="http://schemas.openxmlformats.org/officeDocument/2006/relationships" r:id="rId10"/>
          <a:extLst>
            <a:ext uri="{FF2B5EF4-FFF2-40B4-BE49-F238E27FC236}">
              <a16:creationId xmlns:a16="http://schemas.microsoft.com/office/drawing/2014/main" id="{3CB12628-2089-497F-80D0-712BEC22D2D2}"/>
            </a:ext>
          </a:extLst>
        </xdr:cNvPr>
        <xdr:cNvSpPr txBox="1"/>
      </xdr:nvSpPr>
      <xdr:spPr>
        <a:xfrm>
          <a:off x="11029526" y="0"/>
          <a:ext cx="69886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1">
              <a:solidFill>
                <a:srgbClr val="002A7E"/>
              </a:solidFill>
              <a:latin typeface="Verdana"/>
              <a:ea typeface="Verdana"/>
              <a:cs typeface="Verdana"/>
              <a:sym typeface="Verdana"/>
            </a:rPr>
            <a:t>Ratings</a:t>
          </a:r>
          <a:endParaRPr sz="1400"/>
        </a:p>
      </xdr:txBody>
    </xdr:sp>
    <xdr:clientData fLocksWithSheet="0"/>
  </xdr:oneCellAnchor>
  <xdr:oneCellAnchor>
    <xdr:from>
      <xdr:col>10</xdr:col>
      <xdr:colOff>334531</xdr:colOff>
      <xdr:row>0</xdr:row>
      <xdr:rowOff>0</xdr:rowOff>
    </xdr:from>
    <xdr:ext cx="1332344" cy="314325"/>
    <xdr:sp macro="" textlink="">
      <xdr:nvSpPr>
        <xdr:cNvPr id="14" name="Shape 15">
          <a:hlinkClick xmlns:r="http://schemas.openxmlformats.org/officeDocument/2006/relationships" r:id="rId11"/>
          <a:extLst>
            <a:ext uri="{FF2B5EF4-FFF2-40B4-BE49-F238E27FC236}">
              <a16:creationId xmlns:a16="http://schemas.microsoft.com/office/drawing/2014/main" id="{6D8A1263-79A5-4BC5-91E7-22D22FEA45F6}"/>
            </a:ext>
          </a:extLst>
        </xdr:cNvPr>
        <xdr:cNvSpPr txBox="1"/>
      </xdr:nvSpPr>
      <xdr:spPr>
        <a:xfrm>
          <a:off x="11793106" y="0"/>
          <a:ext cx="1332344"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CSN Foundation</a:t>
          </a:r>
          <a:endParaRPr sz="1400"/>
        </a:p>
      </xdr:txBody>
    </xdr:sp>
    <xdr:clientData fLocksWithSheet="0"/>
  </xdr:oneCellAnchor>
  <xdr:oneCellAnchor>
    <xdr:from>
      <xdr:col>11</xdr:col>
      <xdr:colOff>286905</xdr:colOff>
      <xdr:row>0</xdr:row>
      <xdr:rowOff>9525</xdr:rowOff>
    </xdr:from>
    <xdr:ext cx="2199119" cy="314325"/>
    <xdr:sp macro="" textlink="">
      <xdr:nvSpPr>
        <xdr:cNvPr id="15" name="Shape 15">
          <a:hlinkClick xmlns:r="http://schemas.openxmlformats.org/officeDocument/2006/relationships" r:id="rId12"/>
          <a:extLst>
            <a:ext uri="{FF2B5EF4-FFF2-40B4-BE49-F238E27FC236}">
              <a16:creationId xmlns:a16="http://schemas.microsoft.com/office/drawing/2014/main" id="{4225D453-9A87-44A8-94AE-709C9F06702C}"/>
            </a:ext>
          </a:extLst>
        </xdr:cNvPr>
        <xdr:cNvSpPr txBox="1"/>
      </xdr:nvSpPr>
      <xdr:spPr>
        <a:xfrm>
          <a:off x="12964680" y="9525"/>
          <a:ext cx="219911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Climate change-related R&amp;Os</a:t>
          </a:r>
          <a:endParaRPr sz="1400"/>
        </a:p>
      </xdr:txBody>
    </xdr:sp>
    <xdr:clientData fLocksWithSheet="0"/>
  </xdr:oneCellAnchor>
  <xdr:oneCellAnchor>
    <xdr:from>
      <xdr:col>8</xdr:col>
      <xdr:colOff>913541</xdr:colOff>
      <xdr:row>0</xdr:row>
      <xdr:rowOff>0</xdr:rowOff>
    </xdr:from>
    <xdr:ext cx="993413" cy="314325"/>
    <xdr:sp macro="" textlink="">
      <xdr:nvSpPr>
        <xdr:cNvPr id="18" name="Shape 12">
          <a:hlinkClick xmlns:r="http://schemas.openxmlformats.org/officeDocument/2006/relationships" r:id="rId13"/>
          <a:extLst>
            <a:ext uri="{FF2B5EF4-FFF2-40B4-BE49-F238E27FC236}">
              <a16:creationId xmlns:a16="http://schemas.microsoft.com/office/drawing/2014/main" id="{09B9FF4B-493F-4A61-9400-073D53EF15C1}"/>
            </a:ext>
          </a:extLst>
        </xdr:cNvPr>
        <xdr:cNvSpPr txBox="1"/>
      </xdr:nvSpPr>
      <xdr:spPr>
        <a:xfrm>
          <a:off x="10000391" y="0"/>
          <a:ext cx="993413"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Materiality</a:t>
          </a:r>
          <a:endParaRPr sz="1400"/>
        </a:p>
      </xdr:txBody>
    </xdr:sp>
    <xdr:clientData fLocksWithSheet="0"/>
  </xdr:oneCellAnchor>
  <xdr:oneCellAnchor>
    <xdr:from>
      <xdr:col>7</xdr:col>
      <xdr:colOff>685800</xdr:colOff>
      <xdr:row>0</xdr:row>
      <xdr:rowOff>0</xdr:rowOff>
    </xdr:from>
    <xdr:ext cx="1216891" cy="314325"/>
    <xdr:sp macro="" textlink="">
      <xdr:nvSpPr>
        <xdr:cNvPr id="19" name="Shape 13">
          <a:hlinkClick xmlns:r="http://schemas.openxmlformats.org/officeDocument/2006/relationships" r:id="rId14"/>
          <a:extLst>
            <a:ext uri="{FF2B5EF4-FFF2-40B4-BE49-F238E27FC236}">
              <a16:creationId xmlns:a16="http://schemas.microsoft.com/office/drawing/2014/main" id="{9B398124-7919-4A6E-9853-1BF808C9CE1B}"/>
            </a:ext>
          </a:extLst>
        </xdr:cNvPr>
        <xdr:cNvSpPr txBox="1"/>
      </xdr:nvSpPr>
      <xdr:spPr>
        <a:xfrm>
          <a:off x="8696325" y="0"/>
          <a:ext cx="121689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TCFD and TNFD</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0</xdr:row>
      <xdr:rowOff>0</xdr:rowOff>
    </xdr:from>
    <xdr:ext cx="600075" cy="314325"/>
    <xdr:sp macro="" textlink="">
      <xdr:nvSpPr>
        <xdr:cNvPr id="2" name="Shape 3">
          <a:hlinkClick xmlns:r="http://schemas.openxmlformats.org/officeDocument/2006/relationships" r:id="rId1"/>
          <a:extLst>
            <a:ext uri="{FF2B5EF4-FFF2-40B4-BE49-F238E27FC236}">
              <a16:creationId xmlns:a16="http://schemas.microsoft.com/office/drawing/2014/main" id="{D3916341-985E-45E7-B948-6EBEE35EBC3F}"/>
            </a:ext>
          </a:extLst>
        </xdr:cNvPr>
        <xdr:cNvSpPr txBox="1"/>
      </xdr:nvSpPr>
      <xdr:spPr>
        <a:xfrm>
          <a:off x="666750" y="0"/>
          <a:ext cx="6000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Home</a:t>
          </a:r>
          <a:endParaRPr sz="1400"/>
        </a:p>
      </xdr:txBody>
    </xdr:sp>
    <xdr:clientData fLocksWithSheet="0"/>
  </xdr:oneCellAnchor>
  <xdr:oneCellAnchor>
    <xdr:from>
      <xdr:col>1</xdr:col>
      <xdr:colOff>664796</xdr:colOff>
      <xdr:row>0</xdr:row>
      <xdr:rowOff>0</xdr:rowOff>
    </xdr:from>
    <xdr:ext cx="895350" cy="314325"/>
    <xdr:sp macro="" textlink="">
      <xdr:nvSpPr>
        <xdr:cNvPr id="3" name="Shape 4">
          <a:hlinkClick xmlns:r="http://schemas.openxmlformats.org/officeDocument/2006/relationships" r:id="rId2"/>
          <a:extLst>
            <a:ext uri="{FF2B5EF4-FFF2-40B4-BE49-F238E27FC236}">
              <a16:creationId xmlns:a16="http://schemas.microsoft.com/office/drawing/2014/main" id="{93977B90-785B-4840-B9DB-5B1E6B646F51}"/>
            </a:ext>
          </a:extLst>
        </xdr:cNvPr>
        <xdr:cNvSpPr txBox="1"/>
      </xdr:nvSpPr>
      <xdr:spPr>
        <a:xfrm>
          <a:off x="1331546" y="0"/>
          <a:ext cx="89535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CSN Group</a:t>
          </a:r>
          <a:endParaRPr sz="1400"/>
        </a:p>
      </xdr:txBody>
    </xdr:sp>
    <xdr:clientData fLocksWithSheet="0"/>
  </xdr:oneCellAnchor>
  <xdr:oneCellAnchor>
    <xdr:from>
      <xdr:col>2</xdr:col>
      <xdr:colOff>558067</xdr:colOff>
      <xdr:row>0</xdr:row>
      <xdr:rowOff>0</xdr:rowOff>
    </xdr:from>
    <xdr:ext cx="1133475" cy="314325"/>
    <xdr:sp macro="" textlink="">
      <xdr:nvSpPr>
        <xdr:cNvPr id="4" name="Shape 5">
          <a:hlinkClick xmlns:r="http://schemas.openxmlformats.org/officeDocument/2006/relationships" r:id="rId3"/>
          <a:extLst>
            <a:ext uri="{FF2B5EF4-FFF2-40B4-BE49-F238E27FC236}">
              <a16:creationId xmlns:a16="http://schemas.microsoft.com/office/drawing/2014/main" id="{196B94CA-4731-44EB-80D8-5E261D41826B}"/>
            </a:ext>
          </a:extLst>
        </xdr:cNvPr>
        <xdr:cNvSpPr txBox="1"/>
      </xdr:nvSpPr>
      <xdr:spPr>
        <a:xfrm>
          <a:off x="2291617" y="0"/>
          <a:ext cx="11334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1"/>
            </a:buClr>
            <a:buSzPts val="900"/>
            <a:buFont typeface="Verdana"/>
            <a:buNone/>
          </a:pPr>
          <a:r>
            <a:rPr lang="en-US" sz="900" b="1">
              <a:solidFill>
                <a:schemeClr val="accent1"/>
              </a:solidFill>
              <a:latin typeface="Verdana"/>
              <a:ea typeface="Verdana"/>
              <a:cs typeface="Verdana"/>
              <a:sym typeface="Verdana"/>
            </a:rPr>
            <a:t>Steel</a:t>
          </a:r>
          <a:r>
            <a:rPr lang="en-US" sz="900" b="1" baseline="0">
              <a:solidFill>
                <a:schemeClr val="accent1"/>
              </a:solidFill>
              <a:latin typeface="Verdana"/>
              <a:ea typeface="Verdana"/>
              <a:cs typeface="Verdana"/>
              <a:sym typeface="Verdana"/>
            </a:rPr>
            <a:t> Industry</a:t>
          </a:r>
          <a:endParaRPr sz="1400"/>
        </a:p>
      </xdr:txBody>
    </xdr:sp>
    <xdr:clientData fLocksWithSheet="0"/>
  </xdr:oneCellAnchor>
  <xdr:oneCellAnchor>
    <xdr:from>
      <xdr:col>3</xdr:col>
      <xdr:colOff>689463</xdr:colOff>
      <xdr:row>0</xdr:row>
      <xdr:rowOff>0</xdr:rowOff>
    </xdr:from>
    <xdr:ext cx="657225" cy="314325"/>
    <xdr:sp macro="" textlink="">
      <xdr:nvSpPr>
        <xdr:cNvPr id="5" name="Shape 6">
          <a:hlinkClick xmlns:r="http://schemas.openxmlformats.org/officeDocument/2006/relationships" r:id="rId4"/>
          <a:extLst>
            <a:ext uri="{FF2B5EF4-FFF2-40B4-BE49-F238E27FC236}">
              <a16:creationId xmlns:a16="http://schemas.microsoft.com/office/drawing/2014/main" id="{9AB7CA4C-DEAC-48E7-8782-91CC88C770CC}"/>
            </a:ext>
          </a:extLst>
        </xdr:cNvPr>
        <xdr:cNvSpPr txBox="1"/>
      </xdr:nvSpPr>
      <xdr:spPr>
        <a:xfrm>
          <a:off x="3489813" y="0"/>
          <a:ext cx="65722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4"/>
            </a:buClr>
            <a:buSzPts val="900"/>
            <a:buFont typeface="Verdana"/>
            <a:buNone/>
          </a:pPr>
          <a:r>
            <a:rPr lang="en-US" sz="900" b="1">
              <a:solidFill>
                <a:schemeClr val="accent4"/>
              </a:solidFill>
              <a:latin typeface="Verdana"/>
              <a:ea typeface="Verdana"/>
              <a:cs typeface="Verdana"/>
              <a:sym typeface="Verdana"/>
            </a:rPr>
            <a:t>Mining</a:t>
          </a:r>
          <a:endParaRPr sz="1400"/>
        </a:p>
      </xdr:txBody>
    </xdr:sp>
    <xdr:clientData fLocksWithSheet="0"/>
  </xdr:oneCellAnchor>
  <xdr:oneCellAnchor>
    <xdr:from>
      <xdr:col>4</xdr:col>
      <xdr:colOff>344609</xdr:colOff>
      <xdr:row>0</xdr:row>
      <xdr:rowOff>0</xdr:rowOff>
    </xdr:from>
    <xdr:ext cx="713509" cy="314325"/>
    <xdr:sp macro="" textlink="">
      <xdr:nvSpPr>
        <xdr:cNvPr id="6" name="Shape 7">
          <a:hlinkClick xmlns:r="http://schemas.openxmlformats.org/officeDocument/2006/relationships" r:id="rId5"/>
          <a:extLst>
            <a:ext uri="{FF2B5EF4-FFF2-40B4-BE49-F238E27FC236}">
              <a16:creationId xmlns:a16="http://schemas.microsoft.com/office/drawing/2014/main" id="{DD235DAF-C37F-4912-846F-E3DD7F5C3532}"/>
            </a:ext>
          </a:extLst>
        </xdr:cNvPr>
        <xdr:cNvSpPr txBox="1"/>
      </xdr:nvSpPr>
      <xdr:spPr>
        <a:xfrm>
          <a:off x="4211759" y="0"/>
          <a:ext cx="71350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2"/>
            </a:buClr>
            <a:buSzPts val="900"/>
            <a:buFont typeface="Verdana"/>
            <a:buNone/>
          </a:pPr>
          <a:r>
            <a:rPr lang="en-US" sz="900" b="1">
              <a:solidFill>
                <a:schemeClr val="accent2"/>
              </a:solidFill>
              <a:latin typeface="Verdana"/>
              <a:ea typeface="Verdana"/>
              <a:cs typeface="Verdana"/>
              <a:sym typeface="Verdana"/>
            </a:rPr>
            <a:t>Cement</a:t>
          </a:r>
          <a:endParaRPr sz="1400"/>
        </a:p>
      </xdr:txBody>
    </xdr:sp>
    <xdr:clientData fLocksWithSheet="0"/>
  </xdr:oneCellAnchor>
  <xdr:oneCellAnchor>
    <xdr:from>
      <xdr:col>5</xdr:col>
      <xdr:colOff>56039</xdr:colOff>
      <xdr:row>0</xdr:row>
      <xdr:rowOff>0</xdr:rowOff>
    </xdr:from>
    <xdr:ext cx="784730" cy="314325"/>
    <xdr:sp macro="" textlink="">
      <xdr:nvSpPr>
        <xdr:cNvPr id="7" name="Shape 8">
          <a:hlinkClick xmlns:r="http://schemas.openxmlformats.org/officeDocument/2006/relationships" r:id="rId6"/>
          <a:extLst>
            <a:ext uri="{FF2B5EF4-FFF2-40B4-BE49-F238E27FC236}">
              <a16:creationId xmlns:a16="http://schemas.microsoft.com/office/drawing/2014/main" id="{ED0A134F-5CD8-4D3A-AC8B-D2829FDE2232}"/>
            </a:ext>
          </a:extLst>
        </xdr:cNvPr>
        <xdr:cNvSpPr txBox="1"/>
      </xdr:nvSpPr>
      <xdr:spPr>
        <a:xfrm>
          <a:off x="4989989" y="0"/>
          <a:ext cx="78473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5"/>
            </a:buClr>
            <a:buSzPts val="900"/>
            <a:buFont typeface="Verdana"/>
            <a:buNone/>
          </a:pPr>
          <a:r>
            <a:rPr lang="en-US" sz="900" b="1">
              <a:solidFill>
                <a:schemeClr val="accent5"/>
              </a:solidFill>
              <a:latin typeface="Verdana"/>
              <a:ea typeface="Verdana"/>
              <a:cs typeface="Verdana"/>
              <a:sym typeface="Verdana"/>
            </a:rPr>
            <a:t>Logistics</a:t>
          </a:r>
          <a:endParaRPr sz="1400"/>
        </a:p>
      </xdr:txBody>
    </xdr:sp>
    <xdr:clientData fLocksWithSheet="0"/>
  </xdr:oneCellAnchor>
  <xdr:oneCellAnchor>
    <xdr:from>
      <xdr:col>5</xdr:col>
      <xdr:colOff>905490</xdr:colOff>
      <xdr:row>0</xdr:row>
      <xdr:rowOff>0</xdr:rowOff>
    </xdr:from>
    <xdr:ext cx="713076" cy="314325"/>
    <xdr:sp macro="" textlink="">
      <xdr:nvSpPr>
        <xdr:cNvPr id="17" name="Shape 9">
          <a:hlinkClick xmlns:r="http://schemas.openxmlformats.org/officeDocument/2006/relationships" r:id="rId7"/>
          <a:extLst>
            <a:ext uri="{FF2B5EF4-FFF2-40B4-BE49-F238E27FC236}">
              <a16:creationId xmlns:a16="http://schemas.microsoft.com/office/drawing/2014/main" id="{197B4DFE-CAA9-453F-84E4-1B671CBAE074}"/>
            </a:ext>
          </a:extLst>
        </xdr:cNvPr>
        <xdr:cNvSpPr txBox="1"/>
      </xdr:nvSpPr>
      <xdr:spPr>
        <a:xfrm>
          <a:off x="5839440" y="0"/>
          <a:ext cx="713076"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3"/>
            </a:buClr>
            <a:buSzPts val="900"/>
            <a:buFont typeface="Verdana"/>
            <a:buNone/>
          </a:pPr>
          <a:r>
            <a:rPr lang="en-US" sz="900" b="1">
              <a:solidFill>
                <a:schemeClr val="accent3"/>
              </a:solidFill>
              <a:latin typeface="Verdana"/>
              <a:ea typeface="Verdana"/>
              <a:cs typeface="Verdana"/>
              <a:sym typeface="Verdana"/>
            </a:rPr>
            <a:t>Energy</a:t>
          </a:r>
          <a:endParaRPr sz="1400"/>
        </a:p>
      </xdr:txBody>
    </xdr:sp>
    <xdr:clientData fLocksWithSheet="0"/>
  </xdr:oneCellAnchor>
  <xdr:oneCellAnchor>
    <xdr:from>
      <xdr:col>6</xdr:col>
      <xdr:colOff>616487</xdr:colOff>
      <xdr:row>0</xdr:row>
      <xdr:rowOff>0</xdr:rowOff>
    </xdr:from>
    <xdr:ext cx="914400" cy="314325"/>
    <xdr:sp macro="" textlink="">
      <xdr:nvSpPr>
        <xdr:cNvPr id="9" name="Shape 10">
          <a:hlinkClick xmlns:r="http://schemas.openxmlformats.org/officeDocument/2006/relationships" r:id="rId8"/>
          <a:extLst>
            <a:ext uri="{FF2B5EF4-FFF2-40B4-BE49-F238E27FC236}">
              <a16:creationId xmlns:a16="http://schemas.microsoft.com/office/drawing/2014/main" id="{39C76AE5-0006-40F1-86B5-E95F53548EBF}"/>
            </a:ext>
          </a:extLst>
        </xdr:cNvPr>
        <xdr:cNvSpPr txBox="1"/>
      </xdr:nvSpPr>
      <xdr:spPr>
        <a:xfrm>
          <a:off x="6617237" y="0"/>
          <a:ext cx="91440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GRI Index</a:t>
          </a:r>
          <a:endParaRPr sz="1400"/>
        </a:p>
      </xdr:txBody>
    </xdr:sp>
    <xdr:clientData fLocksWithSheet="0"/>
  </xdr:oneCellAnchor>
  <xdr:oneCellAnchor>
    <xdr:from>
      <xdr:col>7</xdr:col>
      <xdr:colOff>528808</xdr:colOff>
      <xdr:row>0</xdr:row>
      <xdr:rowOff>0</xdr:rowOff>
    </xdr:from>
    <xdr:ext cx="1028701" cy="314325"/>
    <xdr:sp macro="" textlink="">
      <xdr:nvSpPr>
        <xdr:cNvPr id="10" name="Shape 11">
          <a:hlinkClick xmlns:r="http://schemas.openxmlformats.org/officeDocument/2006/relationships" r:id="rId9"/>
          <a:extLst>
            <a:ext uri="{FF2B5EF4-FFF2-40B4-BE49-F238E27FC236}">
              <a16:creationId xmlns:a16="http://schemas.microsoft.com/office/drawing/2014/main" id="{2EE412A9-0C86-4842-AB01-052E8B6DF3EB}"/>
            </a:ext>
          </a:extLst>
        </xdr:cNvPr>
        <xdr:cNvSpPr txBox="1"/>
      </xdr:nvSpPr>
      <xdr:spPr>
        <a:xfrm>
          <a:off x="7596358" y="0"/>
          <a:ext cx="102870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SASB Index</a:t>
          </a:r>
          <a:endParaRPr sz="1400"/>
        </a:p>
      </xdr:txBody>
    </xdr:sp>
    <xdr:clientData fLocksWithSheet="0"/>
  </xdr:oneCellAnchor>
  <xdr:oneCellAnchor>
    <xdr:from>
      <xdr:col>10</xdr:col>
      <xdr:colOff>694901</xdr:colOff>
      <xdr:row>0</xdr:row>
      <xdr:rowOff>0</xdr:rowOff>
    </xdr:from>
    <xdr:ext cx="698860" cy="314325"/>
    <xdr:sp macro="" textlink="">
      <xdr:nvSpPr>
        <xdr:cNvPr id="13" name="Shape 14">
          <a:hlinkClick xmlns:r="http://schemas.openxmlformats.org/officeDocument/2006/relationships" r:id="rId10"/>
          <a:extLst>
            <a:ext uri="{FF2B5EF4-FFF2-40B4-BE49-F238E27FC236}">
              <a16:creationId xmlns:a16="http://schemas.microsoft.com/office/drawing/2014/main" id="{0EF4CED0-87FE-4056-BDF1-5870485508DE}"/>
            </a:ext>
          </a:extLst>
        </xdr:cNvPr>
        <xdr:cNvSpPr txBox="1"/>
      </xdr:nvSpPr>
      <xdr:spPr>
        <a:xfrm>
          <a:off x="11029526" y="0"/>
          <a:ext cx="69886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1">
              <a:solidFill>
                <a:srgbClr val="002A7E"/>
              </a:solidFill>
              <a:latin typeface="Verdana"/>
              <a:ea typeface="Verdana"/>
              <a:cs typeface="Verdana"/>
              <a:sym typeface="Verdana"/>
            </a:rPr>
            <a:t>Ratings</a:t>
          </a:r>
          <a:endParaRPr sz="1400"/>
        </a:p>
      </xdr:txBody>
    </xdr:sp>
    <xdr:clientData fLocksWithSheet="0"/>
  </xdr:oneCellAnchor>
  <xdr:oneCellAnchor>
    <xdr:from>
      <xdr:col>11</xdr:col>
      <xdr:colOff>391681</xdr:colOff>
      <xdr:row>0</xdr:row>
      <xdr:rowOff>0</xdr:rowOff>
    </xdr:from>
    <xdr:ext cx="1332344" cy="314325"/>
    <xdr:sp macro="" textlink="">
      <xdr:nvSpPr>
        <xdr:cNvPr id="14" name="Shape 15">
          <a:hlinkClick xmlns:r="http://schemas.openxmlformats.org/officeDocument/2006/relationships" r:id="rId11"/>
          <a:extLst>
            <a:ext uri="{FF2B5EF4-FFF2-40B4-BE49-F238E27FC236}">
              <a16:creationId xmlns:a16="http://schemas.microsoft.com/office/drawing/2014/main" id="{5816ECAE-F018-413A-B5CC-793302FB9F00}"/>
            </a:ext>
          </a:extLst>
        </xdr:cNvPr>
        <xdr:cNvSpPr txBox="1"/>
      </xdr:nvSpPr>
      <xdr:spPr>
        <a:xfrm>
          <a:off x="11793106" y="0"/>
          <a:ext cx="1332344"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CSN Foundation</a:t>
          </a:r>
          <a:endParaRPr sz="1400"/>
        </a:p>
      </xdr:txBody>
    </xdr:sp>
    <xdr:clientData fLocksWithSheet="0"/>
  </xdr:oneCellAnchor>
  <xdr:oneCellAnchor>
    <xdr:from>
      <xdr:col>12</xdr:col>
      <xdr:colOff>496455</xdr:colOff>
      <xdr:row>0</xdr:row>
      <xdr:rowOff>9525</xdr:rowOff>
    </xdr:from>
    <xdr:ext cx="2199119" cy="314325"/>
    <xdr:sp macro="" textlink="">
      <xdr:nvSpPr>
        <xdr:cNvPr id="15" name="Shape 15">
          <a:hlinkClick xmlns:r="http://schemas.openxmlformats.org/officeDocument/2006/relationships" r:id="rId12"/>
          <a:extLst>
            <a:ext uri="{FF2B5EF4-FFF2-40B4-BE49-F238E27FC236}">
              <a16:creationId xmlns:a16="http://schemas.microsoft.com/office/drawing/2014/main" id="{C3D0A81B-BCFF-4031-854F-3C090CE36F76}"/>
            </a:ext>
          </a:extLst>
        </xdr:cNvPr>
        <xdr:cNvSpPr txBox="1"/>
      </xdr:nvSpPr>
      <xdr:spPr>
        <a:xfrm>
          <a:off x="12964680" y="9525"/>
          <a:ext cx="219911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Climate change-related R&amp;Os</a:t>
          </a:r>
          <a:endParaRPr sz="1400"/>
        </a:p>
      </xdr:txBody>
    </xdr:sp>
    <xdr:clientData fLocksWithSheet="0"/>
  </xdr:oneCellAnchor>
  <xdr:oneCellAnchor>
    <xdr:from>
      <xdr:col>9</xdr:col>
      <xdr:colOff>684941</xdr:colOff>
      <xdr:row>0</xdr:row>
      <xdr:rowOff>0</xdr:rowOff>
    </xdr:from>
    <xdr:ext cx="993413" cy="314325"/>
    <xdr:sp macro="" textlink="">
      <xdr:nvSpPr>
        <xdr:cNvPr id="18" name="Shape 12">
          <a:hlinkClick xmlns:r="http://schemas.openxmlformats.org/officeDocument/2006/relationships" r:id="rId13"/>
          <a:extLst>
            <a:ext uri="{FF2B5EF4-FFF2-40B4-BE49-F238E27FC236}">
              <a16:creationId xmlns:a16="http://schemas.microsoft.com/office/drawing/2014/main" id="{AF19FBC1-76B2-4CA6-AC34-310DFA84516C}"/>
            </a:ext>
          </a:extLst>
        </xdr:cNvPr>
        <xdr:cNvSpPr txBox="1"/>
      </xdr:nvSpPr>
      <xdr:spPr>
        <a:xfrm>
          <a:off x="9952766" y="0"/>
          <a:ext cx="993413"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Materiality</a:t>
          </a:r>
          <a:endParaRPr sz="1400"/>
        </a:p>
      </xdr:txBody>
    </xdr:sp>
    <xdr:clientData fLocksWithSheet="0"/>
  </xdr:oneCellAnchor>
  <xdr:oneCellAnchor>
    <xdr:from>
      <xdr:col>8</xdr:col>
      <xdr:colOff>447675</xdr:colOff>
      <xdr:row>0</xdr:row>
      <xdr:rowOff>0</xdr:rowOff>
    </xdr:from>
    <xdr:ext cx="1216891" cy="314325"/>
    <xdr:sp macro="" textlink="">
      <xdr:nvSpPr>
        <xdr:cNvPr id="19" name="Shape 13">
          <a:hlinkClick xmlns:r="http://schemas.openxmlformats.org/officeDocument/2006/relationships" r:id="rId14"/>
          <a:extLst>
            <a:ext uri="{FF2B5EF4-FFF2-40B4-BE49-F238E27FC236}">
              <a16:creationId xmlns:a16="http://schemas.microsoft.com/office/drawing/2014/main" id="{9FD10F1A-00CA-4218-97C2-109FECC50A20}"/>
            </a:ext>
          </a:extLst>
        </xdr:cNvPr>
        <xdr:cNvSpPr txBox="1"/>
      </xdr:nvSpPr>
      <xdr:spPr>
        <a:xfrm>
          <a:off x="8648700" y="0"/>
          <a:ext cx="121689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TCFD and TNFD</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0</xdr:rowOff>
    </xdr:from>
    <xdr:ext cx="600075" cy="314325"/>
    <xdr:sp macro="" textlink="">
      <xdr:nvSpPr>
        <xdr:cNvPr id="2" name="Shape 3">
          <a:hlinkClick xmlns:r="http://schemas.openxmlformats.org/officeDocument/2006/relationships" r:id="rId1"/>
          <a:extLst>
            <a:ext uri="{FF2B5EF4-FFF2-40B4-BE49-F238E27FC236}">
              <a16:creationId xmlns:a16="http://schemas.microsoft.com/office/drawing/2014/main" id="{D54AC26E-D2B8-4A6A-8A26-F26FF508BD17}"/>
            </a:ext>
          </a:extLst>
        </xdr:cNvPr>
        <xdr:cNvSpPr txBox="1"/>
      </xdr:nvSpPr>
      <xdr:spPr>
        <a:xfrm>
          <a:off x="666750" y="0"/>
          <a:ext cx="6000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Home</a:t>
          </a:r>
          <a:endParaRPr sz="1400"/>
        </a:p>
      </xdr:txBody>
    </xdr:sp>
    <xdr:clientData fLocksWithSheet="0"/>
  </xdr:oneCellAnchor>
  <xdr:oneCellAnchor>
    <xdr:from>
      <xdr:col>1</xdr:col>
      <xdr:colOff>664796</xdr:colOff>
      <xdr:row>0</xdr:row>
      <xdr:rowOff>0</xdr:rowOff>
    </xdr:from>
    <xdr:ext cx="895350" cy="314325"/>
    <xdr:sp macro="" textlink="">
      <xdr:nvSpPr>
        <xdr:cNvPr id="3" name="Shape 4">
          <a:hlinkClick xmlns:r="http://schemas.openxmlformats.org/officeDocument/2006/relationships" r:id="rId2"/>
          <a:extLst>
            <a:ext uri="{FF2B5EF4-FFF2-40B4-BE49-F238E27FC236}">
              <a16:creationId xmlns:a16="http://schemas.microsoft.com/office/drawing/2014/main" id="{9158A9AA-E961-4227-91F2-C1ADE4554F57}"/>
            </a:ext>
          </a:extLst>
        </xdr:cNvPr>
        <xdr:cNvSpPr txBox="1"/>
      </xdr:nvSpPr>
      <xdr:spPr>
        <a:xfrm>
          <a:off x="1331546" y="0"/>
          <a:ext cx="89535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CSN Group</a:t>
          </a:r>
          <a:endParaRPr sz="1400"/>
        </a:p>
      </xdr:txBody>
    </xdr:sp>
    <xdr:clientData fLocksWithSheet="0"/>
  </xdr:oneCellAnchor>
  <xdr:oneCellAnchor>
    <xdr:from>
      <xdr:col>2</xdr:col>
      <xdr:colOff>958117</xdr:colOff>
      <xdr:row>0</xdr:row>
      <xdr:rowOff>0</xdr:rowOff>
    </xdr:from>
    <xdr:ext cx="1133475" cy="314325"/>
    <xdr:sp macro="" textlink="">
      <xdr:nvSpPr>
        <xdr:cNvPr id="4" name="Shape 5">
          <a:hlinkClick xmlns:r="http://schemas.openxmlformats.org/officeDocument/2006/relationships" r:id="rId3"/>
          <a:extLst>
            <a:ext uri="{FF2B5EF4-FFF2-40B4-BE49-F238E27FC236}">
              <a16:creationId xmlns:a16="http://schemas.microsoft.com/office/drawing/2014/main" id="{3F221A02-22AD-4D26-872F-A81E290A581E}"/>
            </a:ext>
          </a:extLst>
        </xdr:cNvPr>
        <xdr:cNvSpPr txBox="1"/>
      </xdr:nvSpPr>
      <xdr:spPr>
        <a:xfrm>
          <a:off x="2291617" y="0"/>
          <a:ext cx="11334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1"/>
            </a:buClr>
            <a:buSzPts val="900"/>
            <a:buFont typeface="Verdana"/>
            <a:buNone/>
          </a:pPr>
          <a:r>
            <a:rPr lang="en-US" sz="900" b="1">
              <a:solidFill>
                <a:schemeClr val="accent1"/>
              </a:solidFill>
              <a:latin typeface="Verdana"/>
              <a:ea typeface="Verdana"/>
              <a:cs typeface="Verdana"/>
              <a:sym typeface="Verdana"/>
            </a:rPr>
            <a:t>Steel</a:t>
          </a:r>
          <a:r>
            <a:rPr lang="en-US" sz="900" b="1" baseline="0">
              <a:solidFill>
                <a:schemeClr val="accent1"/>
              </a:solidFill>
              <a:latin typeface="Verdana"/>
              <a:ea typeface="Verdana"/>
              <a:cs typeface="Verdana"/>
              <a:sym typeface="Verdana"/>
            </a:rPr>
            <a:t> Industry</a:t>
          </a:r>
          <a:endParaRPr sz="1400"/>
        </a:p>
      </xdr:txBody>
    </xdr:sp>
    <xdr:clientData fLocksWithSheet="0"/>
  </xdr:oneCellAnchor>
  <xdr:oneCellAnchor>
    <xdr:from>
      <xdr:col>3</xdr:col>
      <xdr:colOff>365613</xdr:colOff>
      <xdr:row>0</xdr:row>
      <xdr:rowOff>0</xdr:rowOff>
    </xdr:from>
    <xdr:ext cx="657225" cy="314325"/>
    <xdr:sp macro="" textlink="">
      <xdr:nvSpPr>
        <xdr:cNvPr id="5" name="Shape 6">
          <a:hlinkClick xmlns:r="http://schemas.openxmlformats.org/officeDocument/2006/relationships" r:id="rId4"/>
          <a:extLst>
            <a:ext uri="{FF2B5EF4-FFF2-40B4-BE49-F238E27FC236}">
              <a16:creationId xmlns:a16="http://schemas.microsoft.com/office/drawing/2014/main" id="{AB14CAC5-E1F0-4A64-83C2-1996A03305CC}"/>
            </a:ext>
          </a:extLst>
        </xdr:cNvPr>
        <xdr:cNvSpPr txBox="1"/>
      </xdr:nvSpPr>
      <xdr:spPr>
        <a:xfrm>
          <a:off x="3489813" y="0"/>
          <a:ext cx="65722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4"/>
            </a:buClr>
            <a:buSzPts val="900"/>
            <a:buFont typeface="Verdana"/>
            <a:buNone/>
          </a:pPr>
          <a:r>
            <a:rPr lang="en-US" sz="900" b="1">
              <a:solidFill>
                <a:schemeClr val="accent4"/>
              </a:solidFill>
              <a:latin typeface="Verdana"/>
              <a:ea typeface="Verdana"/>
              <a:cs typeface="Verdana"/>
              <a:sym typeface="Verdana"/>
            </a:rPr>
            <a:t>Mining</a:t>
          </a:r>
          <a:endParaRPr sz="1400"/>
        </a:p>
      </xdr:txBody>
    </xdr:sp>
    <xdr:clientData fLocksWithSheet="0"/>
  </xdr:oneCellAnchor>
  <xdr:oneCellAnchor>
    <xdr:from>
      <xdr:col>4</xdr:col>
      <xdr:colOff>106484</xdr:colOff>
      <xdr:row>0</xdr:row>
      <xdr:rowOff>0</xdr:rowOff>
    </xdr:from>
    <xdr:ext cx="713509" cy="314325"/>
    <xdr:sp macro="" textlink="">
      <xdr:nvSpPr>
        <xdr:cNvPr id="6" name="Shape 7">
          <a:hlinkClick xmlns:r="http://schemas.openxmlformats.org/officeDocument/2006/relationships" r:id="rId5"/>
          <a:extLst>
            <a:ext uri="{FF2B5EF4-FFF2-40B4-BE49-F238E27FC236}">
              <a16:creationId xmlns:a16="http://schemas.microsoft.com/office/drawing/2014/main" id="{EAB8A1EB-A376-414A-8CEF-83B58424DC8E}"/>
            </a:ext>
          </a:extLst>
        </xdr:cNvPr>
        <xdr:cNvSpPr txBox="1"/>
      </xdr:nvSpPr>
      <xdr:spPr>
        <a:xfrm>
          <a:off x="4211759" y="0"/>
          <a:ext cx="71350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2"/>
            </a:buClr>
            <a:buSzPts val="900"/>
            <a:buFont typeface="Verdana"/>
            <a:buNone/>
          </a:pPr>
          <a:r>
            <a:rPr lang="en-US" sz="900" b="1">
              <a:solidFill>
                <a:schemeClr val="accent2"/>
              </a:solidFill>
              <a:latin typeface="Verdana"/>
              <a:ea typeface="Verdana"/>
              <a:cs typeface="Verdana"/>
              <a:sym typeface="Verdana"/>
            </a:rPr>
            <a:t>Cement</a:t>
          </a:r>
          <a:endParaRPr sz="1400"/>
        </a:p>
      </xdr:txBody>
    </xdr:sp>
    <xdr:clientData fLocksWithSheet="0"/>
  </xdr:oneCellAnchor>
  <xdr:oneCellAnchor>
    <xdr:from>
      <xdr:col>4</xdr:col>
      <xdr:colOff>884714</xdr:colOff>
      <xdr:row>0</xdr:row>
      <xdr:rowOff>0</xdr:rowOff>
    </xdr:from>
    <xdr:ext cx="784730" cy="314325"/>
    <xdr:sp macro="" textlink="">
      <xdr:nvSpPr>
        <xdr:cNvPr id="7" name="Shape 8">
          <a:hlinkClick xmlns:r="http://schemas.openxmlformats.org/officeDocument/2006/relationships" r:id="rId6"/>
          <a:extLst>
            <a:ext uri="{FF2B5EF4-FFF2-40B4-BE49-F238E27FC236}">
              <a16:creationId xmlns:a16="http://schemas.microsoft.com/office/drawing/2014/main" id="{3F347115-FF64-402A-99AA-262E3E13D7A1}"/>
            </a:ext>
          </a:extLst>
        </xdr:cNvPr>
        <xdr:cNvSpPr txBox="1"/>
      </xdr:nvSpPr>
      <xdr:spPr>
        <a:xfrm>
          <a:off x="4989989" y="0"/>
          <a:ext cx="78473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5"/>
            </a:buClr>
            <a:buSzPts val="900"/>
            <a:buFont typeface="Verdana"/>
            <a:buNone/>
          </a:pPr>
          <a:r>
            <a:rPr lang="en-US" sz="900" b="1">
              <a:solidFill>
                <a:schemeClr val="accent5"/>
              </a:solidFill>
              <a:latin typeface="Verdana"/>
              <a:ea typeface="Verdana"/>
              <a:cs typeface="Verdana"/>
              <a:sym typeface="Verdana"/>
            </a:rPr>
            <a:t>Logistics</a:t>
          </a:r>
          <a:endParaRPr sz="1400"/>
        </a:p>
      </xdr:txBody>
    </xdr:sp>
    <xdr:clientData fLocksWithSheet="0"/>
  </xdr:oneCellAnchor>
  <xdr:oneCellAnchor>
    <xdr:from>
      <xdr:col>5</xdr:col>
      <xdr:colOff>610215</xdr:colOff>
      <xdr:row>0</xdr:row>
      <xdr:rowOff>0</xdr:rowOff>
    </xdr:from>
    <xdr:ext cx="713076" cy="314325"/>
    <xdr:sp macro="" textlink="">
      <xdr:nvSpPr>
        <xdr:cNvPr id="16" name="Shape 9">
          <a:hlinkClick xmlns:r="http://schemas.openxmlformats.org/officeDocument/2006/relationships" r:id="rId7"/>
          <a:extLst>
            <a:ext uri="{FF2B5EF4-FFF2-40B4-BE49-F238E27FC236}">
              <a16:creationId xmlns:a16="http://schemas.microsoft.com/office/drawing/2014/main" id="{BAC31851-04B5-4A85-83D5-8BB5B30D131B}"/>
            </a:ext>
          </a:extLst>
        </xdr:cNvPr>
        <xdr:cNvSpPr txBox="1"/>
      </xdr:nvSpPr>
      <xdr:spPr>
        <a:xfrm>
          <a:off x="5839440" y="0"/>
          <a:ext cx="713076"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3"/>
            </a:buClr>
            <a:buSzPts val="900"/>
            <a:buFont typeface="Verdana"/>
            <a:buNone/>
          </a:pPr>
          <a:r>
            <a:rPr lang="en-US" sz="900" b="1">
              <a:solidFill>
                <a:schemeClr val="accent3"/>
              </a:solidFill>
              <a:latin typeface="Verdana"/>
              <a:ea typeface="Verdana"/>
              <a:cs typeface="Verdana"/>
              <a:sym typeface="Verdana"/>
            </a:rPr>
            <a:t>Energy</a:t>
          </a:r>
          <a:endParaRPr sz="1400"/>
        </a:p>
      </xdr:txBody>
    </xdr:sp>
    <xdr:clientData fLocksWithSheet="0"/>
  </xdr:oneCellAnchor>
  <xdr:oneCellAnchor>
    <xdr:from>
      <xdr:col>6</xdr:col>
      <xdr:colOff>178337</xdr:colOff>
      <xdr:row>0</xdr:row>
      <xdr:rowOff>0</xdr:rowOff>
    </xdr:from>
    <xdr:ext cx="914400" cy="314325"/>
    <xdr:sp macro="" textlink="">
      <xdr:nvSpPr>
        <xdr:cNvPr id="9" name="Shape 10">
          <a:hlinkClick xmlns:r="http://schemas.openxmlformats.org/officeDocument/2006/relationships" r:id="rId8"/>
          <a:extLst>
            <a:ext uri="{FF2B5EF4-FFF2-40B4-BE49-F238E27FC236}">
              <a16:creationId xmlns:a16="http://schemas.microsoft.com/office/drawing/2014/main" id="{0772461F-B7E0-4BE5-B109-BE39FAA74706}"/>
            </a:ext>
          </a:extLst>
        </xdr:cNvPr>
        <xdr:cNvSpPr txBox="1"/>
      </xdr:nvSpPr>
      <xdr:spPr>
        <a:xfrm>
          <a:off x="6617237" y="0"/>
          <a:ext cx="91440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GRI Index</a:t>
          </a:r>
          <a:endParaRPr sz="1400"/>
        </a:p>
      </xdr:txBody>
    </xdr:sp>
    <xdr:clientData fLocksWithSheet="0"/>
  </xdr:oneCellAnchor>
  <xdr:oneCellAnchor>
    <xdr:from>
      <xdr:col>7</xdr:col>
      <xdr:colOff>214483</xdr:colOff>
      <xdr:row>0</xdr:row>
      <xdr:rowOff>0</xdr:rowOff>
    </xdr:from>
    <xdr:ext cx="1028701" cy="314325"/>
    <xdr:sp macro="" textlink="">
      <xdr:nvSpPr>
        <xdr:cNvPr id="10" name="Shape 11">
          <a:hlinkClick xmlns:r="http://schemas.openxmlformats.org/officeDocument/2006/relationships" r:id="rId9"/>
          <a:extLst>
            <a:ext uri="{FF2B5EF4-FFF2-40B4-BE49-F238E27FC236}">
              <a16:creationId xmlns:a16="http://schemas.microsoft.com/office/drawing/2014/main" id="{B2F4AB5B-F7C3-459A-AA70-57E1848AE9D9}"/>
            </a:ext>
          </a:extLst>
        </xdr:cNvPr>
        <xdr:cNvSpPr txBox="1"/>
      </xdr:nvSpPr>
      <xdr:spPr>
        <a:xfrm>
          <a:off x="7596358" y="0"/>
          <a:ext cx="102870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SASB Index</a:t>
          </a:r>
          <a:endParaRPr sz="1400"/>
        </a:p>
      </xdr:txBody>
    </xdr:sp>
    <xdr:clientData fLocksWithSheet="0"/>
  </xdr:oneCellAnchor>
  <xdr:oneCellAnchor>
    <xdr:from>
      <xdr:col>10</xdr:col>
      <xdr:colOff>447251</xdr:colOff>
      <xdr:row>0</xdr:row>
      <xdr:rowOff>0</xdr:rowOff>
    </xdr:from>
    <xdr:ext cx="698860" cy="314325"/>
    <xdr:sp macro="" textlink="">
      <xdr:nvSpPr>
        <xdr:cNvPr id="13" name="Shape 14">
          <a:hlinkClick xmlns:r="http://schemas.openxmlformats.org/officeDocument/2006/relationships" r:id="rId10"/>
          <a:extLst>
            <a:ext uri="{FF2B5EF4-FFF2-40B4-BE49-F238E27FC236}">
              <a16:creationId xmlns:a16="http://schemas.microsoft.com/office/drawing/2014/main" id="{83E1C649-8C44-4D49-B9EE-3E72B979CA9B}"/>
            </a:ext>
          </a:extLst>
        </xdr:cNvPr>
        <xdr:cNvSpPr txBox="1"/>
      </xdr:nvSpPr>
      <xdr:spPr>
        <a:xfrm>
          <a:off x="11029526" y="0"/>
          <a:ext cx="69886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1">
              <a:solidFill>
                <a:srgbClr val="002A7E"/>
              </a:solidFill>
              <a:latin typeface="Verdana"/>
              <a:ea typeface="Verdana"/>
              <a:cs typeface="Verdana"/>
              <a:sym typeface="Verdana"/>
            </a:rPr>
            <a:t>Ratings</a:t>
          </a:r>
          <a:endParaRPr sz="1400"/>
        </a:p>
      </xdr:txBody>
    </xdr:sp>
    <xdr:clientData fLocksWithSheet="0"/>
  </xdr:oneCellAnchor>
  <xdr:oneCellAnchor>
    <xdr:from>
      <xdr:col>11</xdr:col>
      <xdr:colOff>144031</xdr:colOff>
      <xdr:row>0</xdr:row>
      <xdr:rowOff>0</xdr:rowOff>
    </xdr:from>
    <xdr:ext cx="1332344" cy="314325"/>
    <xdr:sp macro="" textlink="">
      <xdr:nvSpPr>
        <xdr:cNvPr id="14" name="Shape 15">
          <a:hlinkClick xmlns:r="http://schemas.openxmlformats.org/officeDocument/2006/relationships" r:id="rId11"/>
          <a:extLst>
            <a:ext uri="{FF2B5EF4-FFF2-40B4-BE49-F238E27FC236}">
              <a16:creationId xmlns:a16="http://schemas.microsoft.com/office/drawing/2014/main" id="{6451D795-9B30-4956-B19B-5A7EB87CA7E8}"/>
            </a:ext>
          </a:extLst>
        </xdr:cNvPr>
        <xdr:cNvSpPr txBox="1"/>
      </xdr:nvSpPr>
      <xdr:spPr>
        <a:xfrm>
          <a:off x="11793106" y="0"/>
          <a:ext cx="1332344"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CSN Foundation</a:t>
          </a:r>
          <a:endParaRPr sz="1400"/>
        </a:p>
      </xdr:txBody>
    </xdr:sp>
    <xdr:clientData fLocksWithSheet="0"/>
  </xdr:oneCellAnchor>
  <xdr:oneCellAnchor>
    <xdr:from>
      <xdr:col>12</xdr:col>
      <xdr:colOff>248805</xdr:colOff>
      <xdr:row>0</xdr:row>
      <xdr:rowOff>9525</xdr:rowOff>
    </xdr:from>
    <xdr:ext cx="2199119" cy="314325"/>
    <xdr:sp macro="" textlink="">
      <xdr:nvSpPr>
        <xdr:cNvPr id="15" name="Shape 15">
          <a:hlinkClick xmlns:r="http://schemas.openxmlformats.org/officeDocument/2006/relationships" r:id="rId12"/>
          <a:extLst>
            <a:ext uri="{FF2B5EF4-FFF2-40B4-BE49-F238E27FC236}">
              <a16:creationId xmlns:a16="http://schemas.microsoft.com/office/drawing/2014/main" id="{B2078866-12F5-4B23-AA55-E5F3FD39A605}"/>
            </a:ext>
          </a:extLst>
        </xdr:cNvPr>
        <xdr:cNvSpPr txBox="1"/>
      </xdr:nvSpPr>
      <xdr:spPr>
        <a:xfrm>
          <a:off x="12964680" y="9525"/>
          <a:ext cx="219911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Climate change-related R&amp;Os</a:t>
          </a:r>
          <a:endParaRPr sz="1400"/>
        </a:p>
      </xdr:txBody>
    </xdr:sp>
    <xdr:clientData fLocksWithSheet="0"/>
  </xdr:oneCellAnchor>
  <xdr:oneCellAnchor>
    <xdr:from>
      <xdr:col>9</xdr:col>
      <xdr:colOff>446816</xdr:colOff>
      <xdr:row>0</xdr:row>
      <xdr:rowOff>0</xdr:rowOff>
    </xdr:from>
    <xdr:ext cx="993413" cy="314325"/>
    <xdr:sp macro="" textlink="">
      <xdr:nvSpPr>
        <xdr:cNvPr id="18" name="Shape 12">
          <a:hlinkClick xmlns:r="http://schemas.openxmlformats.org/officeDocument/2006/relationships" r:id="rId13"/>
          <a:extLst>
            <a:ext uri="{FF2B5EF4-FFF2-40B4-BE49-F238E27FC236}">
              <a16:creationId xmlns:a16="http://schemas.microsoft.com/office/drawing/2014/main" id="{E50E189F-CBC3-405D-B55F-4B5E4DA13163}"/>
            </a:ext>
          </a:extLst>
        </xdr:cNvPr>
        <xdr:cNvSpPr txBox="1"/>
      </xdr:nvSpPr>
      <xdr:spPr>
        <a:xfrm>
          <a:off x="9962291" y="0"/>
          <a:ext cx="993413"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Materiality</a:t>
          </a:r>
          <a:endParaRPr sz="1400"/>
        </a:p>
      </xdr:txBody>
    </xdr:sp>
    <xdr:clientData fLocksWithSheet="0"/>
  </xdr:oneCellAnchor>
  <xdr:oneCellAnchor>
    <xdr:from>
      <xdr:col>8</xdr:col>
      <xdr:colOff>209550</xdr:colOff>
      <xdr:row>0</xdr:row>
      <xdr:rowOff>0</xdr:rowOff>
    </xdr:from>
    <xdr:ext cx="1216891" cy="314325"/>
    <xdr:sp macro="" textlink="">
      <xdr:nvSpPr>
        <xdr:cNvPr id="19" name="Shape 13">
          <a:hlinkClick xmlns:r="http://schemas.openxmlformats.org/officeDocument/2006/relationships" r:id="rId14"/>
          <a:extLst>
            <a:ext uri="{FF2B5EF4-FFF2-40B4-BE49-F238E27FC236}">
              <a16:creationId xmlns:a16="http://schemas.microsoft.com/office/drawing/2014/main" id="{E3A50FEA-FF2B-41DA-B06D-D0A701976268}"/>
            </a:ext>
          </a:extLst>
        </xdr:cNvPr>
        <xdr:cNvSpPr txBox="1"/>
      </xdr:nvSpPr>
      <xdr:spPr>
        <a:xfrm>
          <a:off x="8658225" y="0"/>
          <a:ext cx="121689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TCFD and TNFD</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0</xdr:rowOff>
    </xdr:from>
    <xdr:ext cx="600075" cy="314325"/>
    <xdr:sp macro="" textlink="">
      <xdr:nvSpPr>
        <xdr:cNvPr id="2" name="Shape 3">
          <a:hlinkClick xmlns:r="http://schemas.openxmlformats.org/officeDocument/2006/relationships" r:id="rId1"/>
          <a:extLst>
            <a:ext uri="{FF2B5EF4-FFF2-40B4-BE49-F238E27FC236}">
              <a16:creationId xmlns:a16="http://schemas.microsoft.com/office/drawing/2014/main" id="{FF84AF26-96ED-4372-8AD5-A01A3388AD93}"/>
            </a:ext>
          </a:extLst>
        </xdr:cNvPr>
        <xdr:cNvSpPr txBox="1"/>
      </xdr:nvSpPr>
      <xdr:spPr>
        <a:xfrm>
          <a:off x="666750" y="0"/>
          <a:ext cx="6000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Home</a:t>
          </a:r>
          <a:endParaRPr sz="1400"/>
        </a:p>
      </xdr:txBody>
    </xdr:sp>
    <xdr:clientData fLocksWithSheet="0"/>
  </xdr:oneCellAnchor>
  <xdr:oneCellAnchor>
    <xdr:from>
      <xdr:col>1</xdr:col>
      <xdr:colOff>664796</xdr:colOff>
      <xdr:row>0</xdr:row>
      <xdr:rowOff>0</xdr:rowOff>
    </xdr:from>
    <xdr:ext cx="895350" cy="314325"/>
    <xdr:sp macro="" textlink="">
      <xdr:nvSpPr>
        <xdr:cNvPr id="3" name="Shape 4">
          <a:hlinkClick xmlns:r="http://schemas.openxmlformats.org/officeDocument/2006/relationships" r:id="rId2"/>
          <a:extLst>
            <a:ext uri="{FF2B5EF4-FFF2-40B4-BE49-F238E27FC236}">
              <a16:creationId xmlns:a16="http://schemas.microsoft.com/office/drawing/2014/main" id="{40013754-56CF-42FD-9B20-B96246595C1E}"/>
            </a:ext>
          </a:extLst>
        </xdr:cNvPr>
        <xdr:cNvSpPr txBox="1"/>
      </xdr:nvSpPr>
      <xdr:spPr>
        <a:xfrm>
          <a:off x="1331546" y="0"/>
          <a:ext cx="89535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CSN Group</a:t>
          </a:r>
          <a:endParaRPr sz="1400"/>
        </a:p>
      </xdr:txBody>
    </xdr:sp>
    <xdr:clientData fLocksWithSheet="0"/>
  </xdr:oneCellAnchor>
  <xdr:oneCellAnchor>
    <xdr:from>
      <xdr:col>2</xdr:col>
      <xdr:colOff>958117</xdr:colOff>
      <xdr:row>0</xdr:row>
      <xdr:rowOff>0</xdr:rowOff>
    </xdr:from>
    <xdr:ext cx="1133475" cy="314325"/>
    <xdr:sp macro="" textlink="">
      <xdr:nvSpPr>
        <xdr:cNvPr id="4" name="Shape 5">
          <a:hlinkClick xmlns:r="http://schemas.openxmlformats.org/officeDocument/2006/relationships" r:id="rId3"/>
          <a:extLst>
            <a:ext uri="{FF2B5EF4-FFF2-40B4-BE49-F238E27FC236}">
              <a16:creationId xmlns:a16="http://schemas.microsoft.com/office/drawing/2014/main" id="{87FD3FCA-C8C7-409C-8FDB-2EFED8B800DF}"/>
            </a:ext>
          </a:extLst>
        </xdr:cNvPr>
        <xdr:cNvSpPr txBox="1"/>
      </xdr:nvSpPr>
      <xdr:spPr>
        <a:xfrm>
          <a:off x="2291617" y="0"/>
          <a:ext cx="11334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1"/>
            </a:buClr>
            <a:buSzPts val="900"/>
            <a:buFont typeface="Verdana"/>
            <a:buNone/>
          </a:pPr>
          <a:r>
            <a:rPr lang="en-US" sz="900" b="1">
              <a:solidFill>
                <a:schemeClr val="accent1"/>
              </a:solidFill>
              <a:latin typeface="Verdana"/>
              <a:ea typeface="Verdana"/>
              <a:cs typeface="Verdana"/>
              <a:sym typeface="Verdana"/>
            </a:rPr>
            <a:t>Steel</a:t>
          </a:r>
          <a:r>
            <a:rPr lang="en-US" sz="900" b="1" baseline="0">
              <a:solidFill>
                <a:schemeClr val="accent1"/>
              </a:solidFill>
              <a:latin typeface="Verdana"/>
              <a:ea typeface="Verdana"/>
              <a:cs typeface="Verdana"/>
              <a:sym typeface="Verdana"/>
            </a:rPr>
            <a:t> Industry</a:t>
          </a:r>
          <a:endParaRPr sz="1400"/>
        </a:p>
      </xdr:txBody>
    </xdr:sp>
    <xdr:clientData fLocksWithSheet="0"/>
  </xdr:oneCellAnchor>
  <xdr:oneCellAnchor>
    <xdr:from>
      <xdr:col>3</xdr:col>
      <xdr:colOff>1175238</xdr:colOff>
      <xdr:row>0</xdr:row>
      <xdr:rowOff>0</xdr:rowOff>
    </xdr:from>
    <xdr:ext cx="657225" cy="314325"/>
    <xdr:sp macro="" textlink="">
      <xdr:nvSpPr>
        <xdr:cNvPr id="5" name="Shape 6">
          <a:hlinkClick xmlns:r="http://schemas.openxmlformats.org/officeDocument/2006/relationships" r:id="rId4"/>
          <a:extLst>
            <a:ext uri="{FF2B5EF4-FFF2-40B4-BE49-F238E27FC236}">
              <a16:creationId xmlns:a16="http://schemas.microsoft.com/office/drawing/2014/main" id="{273E7CEF-044C-431F-B115-711FD037CB7B}"/>
            </a:ext>
          </a:extLst>
        </xdr:cNvPr>
        <xdr:cNvSpPr txBox="1"/>
      </xdr:nvSpPr>
      <xdr:spPr>
        <a:xfrm>
          <a:off x="3489813" y="0"/>
          <a:ext cx="65722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4"/>
            </a:buClr>
            <a:buSzPts val="900"/>
            <a:buFont typeface="Verdana"/>
            <a:buNone/>
          </a:pPr>
          <a:r>
            <a:rPr lang="en-US" sz="900" b="1">
              <a:solidFill>
                <a:schemeClr val="accent4"/>
              </a:solidFill>
              <a:latin typeface="Verdana"/>
              <a:ea typeface="Verdana"/>
              <a:cs typeface="Verdana"/>
              <a:sym typeface="Verdana"/>
            </a:rPr>
            <a:t>Mining</a:t>
          </a:r>
          <a:endParaRPr sz="1400"/>
        </a:p>
      </xdr:txBody>
    </xdr:sp>
    <xdr:clientData fLocksWithSheet="0"/>
  </xdr:oneCellAnchor>
  <xdr:oneCellAnchor>
    <xdr:from>
      <xdr:col>4</xdr:col>
      <xdr:colOff>639884</xdr:colOff>
      <xdr:row>0</xdr:row>
      <xdr:rowOff>0</xdr:rowOff>
    </xdr:from>
    <xdr:ext cx="713509" cy="314325"/>
    <xdr:sp macro="" textlink="">
      <xdr:nvSpPr>
        <xdr:cNvPr id="6" name="Shape 7">
          <a:hlinkClick xmlns:r="http://schemas.openxmlformats.org/officeDocument/2006/relationships" r:id="rId5"/>
          <a:extLst>
            <a:ext uri="{FF2B5EF4-FFF2-40B4-BE49-F238E27FC236}">
              <a16:creationId xmlns:a16="http://schemas.microsoft.com/office/drawing/2014/main" id="{FF975033-4473-43C8-A307-65DF97D4CFE5}"/>
            </a:ext>
          </a:extLst>
        </xdr:cNvPr>
        <xdr:cNvSpPr txBox="1"/>
      </xdr:nvSpPr>
      <xdr:spPr>
        <a:xfrm>
          <a:off x="4211759" y="0"/>
          <a:ext cx="71350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2"/>
            </a:buClr>
            <a:buSzPts val="900"/>
            <a:buFont typeface="Verdana"/>
            <a:buNone/>
          </a:pPr>
          <a:r>
            <a:rPr lang="en-US" sz="900" b="1">
              <a:solidFill>
                <a:schemeClr val="accent2"/>
              </a:solidFill>
              <a:latin typeface="Verdana"/>
              <a:ea typeface="Verdana"/>
              <a:cs typeface="Verdana"/>
              <a:sym typeface="Verdana"/>
            </a:rPr>
            <a:t>Cement</a:t>
          </a:r>
          <a:endParaRPr sz="1400"/>
        </a:p>
      </xdr:txBody>
    </xdr:sp>
    <xdr:clientData fLocksWithSheet="0"/>
  </xdr:oneCellAnchor>
  <xdr:oneCellAnchor>
    <xdr:from>
      <xdr:col>5</xdr:col>
      <xdr:colOff>351314</xdr:colOff>
      <xdr:row>0</xdr:row>
      <xdr:rowOff>0</xdr:rowOff>
    </xdr:from>
    <xdr:ext cx="784730" cy="314325"/>
    <xdr:sp macro="" textlink="">
      <xdr:nvSpPr>
        <xdr:cNvPr id="7" name="Shape 8">
          <a:hlinkClick xmlns:r="http://schemas.openxmlformats.org/officeDocument/2006/relationships" r:id="rId6"/>
          <a:extLst>
            <a:ext uri="{FF2B5EF4-FFF2-40B4-BE49-F238E27FC236}">
              <a16:creationId xmlns:a16="http://schemas.microsoft.com/office/drawing/2014/main" id="{F215180E-A535-4B11-9B00-70B049FD78A9}"/>
            </a:ext>
          </a:extLst>
        </xdr:cNvPr>
        <xdr:cNvSpPr txBox="1"/>
      </xdr:nvSpPr>
      <xdr:spPr>
        <a:xfrm>
          <a:off x="4989989" y="0"/>
          <a:ext cx="78473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5"/>
            </a:buClr>
            <a:buSzPts val="900"/>
            <a:buFont typeface="Verdana"/>
            <a:buNone/>
          </a:pPr>
          <a:r>
            <a:rPr lang="en-US" sz="900" b="1">
              <a:solidFill>
                <a:schemeClr val="accent5"/>
              </a:solidFill>
              <a:latin typeface="Verdana"/>
              <a:ea typeface="Verdana"/>
              <a:cs typeface="Verdana"/>
              <a:sym typeface="Verdana"/>
            </a:rPr>
            <a:t>Logistics</a:t>
          </a:r>
          <a:endParaRPr sz="1400"/>
        </a:p>
      </xdr:txBody>
    </xdr:sp>
    <xdr:clientData fLocksWithSheet="0"/>
  </xdr:oneCellAnchor>
  <xdr:oneCellAnchor>
    <xdr:from>
      <xdr:col>6</xdr:col>
      <xdr:colOff>219690</xdr:colOff>
      <xdr:row>0</xdr:row>
      <xdr:rowOff>0</xdr:rowOff>
    </xdr:from>
    <xdr:ext cx="713076" cy="314325"/>
    <xdr:sp macro="" textlink="">
      <xdr:nvSpPr>
        <xdr:cNvPr id="16" name="Shape 9">
          <a:hlinkClick xmlns:r="http://schemas.openxmlformats.org/officeDocument/2006/relationships" r:id="rId7"/>
          <a:extLst>
            <a:ext uri="{FF2B5EF4-FFF2-40B4-BE49-F238E27FC236}">
              <a16:creationId xmlns:a16="http://schemas.microsoft.com/office/drawing/2014/main" id="{3F3516BF-5593-43EF-87C4-E8ED2E9B1538}"/>
            </a:ext>
          </a:extLst>
        </xdr:cNvPr>
        <xdr:cNvSpPr txBox="1"/>
      </xdr:nvSpPr>
      <xdr:spPr>
        <a:xfrm>
          <a:off x="5839440" y="0"/>
          <a:ext cx="713076"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3"/>
            </a:buClr>
            <a:buSzPts val="900"/>
            <a:buFont typeface="Verdana"/>
            <a:buNone/>
          </a:pPr>
          <a:r>
            <a:rPr lang="en-US" sz="900" b="1">
              <a:solidFill>
                <a:schemeClr val="accent3"/>
              </a:solidFill>
              <a:latin typeface="Verdana"/>
              <a:ea typeface="Verdana"/>
              <a:cs typeface="Verdana"/>
              <a:sym typeface="Verdana"/>
            </a:rPr>
            <a:t>Energy</a:t>
          </a:r>
          <a:endParaRPr sz="1400"/>
        </a:p>
      </xdr:txBody>
    </xdr:sp>
    <xdr:clientData fLocksWithSheet="0"/>
  </xdr:oneCellAnchor>
  <xdr:oneCellAnchor>
    <xdr:from>
      <xdr:col>6</xdr:col>
      <xdr:colOff>997487</xdr:colOff>
      <xdr:row>0</xdr:row>
      <xdr:rowOff>0</xdr:rowOff>
    </xdr:from>
    <xdr:ext cx="914400" cy="314325"/>
    <xdr:sp macro="" textlink="">
      <xdr:nvSpPr>
        <xdr:cNvPr id="9" name="Shape 10">
          <a:hlinkClick xmlns:r="http://schemas.openxmlformats.org/officeDocument/2006/relationships" r:id="rId8"/>
          <a:extLst>
            <a:ext uri="{FF2B5EF4-FFF2-40B4-BE49-F238E27FC236}">
              <a16:creationId xmlns:a16="http://schemas.microsoft.com/office/drawing/2014/main" id="{27DDBF6A-ED81-4CAC-8A0B-153BED26599E}"/>
            </a:ext>
          </a:extLst>
        </xdr:cNvPr>
        <xdr:cNvSpPr txBox="1"/>
      </xdr:nvSpPr>
      <xdr:spPr>
        <a:xfrm>
          <a:off x="6617237" y="0"/>
          <a:ext cx="91440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GRI Index</a:t>
          </a:r>
          <a:endParaRPr sz="1400"/>
        </a:p>
      </xdr:txBody>
    </xdr:sp>
    <xdr:clientData fLocksWithSheet="0"/>
  </xdr:oneCellAnchor>
  <xdr:oneCellAnchor>
    <xdr:from>
      <xdr:col>7</xdr:col>
      <xdr:colOff>938383</xdr:colOff>
      <xdr:row>0</xdr:row>
      <xdr:rowOff>0</xdr:rowOff>
    </xdr:from>
    <xdr:ext cx="1028701" cy="314325"/>
    <xdr:sp macro="" textlink="">
      <xdr:nvSpPr>
        <xdr:cNvPr id="10" name="Shape 11">
          <a:hlinkClick xmlns:r="http://schemas.openxmlformats.org/officeDocument/2006/relationships" r:id="rId9"/>
          <a:extLst>
            <a:ext uri="{FF2B5EF4-FFF2-40B4-BE49-F238E27FC236}">
              <a16:creationId xmlns:a16="http://schemas.microsoft.com/office/drawing/2014/main" id="{30E8FC50-899F-42F3-8131-152E74166082}"/>
            </a:ext>
          </a:extLst>
        </xdr:cNvPr>
        <xdr:cNvSpPr txBox="1"/>
      </xdr:nvSpPr>
      <xdr:spPr>
        <a:xfrm>
          <a:off x="7596358" y="0"/>
          <a:ext cx="102870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SASB Index</a:t>
          </a:r>
          <a:endParaRPr sz="1400"/>
        </a:p>
      </xdr:txBody>
    </xdr:sp>
    <xdr:clientData fLocksWithSheet="0"/>
  </xdr:oneCellAnchor>
  <xdr:oneCellAnchor>
    <xdr:from>
      <xdr:col>10</xdr:col>
      <xdr:colOff>971126</xdr:colOff>
      <xdr:row>0</xdr:row>
      <xdr:rowOff>0</xdr:rowOff>
    </xdr:from>
    <xdr:ext cx="698860" cy="314325"/>
    <xdr:sp macro="" textlink="">
      <xdr:nvSpPr>
        <xdr:cNvPr id="13" name="Shape 14">
          <a:hlinkClick xmlns:r="http://schemas.openxmlformats.org/officeDocument/2006/relationships" r:id="rId10"/>
          <a:extLst>
            <a:ext uri="{FF2B5EF4-FFF2-40B4-BE49-F238E27FC236}">
              <a16:creationId xmlns:a16="http://schemas.microsoft.com/office/drawing/2014/main" id="{F74DBB8B-7FCC-4795-B0BC-1102CA7BFFE7}"/>
            </a:ext>
          </a:extLst>
        </xdr:cNvPr>
        <xdr:cNvSpPr txBox="1"/>
      </xdr:nvSpPr>
      <xdr:spPr>
        <a:xfrm>
          <a:off x="11029526" y="0"/>
          <a:ext cx="69886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1">
              <a:solidFill>
                <a:srgbClr val="002A7E"/>
              </a:solidFill>
              <a:latin typeface="Verdana"/>
              <a:ea typeface="Verdana"/>
              <a:cs typeface="Verdana"/>
              <a:sym typeface="Verdana"/>
            </a:rPr>
            <a:t>Ratings</a:t>
          </a:r>
          <a:endParaRPr sz="1400"/>
        </a:p>
      </xdr:txBody>
    </xdr:sp>
    <xdr:clientData fLocksWithSheet="0"/>
  </xdr:oneCellAnchor>
  <xdr:oneCellAnchor>
    <xdr:from>
      <xdr:col>11</xdr:col>
      <xdr:colOff>610756</xdr:colOff>
      <xdr:row>0</xdr:row>
      <xdr:rowOff>0</xdr:rowOff>
    </xdr:from>
    <xdr:ext cx="1332344" cy="314325"/>
    <xdr:sp macro="" textlink="">
      <xdr:nvSpPr>
        <xdr:cNvPr id="14" name="Shape 15">
          <a:hlinkClick xmlns:r="http://schemas.openxmlformats.org/officeDocument/2006/relationships" r:id="rId11"/>
          <a:extLst>
            <a:ext uri="{FF2B5EF4-FFF2-40B4-BE49-F238E27FC236}">
              <a16:creationId xmlns:a16="http://schemas.microsoft.com/office/drawing/2014/main" id="{5F6E4C6A-2698-4EEA-808E-C943BF6F8A9B}"/>
            </a:ext>
          </a:extLst>
        </xdr:cNvPr>
        <xdr:cNvSpPr txBox="1"/>
      </xdr:nvSpPr>
      <xdr:spPr>
        <a:xfrm>
          <a:off x="11793106" y="0"/>
          <a:ext cx="1332344"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CSN Foundation</a:t>
          </a:r>
          <a:endParaRPr sz="1400"/>
        </a:p>
      </xdr:txBody>
    </xdr:sp>
    <xdr:clientData fLocksWithSheet="0"/>
  </xdr:oneCellAnchor>
  <xdr:oneCellAnchor>
    <xdr:from>
      <xdr:col>12</xdr:col>
      <xdr:colOff>515505</xdr:colOff>
      <xdr:row>0</xdr:row>
      <xdr:rowOff>9525</xdr:rowOff>
    </xdr:from>
    <xdr:ext cx="2199119" cy="314325"/>
    <xdr:sp macro="" textlink="">
      <xdr:nvSpPr>
        <xdr:cNvPr id="15" name="Shape 15">
          <a:hlinkClick xmlns:r="http://schemas.openxmlformats.org/officeDocument/2006/relationships" r:id="rId12"/>
          <a:extLst>
            <a:ext uri="{FF2B5EF4-FFF2-40B4-BE49-F238E27FC236}">
              <a16:creationId xmlns:a16="http://schemas.microsoft.com/office/drawing/2014/main" id="{78918BD3-66E5-4102-A517-C7C5B8E2E430}"/>
            </a:ext>
          </a:extLst>
        </xdr:cNvPr>
        <xdr:cNvSpPr txBox="1"/>
      </xdr:nvSpPr>
      <xdr:spPr>
        <a:xfrm>
          <a:off x="12964680" y="9525"/>
          <a:ext cx="219911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Climate change-related R&amp;Os</a:t>
          </a:r>
          <a:endParaRPr sz="1400"/>
        </a:p>
      </xdr:txBody>
    </xdr:sp>
    <xdr:clientData fLocksWithSheet="0"/>
  </xdr:oneCellAnchor>
  <xdr:oneCellAnchor>
    <xdr:from>
      <xdr:col>9</xdr:col>
      <xdr:colOff>1218341</xdr:colOff>
      <xdr:row>0</xdr:row>
      <xdr:rowOff>0</xdr:rowOff>
    </xdr:from>
    <xdr:ext cx="993413" cy="314325"/>
    <xdr:sp macro="" textlink="">
      <xdr:nvSpPr>
        <xdr:cNvPr id="18" name="Shape 12">
          <a:hlinkClick xmlns:r="http://schemas.openxmlformats.org/officeDocument/2006/relationships" r:id="rId13"/>
          <a:extLst>
            <a:ext uri="{FF2B5EF4-FFF2-40B4-BE49-F238E27FC236}">
              <a16:creationId xmlns:a16="http://schemas.microsoft.com/office/drawing/2014/main" id="{FCA99C42-90C5-422E-AE37-E3A7E664F7A9}"/>
            </a:ext>
          </a:extLst>
        </xdr:cNvPr>
        <xdr:cNvSpPr txBox="1"/>
      </xdr:nvSpPr>
      <xdr:spPr>
        <a:xfrm>
          <a:off x="10028966" y="0"/>
          <a:ext cx="993413"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Materiality</a:t>
          </a:r>
          <a:endParaRPr sz="1400"/>
        </a:p>
      </xdr:txBody>
    </xdr:sp>
    <xdr:clientData fLocksWithSheet="0"/>
  </xdr:oneCellAnchor>
  <xdr:oneCellAnchor>
    <xdr:from>
      <xdr:col>8</xdr:col>
      <xdr:colOff>1038225</xdr:colOff>
      <xdr:row>0</xdr:row>
      <xdr:rowOff>0</xdr:rowOff>
    </xdr:from>
    <xdr:ext cx="1216891" cy="314325"/>
    <xdr:sp macro="" textlink="">
      <xdr:nvSpPr>
        <xdr:cNvPr id="19" name="Shape 13">
          <a:hlinkClick xmlns:r="http://schemas.openxmlformats.org/officeDocument/2006/relationships" r:id="rId14"/>
          <a:extLst>
            <a:ext uri="{FF2B5EF4-FFF2-40B4-BE49-F238E27FC236}">
              <a16:creationId xmlns:a16="http://schemas.microsoft.com/office/drawing/2014/main" id="{A15D7B51-6B6B-4589-AD02-036271EDE132}"/>
            </a:ext>
          </a:extLst>
        </xdr:cNvPr>
        <xdr:cNvSpPr txBox="1"/>
      </xdr:nvSpPr>
      <xdr:spPr>
        <a:xfrm>
          <a:off x="8724900" y="0"/>
          <a:ext cx="121689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TCFD and TNFD</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0</xdr:row>
      <xdr:rowOff>0</xdr:rowOff>
    </xdr:from>
    <xdr:ext cx="600075" cy="314325"/>
    <xdr:sp macro="" textlink="">
      <xdr:nvSpPr>
        <xdr:cNvPr id="2" name="Shape 3">
          <a:hlinkClick xmlns:r="http://schemas.openxmlformats.org/officeDocument/2006/relationships" r:id="rId1"/>
          <a:extLst>
            <a:ext uri="{FF2B5EF4-FFF2-40B4-BE49-F238E27FC236}">
              <a16:creationId xmlns:a16="http://schemas.microsoft.com/office/drawing/2014/main" id="{5CCA3C6F-F7A0-4154-BE3E-69275F28C0A7}"/>
            </a:ext>
          </a:extLst>
        </xdr:cNvPr>
        <xdr:cNvSpPr txBox="1"/>
      </xdr:nvSpPr>
      <xdr:spPr>
        <a:xfrm>
          <a:off x="666750" y="0"/>
          <a:ext cx="6000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Home</a:t>
          </a:r>
          <a:endParaRPr sz="1400"/>
        </a:p>
      </xdr:txBody>
    </xdr:sp>
    <xdr:clientData fLocksWithSheet="0"/>
  </xdr:oneCellAnchor>
  <xdr:oneCellAnchor>
    <xdr:from>
      <xdr:col>1</xdr:col>
      <xdr:colOff>664796</xdr:colOff>
      <xdr:row>0</xdr:row>
      <xdr:rowOff>0</xdr:rowOff>
    </xdr:from>
    <xdr:ext cx="895350" cy="314325"/>
    <xdr:sp macro="" textlink="">
      <xdr:nvSpPr>
        <xdr:cNvPr id="3" name="Shape 4">
          <a:hlinkClick xmlns:r="http://schemas.openxmlformats.org/officeDocument/2006/relationships" r:id="rId2"/>
          <a:extLst>
            <a:ext uri="{FF2B5EF4-FFF2-40B4-BE49-F238E27FC236}">
              <a16:creationId xmlns:a16="http://schemas.microsoft.com/office/drawing/2014/main" id="{D3FE5F37-61BB-4929-8F7D-9F14F923E7BA}"/>
            </a:ext>
          </a:extLst>
        </xdr:cNvPr>
        <xdr:cNvSpPr txBox="1"/>
      </xdr:nvSpPr>
      <xdr:spPr>
        <a:xfrm>
          <a:off x="1331546" y="0"/>
          <a:ext cx="89535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CSN Group</a:t>
          </a:r>
          <a:endParaRPr sz="1400"/>
        </a:p>
      </xdr:txBody>
    </xdr:sp>
    <xdr:clientData fLocksWithSheet="0"/>
  </xdr:oneCellAnchor>
  <xdr:oneCellAnchor>
    <xdr:from>
      <xdr:col>2</xdr:col>
      <xdr:colOff>958117</xdr:colOff>
      <xdr:row>0</xdr:row>
      <xdr:rowOff>0</xdr:rowOff>
    </xdr:from>
    <xdr:ext cx="1133475" cy="314325"/>
    <xdr:sp macro="" textlink="">
      <xdr:nvSpPr>
        <xdr:cNvPr id="4" name="Shape 5">
          <a:hlinkClick xmlns:r="http://schemas.openxmlformats.org/officeDocument/2006/relationships" r:id="rId3"/>
          <a:extLst>
            <a:ext uri="{FF2B5EF4-FFF2-40B4-BE49-F238E27FC236}">
              <a16:creationId xmlns:a16="http://schemas.microsoft.com/office/drawing/2014/main" id="{E04FE164-A958-4BAB-B2E9-A8916FFE5420}"/>
            </a:ext>
          </a:extLst>
        </xdr:cNvPr>
        <xdr:cNvSpPr txBox="1"/>
      </xdr:nvSpPr>
      <xdr:spPr>
        <a:xfrm>
          <a:off x="2291617" y="0"/>
          <a:ext cx="11334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1"/>
            </a:buClr>
            <a:buSzPts val="900"/>
            <a:buFont typeface="Verdana"/>
            <a:buNone/>
          </a:pPr>
          <a:r>
            <a:rPr lang="en-US" sz="900" b="1">
              <a:solidFill>
                <a:schemeClr val="accent1"/>
              </a:solidFill>
              <a:latin typeface="Verdana"/>
              <a:ea typeface="Verdana"/>
              <a:cs typeface="Verdana"/>
              <a:sym typeface="Verdana"/>
            </a:rPr>
            <a:t>Steel</a:t>
          </a:r>
          <a:r>
            <a:rPr lang="en-US" sz="900" b="1" baseline="0">
              <a:solidFill>
                <a:schemeClr val="accent1"/>
              </a:solidFill>
              <a:latin typeface="Verdana"/>
              <a:ea typeface="Verdana"/>
              <a:cs typeface="Verdana"/>
              <a:sym typeface="Verdana"/>
            </a:rPr>
            <a:t> Industry</a:t>
          </a:r>
          <a:endParaRPr sz="1400"/>
        </a:p>
      </xdr:txBody>
    </xdr:sp>
    <xdr:clientData fLocksWithSheet="0"/>
  </xdr:oneCellAnchor>
  <xdr:oneCellAnchor>
    <xdr:from>
      <xdr:col>4</xdr:col>
      <xdr:colOff>194163</xdr:colOff>
      <xdr:row>0</xdr:row>
      <xdr:rowOff>0</xdr:rowOff>
    </xdr:from>
    <xdr:ext cx="657225" cy="314325"/>
    <xdr:sp macro="" textlink="">
      <xdr:nvSpPr>
        <xdr:cNvPr id="5" name="Shape 6">
          <a:hlinkClick xmlns:r="http://schemas.openxmlformats.org/officeDocument/2006/relationships" r:id="rId4"/>
          <a:extLst>
            <a:ext uri="{FF2B5EF4-FFF2-40B4-BE49-F238E27FC236}">
              <a16:creationId xmlns:a16="http://schemas.microsoft.com/office/drawing/2014/main" id="{9EAD0051-CC43-4A20-9F8E-2F13C6CCE757}"/>
            </a:ext>
          </a:extLst>
        </xdr:cNvPr>
        <xdr:cNvSpPr txBox="1"/>
      </xdr:nvSpPr>
      <xdr:spPr>
        <a:xfrm>
          <a:off x="3489813" y="0"/>
          <a:ext cx="65722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4"/>
            </a:buClr>
            <a:buSzPts val="900"/>
            <a:buFont typeface="Verdana"/>
            <a:buNone/>
          </a:pPr>
          <a:r>
            <a:rPr lang="en-US" sz="900" b="1">
              <a:solidFill>
                <a:schemeClr val="accent4"/>
              </a:solidFill>
              <a:latin typeface="Verdana"/>
              <a:ea typeface="Verdana"/>
              <a:cs typeface="Verdana"/>
              <a:sym typeface="Verdana"/>
            </a:rPr>
            <a:t>Mining</a:t>
          </a:r>
          <a:endParaRPr sz="1400"/>
        </a:p>
      </xdr:txBody>
    </xdr:sp>
    <xdr:clientData fLocksWithSheet="0"/>
  </xdr:oneCellAnchor>
  <xdr:oneCellAnchor>
    <xdr:from>
      <xdr:col>4</xdr:col>
      <xdr:colOff>916109</xdr:colOff>
      <xdr:row>0</xdr:row>
      <xdr:rowOff>0</xdr:rowOff>
    </xdr:from>
    <xdr:ext cx="713509" cy="314325"/>
    <xdr:sp macro="" textlink="">
      <xdr:nvSpPr>
        <xdr:cNvPr id="6" name="Shape 7">
          <a:hlinkClick xmlns:r="http://schemas.openxmlformats.org/officeDocument/2006/relationships" r:id="rId5"/>
          <a:extLst>
            <a:ext uri="{FF2B5EF4-FFF2-40B4-BE49-F238E27FC236}">
              <a16:creationId xmlns:a16="http://schemas.microsoft.com/office/drawing/2014/main" id="{1DC064AA-02BF-44C4-A598-E884BAE0CFF6}"/>
            </a:ext>
          </a:extLst>
        </xdr:cNvPr>
        <xdr:cNvSpPr txBox="1"/>
      </xdr:nvSpPr>
      <xdr:spPr>
        <a:xfrm>
          <a:off x="4211759" y="0"/>
          <a:ext cx="71350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2"/>
            </a:buClr>
            <a:buSzPts val="900"/>
            <a:buFont typeface="Verdana"/>
            <a:buNone/>
          </a:pPr>
          <a:r>
            <a:rPr lang="en-US" sz="900" b="1">
              <a:solidFill>
                <a:schemeClr val="accent2"/>
              </a:solidFill>
              <a:latin typeface="Verdana"/>
              <a:ea typeface="Verdana"/>
              <a:cs typeface="Verdana"/>
              <a:sym typeface="Verdana"/>
            </a:rPr>
            <a:t>Cement</a:t>
          </a:r>
          <a:endParaRPr sz="1400"/>
        </a:p>
      </xdr:txBody>
    </xdr:sp>
    <xdr:clientData fLocksWithSheet="0"/>
  </xdr:oneCellAnchor>
  <xdr:oneCellAnchor>
    <xdr:from>
      <xdr:col>5</xdr:col>
      <xdr:colOff>713264</xdr:colOff>
      <xdr:row>0</xdr:row>
      <xdr:rowOff>0</xdr:rowOff>
    </xdr:from>
    <xdr:ext cx="784730" cy="314325"/>
    <xdr:sp macro="" textlink="">
      <xdr:nvSpPr>
        <xdr:cNvPr id="7" name="Shape 8">
          <a:hlinkClick xmlns:r="http://schemas.openxmlformats.org/officeDocument/2006/relationships" r:id="rId6"/>
          <a:extLst>
            <a:ext uri="{FF2B5EF4-FFF2-40B4-BE49-F238E27FC236}">
              <a16:creationId xmlns:a16="http://schemas.microsoft.com/office/drawing/2014/main" id="{138B074C-6884-4B30-B33E-9ED2B0A6D40B}"/>
            </a:ext>
          </a:extLst>
        </xdr:cNvPr>
        <xdr:cNvSpPr txBox="1"/>
      </xdr:nvSpPr>
      <xdr:spPr>
        <a:xfrm>
          <a:off x="4989989" y="0"/>
          <a:ext cx="78473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5"/>
            </a:buClr>
            <a:buSzPts val="900"/>
            <a:buFont typeface="Verdana"/>
            <a:buNone/>
          </a:pPr>
          <a:r>
            <a:rPr lang="en-US" sz="900" b="1">
              <a:solidFill>
                <a:schemeClr val="accent5"/>
              </a:solidFill>
              <a:latin typeface="Verdana"/>
              <a:ea typeface="Verdana"/>
              <a:cs typeface="Verdana"/>
              <a:sym typeface="Verdana"/>
            </a:rPr>
            <a:t>Logistics</a:t>
          </a:r>
          <a:endParaRPr sz="1400"/>
        </a:p>
      </xdr:txBody>
    </xdr:sp>
    <xdr:clientData fLocksWithSheet="0"/>
  </xdr:oneCellAnchor>
  <xdr:oneCellAnchor>
    <xdr:from>
      <xdr:col>6</xdr:col>
      <xdr:colOff>581640</xdr:colOff>
      <xdr:row>0</xdr:row>
      <xdr:rowOff>0</xdr:rowOff>
    </xdr:from>
    <xdr:ext cx="713076" cy="314325"/>
    <xdr:sp macro="" textlink="">
      <xdr:nvSpPr>
        <xdr:cNvPr id="8" name="Shape 9">
          <a:hlinkClick xmlns:r="http://schemas.openxmlformats.org/officeDocument/2006/relationships" r:id="rId6"/>
          <a:extLst>
            <a:ext uri="{FF2B5EF4-FFF2-40B4-BE49-F238E27FC236}">
              <a16:creationId xmlns:a16="http://schemas.microsoft.com/office/drawing/2014/main" id="{FD210D98-8649-4E2D-B2E5-92D08AE7712C}"/>
            </a:ext>
          </a:extLst>
        </xdr:cNvPr>
        <xdr:cNvSpPr txBox="1"/>
      </xdr:nvSpPr>
      <xdr:spPr>
        <a:xfrm>
          <a:off x="5839440" y="0"/>
          <a:ext cx="713076"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3"/>
            </a:buClr>
            <a:buSzPts val="900"/>
            <a:buFont typeface="Verdana"/>
            <a:buNone/>
          </a:pPr>
          <a:r>
            <a:rPr lang="en-US" sz="900" b="1">
              <a:solidFill>
                <a:schemeClr val="accent3"/>
              </a:solidFill>
              <a:latin typeface="Verdana"/>
              <a:ea typeface="Verdana"/>
              <a:cs typeface="Verdana"/>
              <a:sym typeface="Verdana"/>
            </a:rPr>
            <a:t>Energy</a:t>
          </a:r>
          <a:endParaRPr sz="1400"/>
        </a:p>
      </xdr:txBody>
    </xdr:sp>
    <xdr:clientData fLocksWithSheet="0"/>
  </xdr:oneCellAnchor>
  <xdr:oneCellAnchor>
    <xdr:from>
      <xdr:col>7</xdr:col>
      <xdr:colOff>378362</xdr:colOff>
      <xdr:row>0</xdr:row>
      <xdr:rowOff>0</xdr:rowOff>
    </xdr:from>
    <xdr:ext cx="914400" cy="314325"/>
    <xdr:sp macro="" textlink="">
      <xdr:nvSpPr>
        <xdr:cNvPr id="9" name="Shape 10">
          <a:hlinkClick xmlns:r="http://schemas.openxmlformats.org/officeDocument/2006/relationships" r:id="rId7"/>
          <a:extLst>
            <a:ext uri="{FF2B5EF4-FFF2-40B4-BE49-F238E27FC236}">
              <a16:creationId xmlns:a16="http://schemas.microsoft.com/office/drawing/2014/main" id="{D48800D8-5B45-4954-982E-C6BB45A42D27}"/>
            </a:ext>
          </a:extLst>
        </xdr:cNvPr>
        <xdr:cNvSpPr txBox="1"/>
      </xdr:nvSpPr>
      <xdr:spPr>
        <a:xfrm>
          <a:off x="6617237" y="0"/>
          <a:ext cx="91440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GRI Index</a:t>
          </a:r>
          <a:endParaRPr sz="1400"/>
        </a:p>
      </xdr:txBody>
    </xdr:sp>
    <xdr:clientData fLocksWithSheet="0"/>
  </xdr:oneCellAnchor>
  <xdr:oneCellAnchor>
    <xdr:from>
      <xdr:col>8</xdr:col>
      <xdr:colOff>281158</xdr:colOff>
      <xdr:row>0</xdr:row>
      <xdr:rowOff>0</xdr:rowOff>
    </xdr:from>
    <xdr:ext cx="1028701" cy="314325"/>
    <xdr:sp macro="" textlink="">
      <xdr:nvSpPr>
        <xdr:cNvPr id="10" name="Shape 11">
          <a:hlinkClick xmlns:r="http://schemas.openxmlformats.org/officeDocument/2006/relationships" r:id="rId8"/>
          <a:extLst>
            <a:ext uri="{FF2B5EF4-FFF2-40B4-BE49-F238E27FC236}">
              <a16:creationId xmlns:a16="http://schemas.microsoft.com/office/drawing/2014/main" id="{E9D7C855-78EA-4ED4-8D6B-D0AFBAE74006}"/>
            </a:ext>
          </a:extLst>
        </xdr:cNvPr>
        <xdr:cNvSpPr txBox="1"/>
      </xdr:nvSpPr>
      <xdr:spPr>
        <a:xfrm>
          <a:off x="7596358" y="0"/>
          <a:ext cx="102870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SASB Index</a:t>
          </a:r>
          <a:endParaRPr sz="1400"/>
        </a:p>
      </xdr:txBody>
    </xdr:sp>
    <xdr:clientData fLocksWithSheet="0"/>
  </xdr:oneCellAnchor>
  <xdr:oneCellAnchor>
    <xdr:from>
      <xdr:col>11</xdr:col>
      <xdr:colOff>542501</xdr:colOff>
      <xdr:row>0</xdr:row>
      <xdr:rowOff>0</xdr:rowOff>
    </xdr:from>
    <xdr:ext cx="698860" cy="314325"/>
    <xdr:sp macro="" textlink="">
      <xdr:nvSpPr>
        <xdr:cNvPr id="13" name="Shape 14">
          <a:hlinkClick xmlns:r="http://schemas.openxmlformats.org/officeDocument/2006/relationships" r:id="rId9"/>
          <a:extLst>
            <a:ext uri="{FF2B5EF4-FFF2-40B4-BE49-F238E27FC236}">
              <a16:creationId xmlns:a16="http://schemas.microsoft.com/office/drawing/2014/main" id="{37D2FB12-99E8-4948-8C34-24E37F6A3C51}"/>
            </a:ext>
          </a:extLst>
        </xdr:cNvPr>
        <xdr:cNvSpPr txBox="1"/>
      </xdr:nvSpPr>
      <xdr:spPr>
        <a:xfrm>
          <a:off x="11029526" y="0"/>
          <a:ext cx="69886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1">
              <a:solidFill>
                <a:srgbClr val="002A7E"/>
              </a:solidFill>
              <a:latin typeface="Verdana"/>
              <a:ea typeface="Verdana"/>
              <a:cs typeface="Verdana"/>
              <a:sym typeface="Verdana"/>
            </a:rPr>
            <a:t>Ratings</a:t>
          </a:r>
          <a:endParaRPr sz="1400"/>
        </a:p>
      </xdr:txBody>
    </xdr:sp>
    <xdr:clientData fLocksWithSheet="0"/>
  </xdr:oneCellAnchor>
  <xdr:oneCellAnchor>
    <xdr:from>
      <xdr:col>12</xdr:col>
      <xdr:colOff>325006</xdr:colOff>
      <xdr:row>0</xdr:row>
      <xdr:rowOff>0</xdr:rowOff>
    </xdr:from>
    <xdr:ext cx="1332344" cy="314325"/>
    <xdr:sp macro="" textlink="">
      <xdr:nvSpPr>
        <xdr:cNvPr id="14" name="Shape 15">
          <a:hlinkClick xmlns:r="http://schemas.openxmlformats.org/officeDocument/2006/relationships" r:id="rId10"/>
          <a:extLst>
            <a:ext uri="{FF2B5EF4-FFF2-40B4-BE49-F238E27FC236}">
              <a16:creationId xmlns:a16="http://schemas.microsoft.com/office/drawing/2014/main" id="{A1A29916-4232-4600-9D06-3B92A7CE1B7A}"/>
            </a:ext>
          </a:extLst>
        </xdr:cNvPr>
        <xdr:cNvSpPr txBox="1"/>
      </xdr:nvSpPr>
      <xdr:spPr>
        <a:xfrm>
          <a:off x="11793106" y="0"/>
          <a:ext cx="1332344"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CSN Foundation</a:t>
          </a:r>
          <a:endParaRPr sz="1400"/>
        </a:p>
      </xdr:txBody>
    </xdr:sp>
    <xdr:clientData fLocksWithSheet="0"/>
  </xdr:oneCellAnchor>
  <xdr:oneCellAnchor>
    <xdr:from>
      <xdr:col>13</xdr:col>
      <xdr:colOff>515505</xdr:colOff>
      <xdr:row>0</xdr:row>
      <xdr:rowOff>9525</xdr:rowOff>
    </xdr:from>
    <xdr:ext cx="2199119" cy="314325"/>
    <xdr:sp macro="" textlink="">
      <xdr:nvSpPr>
        <xdr:cNvPr id="15" name="Shape 15">
          <a:hlinkClick xmlns:r="http://schemas.openxmlformats.org/officeDocument/2006/relationships" r:id="rId11"/>
          <a:extLst>
            <a:ext uri="{FF2B5EF4-FFF2-40B4-BE49-F238E27FC236}">
              <a16:creationId xmlns:a16="http://schemas.microsoft.com/office/drawing/2014/main" id="{ECAA6ADB-B334-4C6A-9A6B-C285A1FCC40E}"/>
            </a:ext>
          </a:extLst>
        </xdr:cNvPr>
        <xdr:cNvSpPr txBox="1"/>
      </xdr:nvSpPr>
      <xdr:spPr>
        <a:xfrm>
          <a:off x="12964680" y="9525"/>
          <a:ext cx="219911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Climate change-related R&amp;Os</a:t>
          </a:r>
          <a:endParaRPr sz="1400"/>
        </a:p>
      </xdr:txBody>
    </xdr:sp>
    <xdr:clientData fLocksWithSheet="0"/>
  </xdr:oneCellAnchor>
  <xdr:oneCellAnchor>
    <xdr:from>
      <xdr:col>10</xdr:col>
      <xdr:colOff>570641</xdr:colOff>
      <xdr:row>0</xdr:row>
      <xdr:rowOff>0</xdr:rowOff>
    </xdr:from>
    <xdr:ext cx="993413" cy="314325"/>
    <xdr:sp macro="" textlink="">
      <xdr:nvSpPr>
        <xdr:cNvPr id="18" name="Shape 12">
          <a:hlinkClick xmlns:r="http://schemas.openxmlformats.org/officeDocument/2006/relationships" r:id="rId12"/>
          <a:extLst>
            <a:ext uri="{FF2B5EF4-FFF2-40B4-BE49-F238E27FC236}">
              <a16:creationId xmlns:a16="http://schemas.microsoft.com/office/drawing/2014/main" id="{794004E1-1FAD-4E9D-BBCF-7DD516EB9AAD}"/>
            </a:ext>
          </a:extLst>
        </xdr:cNvPr>
        <xdr:cNvSpPr txBox="1"/>
      </xdr:nvSpPr>
      <xdr:spPr>
        <a:xfrm>
          <a:off x="9990866" y="0"/>
          <a:ext cx="993413"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Materiality</a:t>
          </a:r>
          <a:endParaRPr sz="1400"/>
        </a:p>
      </xdr:txBody>
    </xdr:sp>
    <xdr:clientData fLocksWithSheet="0"/>
  </xdr:oneCellAnchor>
  <xdr:oneCellAnchor>
    <xdr:from>
      <xdr:col>9</xdr:col>
      <xdr:colOff>247650</xdr:colOff>
      <xdr:row>0</xdr:row>
      <xdr:rowOff>0</xdr:rowOff>
    </xdr:from>
    <xdr:ext cx="1216891" cy="314325"/>
    <xdr:sp macro="" textlink="">
      <xdr:nvSpPr>
        <xdr:cNvPr id="19" name="Shape 13">
          <a:hlinkClick xmlns:r="http://schemas.openxmlformats.org/officeDocument/2006/relationships" r:id="rId13"/>
          <a:extLst>
            <a:ext uri="{FF2B5EF4-FFF2-40B4-BE49-F238E27FC236}">
              <a16:creationId xmlns:a16="http://schemas.microsoft.com/office/drawing/2014/main" id="{6316D2FE-3614-4157-8B88-E91195E89EF1}"/>
            </a:ext>
          </a:extLst>
        </xdr:cNvPr>
        <xdr:cNvSpPr txBox="1"/>
      </xdr:nvSpPr>
      <xdr:spPr>
        <a:xfrm>
          <a:off x="8686800" y="0"/>
          <a:ext cx="121689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TCFD and TNFD</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0</xdr:row>
      <xdr:rowOff>0</xdr:rowOff>
    </xdr:from>
    <xdr:ext cx="600075" cy="314325"/>
    <xdr:sp macro="" textlink="">
      <xdr:nvSpPr>
        <xdr:cNvPr id="2" name="Shape 3">
          <a:hlinkClick xmlns:r="http://schemas.openxmlformats.org/officeDocument/2006/relationships" r:id="rId1"/>
          <a:extLst>
            <a:ext uri="{FF2B5EF4-FFF2-40B4-BE49-F238E27FC236}">
              <a16:creationId xmlns:a16="http://schemas.microsoft.com/office/drawing/2014/main" id="{3231B908-97BC-45E0-8B43-D3795223BA50}"/>
            </a:ext>
          </a:extLst>
        </xdr:cNvPr>
        <xdr:cNvSpPr txBox="1"/>
      </xdr:nvSpPr>
      <xdr:spPr>
        <a:xfrm>
          <a:off x="666750" y="0"/>
          <a:ext cx="6000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Home</a:t>
          </a:r>
          <a:endParaRPr sz="1400"/>
        </a:p>
      </xdr:txBody>
    </xdr:sp>
    <xdr:clientData fLocksWithSheet="0"/>
  </xdr:oneCellAnchor>
  <xdr:oneCellAnchor>
    <xdr:from>
      <xdr:col>1</xdr:col>
      <xdr:colOff>664796</xdr:colOff>
      <xdr:row>0</xdr:row>
      <xdr:rowOff>0</xdr:rowOff>
    </xdr:from>
    <xdr:ext cx="895350" cy="314325"/>
    <xdr:sp macro="" textlink="">
      <xdr:nvSpPr>
        <xdr:cNvPr id="3" name="Shape 4">
          <a:hlinkClick xmlns:r="http://schemas.openxmlformats.org/officeDocument/2006/relationships" r:id="rId2"/>
          <a:extLst>
            <a:ext uri="{FF2B5EF4-FFF2-40B4-BE49-F238E27FC236}">
              <a16:creationId xmlns:a16="http://schemas.microsoft.com/office/drawing/2014/main" id="{5C66FB12-6708-4617-9207-C4B06F1059B2}"/>
            </a:ext>
          </a:extLst>
        </xdr:cNvPr>
        <xdr:cNvSpPr txBox="1"/>
      </xdr:nvSpPr>
      <xdr:spPr>
        <a:xfrm>
          <a:off x="1331546" y="0"/>
          <a:ext cx="89535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CSN Group</a:t>
          </a:r>
          <a:endParaRPr sz="1400"/>
        </a:p>
      </xdr:txBody>
    </xdr:sp>
    <xdr:clientData fLocksWithSheet="0"/>
  </xdr:oneCellAnchor>
  <xdr:oneCellAnchor>
    <xdr:from>
      <xdr:col>2</xdr:col>
      <xdr:colOff>958117</xdr:colOff>
      <xdr:row>0</xdr:row>
      <xdr:rowOff>0</xdr:rowOff>
    </xdr:from>
    <xdr:ext cx="1133475" cy="314325"/>
    <xdr:sp macro="" textlink="">
      <xdr:nvSpPr>
        <xdr:cNvPr id="4" name="Shape 5">
          <a:hlinkClick xmlns:r="http://schemas.openxmlformats.org/officeDocument/2006/relationships" r:id="rId3"/>
          <a:extLst>
            <a:ext uri="{FF2B5EF4-FFF2-40B4-BE49-F238E27FC236}">
              <a16:creationId xmlns:a16="http://schemas.microsoft.com/office/drawing/2014/main" id="{6ED17174-2AC2-4366-8FD1-3AB4A1225059}"/>
            </a:ext>
          </a:extLst>
        </xdr:cNvPr>
        <xdr:cNvSpPr txBox="1"/>
      </xdr:nvSpPr>
      <xdr:spPr>
        <a:xfrm>
          <a:off x="2291617" y="0"/>
          <a:ext cx="11334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1"/>
            </a:buClr>
            <a:buSzPts val="900"/>
            <a:buFont typeface="Verdana"/>
            <a:buNone/>
          </a:pPr>
          <a:r>
            <a:rPr lang="en-US" sz="900" b="1">
              <a:solidFill>
                <a:schemeClr val="accent1"/>
              </a:solidFill>
              <a:latin typeface="Verdana"/>
              <a:ea typeface="Verdana"/>
              <a:cs typeface="Verdana"/>
              <a:sym typeface="Verdana"/>
            </a:rPr>
            <a:t>Steel</a:t>
          </a:r>
          <a:r>
            <a:rPr lang="en-US" sz="900" b="1" baseline="0">
              <a:solidFill>
                <a:schemeClr val="accent1"/>
              </a:solidFill>
              <a:latin typeface="Verdana"/>
              <a:ea typeface="Verdana"/>
              <a:cs typeface="Verdana"/>
              <a:sym typeface="Verdana"/>
            </a:rPr>
            <a:t> Industry</a:t>
          </a:r>
          <a:endParaRPr sz="1400"/>
        </a:p>
      </xdr:txBody>
    </xdr:sp>
    <xdr:clientData fLocksWithSheet="0"/>
  </xdr:oneCellAnchor>
  <xdr:oneCellAnchor>
    <xdr:from>
      <xdr:col>4</xdr:col>
      <xdr:colOff>194163</xdr:colOff>
      <xdr:row>0</xdr:row>
      <xdr:rowOff>0</xdr:rowOff>
    </xdr:from>
    <xdr:ext cx="657225" cy="314325"/>
    <xdr:sp macro="" textlink="">
      <xdr:nvSpPr>
        <xdr:cNvPr id="5" name="Shape 6">
          <a:hlinkClick xmlns:r="http://schemas.openxmlformats.org/officeDocument/2006/relationships" r:id="rId4"/>
          <a:extLst>
            <a:ext uri="{FF2B5EF4-FFF2-40B4-BE49-F238E27FC236}">
              <a16:creationId xmlns:a16="http://schemas.microsoft.com/office/drawing/2014/main" id="{AB085974-BF5D-4C80-A0C1-F8062003FFC0}"/>
            </a:ext>
          </a:extLst>
        </xdr:cNvPr>
        <xdr:cNvSpPr txBox="1"/>
      </xdr:nvSpPr>
      <xdr:spPr>
        <a:xfrm>
          <a:off x="3489813" y="0"/>
          <a:ext cx="65722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4"/>
            </a:buClr>
            <a:buSzPts val="900"/>
            <a:buFont typeface="Verdana"/>
            <a:buNone/>
          </a:pPr>
          <a:r>
            <a:rPr lang="en-US" sz="900" b="1">
              <a:solidFill>
                <a:schemeClr val="accent4"/>
              </a:solidFill>
              <a:latin typeface="Verdana"/>
              <a:ea typeface="Verdana"/>
              <a:cs typeface="Verdana"/>
              <a:sym typeface="Verdana"/>
            </a:rPr>
            <a:t>Mining</a:t>
          </a:r>
          <a:endParaRPr sz="1400"/>
        </a:p>
      </xdr:txBody>
    </xdr:sp>
    <xdr:clientData fLocksWithSheet="0"/>
  </xdr:oneCellAnchor>
  <xdr:oneCellAnchor>
    <xdr:from>
      <xdr:col>4</xdr:col>
      <xdr:colOff>916109</xdr:colOff>
      <xdr:row>0</xdr:row>
      <xdr:rowOff>0</xdr:rowOff>
    </xdr:from>
    <xdr:ext cx="713509" cy="314325"/>
    <xdr:sp macro="" textlink="">
      <xdr:nvSpPr>
        <xdr:cNvPr id="6" name="Shape 7">
          <a:hlinkClick xmlns:r="http://schemas.openxmlformats.org/officeDocument/2006/relationships" r:id="rId5"/>
          <a:extLst>
            <a:ext uri="{FF2B5EF4-FFF2-40B4-BE49-F238E27FC236}">
              <a16:creationId xmlns:a16="http://schemas.microsoft.com/office/drawing/2014/main" id="{8C85007F-ABEE-4DA2-B235-EC364DCA19AD}"/>
            </a:ext>
          </a:extLst>
        </xdr:cNvPr>
        <xdr:cNvSpPr txBox="1"/>
      </xdr:nvSpPr>
      <xdr:spPr>
        <a:xfrm>
          <a:off x="4211759" y="0"/>
          <a:ext cx="71350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2"/>
            </a:buClr>
            <a:buSzPts val="900"/>
            <a:buFont typeface="Verdana"/>
            <a:buNone/>
          </a:pPr>
          <a:r>
            <a:rPr lang="en-US" sz="900" b="1">
              <a:solidFill>
                <a:schemeClr val="accent2"/>
              </a:solidFill>
              <a:latin typeface="Verdana"/>
              <a:ea typeface="Verdana"/>
              <a:cs typeface="Verdana"/>
              <a:sym typeface="Verdana"/>
            </a:rPr>
            <a:t>Cement</a:t>
          </a:r>
          <a:endParaRPr sz="1400"/>
        </a:p>
      </xdr:txBody>
    </xdr:sp>
    <xdr:clientData fLocksWithSheet="0"/>
  </xdr:oneCellAnchor>
  <xdr:oneCellAnchor>
    <xdr:from>
      <xdr:col>5</xdr:col>
      <xdr:colOff>713264</xdr:colOff>
      <xdr:row>0</xdr:row>
      <xdr:rowOff>0</xdr:rowOff>
    </xdr:from>
    <xdr:ext cx="784730" cy="314325"/>
    <xdr:sp macro="" textlink="">
      <xdr:nvSpPr>
        <xdr:cNvPr id="7" name="Shape 8">
          <a:hlinkClick xmlns:r="http://schemas.openxmlformats.org/officeDocument/2006/relationships" r:id="rId6"/>
          <a:extLst>
            <a:ext uri="{FF2B5EF4-FFF2-40B4-BE49-F238E27FC236}">
              <a16:creationId xmlns:a16="http://schemas.microsoft.com/office/drawing/2014/main" id="{119444F7-4F34-4A74-89C5-E82FDE5070C7}"/>
            </a:ext>
          </a:extLst>
        </xdr:cNvPr>
        <xdr:cNvSpPr txBox="1"/>
      </xdr:nvSpPr>
      <xdr:spPr>
        <a:xfrm>
          <a:off x="4989989" y="0"/>
          <a:ext cx="78473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5"/>
            </a:buClr>
            <a:buSzPts val="900"/>
            <a:buFont typeface="Verdana"/>
            <a:buNone/>
          </a:pPr>
          <a:r>
            <a:rPr lang="en-US" sz="900" b="1">
              <a:solidFill>
                <a:schemeClr val="accent5"/>
              </a:solidFill>
              <a:latin typeface="Verdana"/>
              <a:ea typeface="Verdana"/>
              <a:cs typeface="Verdana"/>
              <a:sym typeface="Verdana"/>
            </a:rPr>
            <a:t>Logistics</a:t>
          </a:r>
          <a:endParaRPr sz="1400"/>
        </a:p>
      </xdr:txBody>
    </xdr:sp>
    <xdr:clientData fLocksWithSheet="0"/>
  </xdr:oneCellAnchor>
  <xdr:oneCellAnchor>
    <xdr:from>
      <xdr:col>6</xdr:col>
      <xdr:colOff>581640</xdr:colOff>
      <xdr:row>0</xdr:row>
      <xdr:rowOff>0</xdr:rowOff>
    </xdr:from>
    <xdr:ext cx="713076" cy="314325"/>
    <xdr:sp macro="" textlink="">
      <xdr:nvSpPr>
        <xdr:cNvPr id="16" name="Shape 9">
          <a:hlinkClick xmlns:r="http://schemas.openxmlformats.org/officeDocument/2006/relationships" r:id="rId7"/>
          <a:extLst>
            <a:ext uri="{FF2B5EF4-FFF2-40B4-BE49-F238E27FC236}">
              <a16:creationId xmlns:a16="http://schemas.microsoft.com/office/drawing/2014/main" id="{B6C39DB8-5D3E-45D2-B3E2-FBF23976F5B5}"/>
            </a:ext>
          </a:extLst>
        </xdr:cNvPr>
        <xdr:cNvSpPr txBox="1"/>
      </xdr:nvSpPr>
      <xdr:spPr>
        <a:xfrm>
          <a:off x="5839440" y="0"/>
          <a:ext cx="713076"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3"/>
            </a:buClr>
            <a:buSzPts val="900"/>
            <a:buFont typeface="Verdana"/>
            <a:buNone/>
          </a:pPr>
          <a:r>
            <a:rPr lang="en-US" sz="900" b="1">
              <a:solidFill>
                <a:schemeClr val="accent3"/>
              </a:solidFill>
              <a:latin typeface="Verdana"/>
              <a:ea typeface="Verdana"/>
              <a:cs typeface="Verdana"/>
              <a:sym typeface="Verdana"/>
            </a:rPr>
            <a:t>Energy</a:t>
          </a:r>
          <a:endParaRPr sz="1400"/>
        </a:p>
      </xdr:txBody>
    </xdr:sp>
    <xdr:clientData fLocksWithSheet="0"/>
  </xdr:oneCellAnchor>
  <xdr:oneCellAnchor>
    <xdr:from>
      <xdr:col>7</xdr:col>
      <xdr:colOff>378362</xdr:colOff>
      <xdr:row>0</xdr:row>
      <xdr:rowOff>0</xdr:rowOff>
    </xdr:from>
    <xdr:ext cx="914400" cy="314325"/>
    <xdr:sp macro="" textlink="">
      <xdr:nvSpPr>
        <xdr:cNvPr id="9" name="Shape 10">
          <a:hlinkClick xmlns:r="http://schemas.openxmlformats.org/officeDocument/2006/relationships" r:id="rId8"/>
          <a:extLst>
            <a:ext uri="{FF2B5EF4-FFF2-40B4-BE49-F238E27FC236}">
              <a16:creationId xmlns:a16="http://schemas.microsoft.com/office/drawing/2014/main" id="{EC820B50-BA3B-4C5A-993D-C02342A641FE}"/>
            </a:ext>
          </a:extLst>
        </xdr:cNvPr>
        <xdr:cNvSpPr txBox="1"/>
      </xdr:nvSpPr>
      <xdr:spPr>
        <a:xfrm>
          <a:off x="6617237" y="0"/>
          <a:ext cx="91440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GRI Index</a:t>
          </a:r>
          <a:endParaRPr sz="1400"/>
        </a:p>
      </xdr:txBody>
    </xdr:sp>
    <xdr:clientData fLocksWithSheet="0"/>
  </xdr:oneCellAnchor>
  <xdr:oneCellAnchor>
    <xdr:from>
      <xdr:col>8</xdr:col>
      <xdr:colOff>376408</xdr:colOff>
      <xdr:row>0</xdr:row>
      <xdr:rowOff>0</xdr:rowOff>
    </xdr:from>
    <xdr:ext cx="1028701" cy="314325"/>
    <xdr:sp macro="" textlink="">
      <xdr:nvSpPr>
        <xdr:cNvPr id="10" name="Shape 11">
          <a:hlinkClick xmlns:r="http://schemas.openxmlformats.org/officeDocument/2006/relationships" r:id="rId9"/>
          <a:extLst>
            <a:ext uri="{FF2B5EF4-FFF2-40B4-BE49-F238E27FC236}">
              <a16:creationId xmlns:a16="http://schemas.microsoft.com/office/drawing/2014/main" id="{1E280999-DD22-4FAC-9BAB-BD8D92787508}"/>
            </a:ext>
          </a:extLst>
        </xdr:cNvPr>
        <xdr:cNvSpPr txBox="1"/>
      </xdr:nvSpPr>
      <xdr:spPr>
        <a:xfrm>
          <a:off x="7596358" y="0"/>
          <a:ext cx="102870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SASB Index</a:t>
          </a:r>
          <a:endParaRPr sz="1400"/>
        </a:p>
      </xdr:txBody>
    </xdr:sp>
    <xdr:clientData fLocksWithSheet="0"/>
  </xdr:oneCellAnchor>
  <xdr:oneCellAnchor>
    <xdr:from>
      <xdr:col>11</xdr:col>
      <xdr:colOff>866351</xdr:colOff>
      <xdr:row>0</xdr:row>
      <xdr:rowOff>0</xdr:rowOff>
    </xdr:from>
    <xdr:ext cx="698860" cy="314325"/>
    <xdr:sp macro="" textlink="">
      <xdr:nvSpPr>
        <xdr:cNvPr id="13" name="Shape 14">
          <a:hlinkClick xmlns:r="http://schemas.openxmlformats.org/officeDocument/2006/relationships" r:id="rId10"/>
          <a:extLst>
            <a:ext uri="{FF2B5EF4-FFF2-40B4-BE49-F238E27FC236}">
              <a16:creationId xmlns:a16="http://schemas.microsoft.com/office/drawing/2014/main" id="{30F4BC76-7994-49C8-B5D5-A3A0D993822C}"/>
            </a:ext>
          </a:extLst>
        </xdr:cNvPr>
        <xdr:cNvSpPr txBox="1"/>
      </xdr:nvSpPr>
      <xdr:spPr>
        <a:xfrm>
          <a:off x="11029526" y="0"/>
          <a:ext cx="69886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1">
              <a:solidFill>
                <a:srgbClr val="002A7E"/>
              </a:solidFill>
              <a:latin typeface="Verdana"/>
              <a:ea typeface="Verdana"/>
              <a:cs typeface="Verdana"/>
              <a:sym typeface="Verdana"/>
            </a:rPr>
            <a:t>Ratings</a:t>
          </a:r>
          <a:endParaRPr sz="1400"/>
        </a:p>
      </xdr:txBody>
    </xdr:sp>
    <xdr:clientData fLocksWithSheet="0"/>
  </xdr:oneCellAnchor>
  <xdr:oneCellAnchor>
    <xdr:from>
      <xdr:col>12</xdr:col>
      <xdr:colOff>648856</xdr:colOff>
      <xdr:row>0</xdr:row>
      <xdr:rowOff>0</xdr:rowOff>
    </xdr:from>
    <xdr:ext cx="1332344" cy="314325"/>
    <xdr:sp macro="" textlink="">
      <xdr:nvSpPr>
        <xdr:cNvPr id="14" name="Shape 15">
          <a:hlinkClick xmlns:r="http://schemas.openxmlformats.org/officeDocument/2006/relationships" r:id="rId11"/>
          <a:extLst>
            <a:ext uri="{FF2B5EF4-FFF2-40B4-BE49-F238E27FC236}">
              <a16:creationId xmlns:a16="http://schemas.microsoft.com/office/drawing/2014/main" id="{B2A7230F-F980-48BC-A698-4FBE0AAE695B}"/>
            </a:ext>
          </a:extLst>
        </xdr:cNvPr>
        <xdr:cNvSpPr txBox="1"/>
      </xdr:nvSpPr>
      <xdr:spPr>
        <a:xfrm>
          <a:off x="11793106" y="0"/>
          <a:ext cx="1332344"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CSN Foundation</a:t>
          </a:r>
          <a:endParaRPr sz="1400"/>
        </a:p>
      </xdr:txBody>
    </xdr:sp>
    <xdr:clientData fLocksWithSheet="0"/>
  </xdr:oneCellAnchor>
  <xdr:oneCellAnchor>
    <xdr:from>
      <xdr:col>13</xdr:col>
      <xdr:colOff>839355</xdr:colOff>
      <xdr:row>0</xdr:row>
      <xdr:rowOff>9525</xdr:rowOff>
    </xdr:from>
    <xdr:ext cx="2199119" cy="314325"/>
    <xdr:sp macro="" textlink="">
      <xdr:nvSpPr>
        <xdr:cNvPr id="15" name="Shape 15">
          <a:hlinkClick xmlns:r="http://schemas.openxmlformats.org/officeDocument/2006/relationships" r:id="rId12"/>
          <a:extLst>
            <a:ext uri="{FF2B5EF4-FFF2-40B4-BE49-F238E27FC236}">
              <a16:creationId xmlns:a16="http://schemas.microsoft.com/office/drawing/2014/main" id="{3CA212C1-4CC3-4261-ADF2-893002380B70}"/>
            </a:ext>
          </a:extLst>
        </xdr:cNvPr>
        <xdr:cNvSpPr txBox="1"/>
      </xdr:nvSpPr>
      <xdr:spPr>
        <a:xfrm>
          <a:off x="12964680" y="9525"/>
          <a:ext cx="219911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Climate change-related R&amp;Os</a:t>
          </a:r>
          <a:endParaRPr sz="1400"/>
        </a:p>
      </xdr:txBody>
    </xdr:sp>
    <xdr:clientData fLocksWithSheet="0"/>
  </xdr:oneCellAnchor>
  <xdr:oneCellAnchor>
    <xdr:from>
      <xdr:col>10</xdr:col>
      <xdr:colOff>846866</xdr:colOff>
      <xdr:row>0</xdr:row>
      <xdr:rowOff>0</xdr:rowOff>
    </xdr:from>
    <xdr:ext cx="993413" cy="314325"/>
    <xdr:sp macro="" textlink="">
      <xdr:nvSpPr>
        <xdr:cNvPr id="18" name="Shape 12">
          <a:hlinkClick xmlns:r="http://schemas.openxmlformats.org/officeDocument/2006/relationships" r:id="rId13"/>
          <a:extLst>
            <a:ext uri="{FF2B5EF4-FFF2-40B4-BE49-F238E27FC236}">
              <a16:creationId xmlns:a16="http://schemas.microsoft.com/office/drawing/2014/main" id="{0F6CE8FC-B6E8-4005-9360-DDD80DB92121}"/>
            </a:ext>
          </a:extLst>
        </xdr:cNvPr>
        <xdr:cNvSpPr txBox="1"/>
      </xdr:nvSpPr>
      <xdr:spPr>
        <a:xfrm>
          <a:off x="10028966" y="0"/>
          <a:ext cx="993413"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Materiality</a:t>
          </a:r>
          <a:endParaRPr sz="1400"/>
        </a:p>
      </xdr:txBody>
    </xdr:sp>
    <xdr:clientData fLocksWithSheet="0"/>
  </xdr:oneCellAnchor>
  <xdr:oneCellAnchor>
    <xdr:from>
      <xdr:col>9</xdr:col>
      <xdr:colOff>523875</xdr:colOff>
      <xdr:row>0</xdr:row>
      <xdr:rowOff>0</xdr:rowOff>
    </xdr:from>
    <xdr:ext cx="1216891" cy="314325"/>
    <xdr:sp macro="" textlink="">
      <xdr:nvSpPr>
        <xdr:cNvPr id="19" name="Shape 13">
          <a:hlinkClick xmlns:r="http://schemas.openxmlformats.org/officeDocument/2006/relationships" r:id="rId14"/>
          <a:extLst>
            <a:ext uri="{FF2B5EF4-FFF2-40B4-BE49-F238E27FC236}">
              <a16:creationId xmlns:a16="http://schemas.microsoft.com/office/drawing/2014/main" id="{A8E2F10F-BEED-4D8C-AD1D-F692499A34F5}"/>
            </a:ext>
          </a:extLst>
        </xdr:cNvPr>
        <xdr:cNvSpPr txBox="1"/>
      </xdr:nvSpPr>
      <xdr:spPr>
        <a:xfrm>
          <a:off x="8724900" y="0"/>
          <a:ext cx="121689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TCFD and TNFD</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0</xdr:row>
      <xdr:rowOff>0</xdr:rowOff>
    </xdr:from>
    <xdr:ext cx="600075" cy="314325"/>
    <xdr:sp macro="" textlink="">
      <xdr:nvSpPr>
        <xdr:cNvPr id="2" name="Shape 3">
          <a:hlinkClick xmlns:r="http://schemas.openxmlformats.org/officeDocument/2006/relationships" r:id="rId1"/>
          <a:extLst>
            <a:ext uri="{FF2B5EF4-FFF2-40B4-BE49-F238E27FC236}">
              <a16:creationId xmlns:a16="http://schemas.microsoft.com/office/drawing/2014/main" id="{75EEDCD0-A0A2-46C5-8FA8-90C4872301D7}"/>
            </a:ext>
          </a:extLst>
        </xdr:cNvPr>
        <xdr:cNvSpPr txBox="1"/>
      </xdr:nvSpPr>
      <xdr:spPr>
        <a:xfrm>
          <a:off x="666750" y="0"/>
          <a:ext cx="6000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Home</a:t>
          </a:r>
          <a:endParaRPr sz="1400"/>
        </a:p>
      </xdr:txBody>
    </xdr:sp>
    <xdr:clientData fLocksWithSheet="0"/>
  </xdr:oneCellAnchor>
  <xdr:oneCellAnchor>
    <xdr:from>
      <xdr:col>1</xdr:col>
      <xdr:colOff>664796</xdr:colOff>
      <xdr:row>0</xdr:row>
      <xdr:rowOff>0</xdr:rowOff>
    </xdr:from>
    <xdr:ext cx="895350" cy="314325"/>
    <xdr:sp macro="" textlink="">
      <xdr:nvSpPr>
        <xdr:cNvPr id="3" name="Shape 4">
          <a:hlinkClick xmlns:r="http://schemas.openxmlformats.org/officeDocument/2006/relationships" r:id="rId2"/>
          <a:extLst>
            <a:ext uri="{FF2B5EF4-FFF2-40B4-BE49-F238E27FC236}">
              <a16:creationId xmlns:a16="http://schemas.microsoft.com/office/drawing/2014/main" id="{EFD29DDB-7281-42D1-BC82-D6D2464DE32A}"/>
            </a:ext>
          </a:extLst>
        </xdr:cNvPr>
        <xdr:cNvSpPr txBox="1"/>
      </xdr:nvSpPr>
      <xdr:spPr>
        <a:xfrm>
          <a:off x="1331546" y="0"/>
          <a:ext cx="89535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CSN Group</a:t>
          </a:r>
          <a:endParaRPr sz="1400"/>
        </a:p>
      </xdr:txBody>
    </xdr:sp>
    <xdr:clientData fLocksWithSheet="0"/>
  </xdr:oneCellAnchor>
  <xdr:oneCellAnchor>
    <xdr:from>
      <xdr:col>2</xdr:col>
      <xdr:colOff>958117</xdr:colOff>
      <xdr:row>0</xdr:row>
      <xdr:rowOff>0</xdr:rowOff>
    </xdr:from>
    <xdr:ext cx="1133475" cy="314325"/>
    <xdr:sp macro="" textlink="">
      <xdr:nvSpPr>
        <xdr:cNvPr id="4" name="Shape 5">
          <a:hlinkClick xmlns:r="http://schemas.openxmlformats.org/officeDocument/2006/relationships" r:id="rId3"/>
          <a:extLst>
            <a:ext uri="{FF2B5EF4-FFF2-40B4-BE49-F238E27FC236}">
              <a16:creationId xmlns:a16="http://schemas.microsoft.com/office/drawing/2014/main" id="{FAEA26E7-B22C-4992-94CD-C8DC6E9B1F15}"/>
            </a:ext>
          </a:extLst>
        </xdr:cNvPr>
        <xdr:cNvSpPr txBox="1"/>
      </xdr:nvSpPr>
      <xdr:spPr>
        <a:xfrm>
          <a:off x="2291617" y="0"/>
          <a:ext cx="113347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1"/>
            </a:buClr>
            <a:buSzPts val="900"/>
            <a:buFont typeface="Verdana"/>
            <a:buNone/>
          </a:pPr>
          <a:r>
            <a:rPr lang="en-US" sz="900" b="1">
              <a:solidFill>
                <a:schemeClr val="accent1"/>
              </a:solidFill>
              <a:latin typeface="Verdana"/>
              <a:ea typeface="Verdana"/>
              <a:cs typeface="Verdana"/>
              <a:sym typeface="Verdana"/>
            </a:rPr>
            <a:t>Steel</a:t>
          </a:r>
          <a:r>
            <a:rPr lang="en-US" sz="900" b="1" baseline="0">
              <a:solidFill>
                <a:schemeClr val="accent1"/>
              </a:solidFill>
              <a:latin typeface="Verdana"/>
              <a:ea typeface="Verdana"/>
              <a:cs typeface="Verdana"/>
              <a:sym typeface="Verdana"/>
            </a:rPr>
            <a:t> Industry</a:t>
          </a:r>
          <a:endParaRPr sz="1400"/>
        </a:p>
      </xdr:txBody>
    </xdr:sp>
    <xdr:clientData fLocksWithSheet="0"/>
  </xdr:oneCellAnchor>
  <xdr:oneCellAnchor>
    <xdr:from>
      <xdr:col>4</xdr:col>
      <xdr:colOff>194163</xdr:colOff>
      <xdr:row>0</xdr:row>
      <xdr:rowOff>0</xdr:rowOff>
    </xdr:from>
    <xdr:ext cx="657225" cy="314325"/>
    <xdr:sp macro="" textlink="">
      <xdr:nvSpPr>
        <xdr:cNvPr id="5" name="Shape 6">
          <a:hlinkClick xmlns:r="http://schemas.openxmlformats.org/officeDocument/2006/relationships" r:id="rId4"/>
          <a:extLst>
            <a:ext uri="{FF2B5EF4-FFF2-40B4-BE49-F238E27FC236}">
              <a16:creationId xmlns:a16="http://schemas.microsoft.com/office/drawing/2014/main" id="{A64EC0FE-BAFE-4978-A79F-7680DB6E6028}"/>
            </a:ext>
          </a:extLst>
        </xdr:cNvPr>
        <xdr:cNvSpPr txBox="1"/>
      </xdr:nvSpPr>
      <xdr:spPr>
        <a:xfrm>
          <a:off x="3489813" y="0"/>
          <a:ext cx="657225"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4"/>
            </a:buClr>
            <a:buSzPts val="900"/>
            <a:buFont typeface="Verdana"/>
            <a:buNone/>
          </a:pPr>
          <a:r>
            <a:rPr lang="en-US" sz="900" b="1">
              <a:solidFill>
                <a:schemeClr val="accent4"/>
              </a:solidFill>
              <a:latin typeface="Verdana"/>
              <a:ea typeface="Verdana"/>
              <a:cs typeface="Verdana"/>
              <a:sym typeface="Verdana"/>
            </a:rPr>
            <a:t>Mining</a:t>
          </a:r>
          <a:endParaRPr sz="1400"/>
        </a:p>
      </xdr:txBody>
    </xdr:sp>
    <xdr:clientData fLocksWithSheet="0"/>
  </xdr:oneCellAnchor>
  <xdr:oneCellAnchor>
    <xdr:from>
      <xdr:col>4</xdr:col>
      <xdr:colOff>916109</xdr:colOff>
      <xdr:row>0</xdr:row>
      <xdr:rowOff>0</xdr:rowOff>
    </xdr:from>
    <xdr:ext cx="713509" cy="314325"/>
    <xdr:sp macro="" textlink="">
      <xdr:nvSpPr>
        <xdr:cNvPr id="6" name="Shape 7">
          <a:hlinkClick xmlns:r="http://schemas.openxmlformats.org/officeDocument/2006/relationships" r:id="rId5"/>
          <a:extLst>
            <a:ext uri="{FF2B5EF4-FFF2-40B4-BE49-F238E27FC236}">
              <a16:creationId xmlns:a16="http://schemas.microsoft.com/office/drawing/2014/main" id="{A7E9EF21-11F3-40D3-80C1-C7F6F3C407AA}"/>
            </a:ext>
          </a:extLst>
        </xdr:cNvPr>
        <xdr:cNvSpPr txBox="1"/>
      </xdr:nvSpPr>
      <xdr:spPr>
        <a:xfrm>
          <a:off x="4211759" y="0"/>
          <a:ext cx="71350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2"/>
            </a:buClr>
            <a:buSzPts val="900"/>
            <a:buFont typeface="Verdana"/>
            <a:buNone/>
          </a:pPr>
          <a:r>
            <a:rPr lang="en-US" sz="900" b="1">
              <a:solidFill>
                <a:schemeClr val="accent2"/>
              </a:solidFill>
              <a:latin typeface="Verdana"/>
              <a:ea typeface="Verdana"/>
              <a:cs typeface="Verdana"/>
              <a:sym typeface="Verdana"/>
            </a:rPr>
            <a:t>Cement</a:t>
          </a:r>
          <a:endParaRPr sz="1400"/>
        </a:p>
      </xdr:txBody>
    </xdr:sp>
    <xdr:clientData fLocksWithSheet="0"/>
  </xdr:oneCellAnchor>
  <xdr:oneCellAnchor>
    <xdr:from>
      <xdr:col>5</xdr:col>
      <xdr:colOff>713264</xdr:colOff>
      <xdr:row>0</xdr:row>
      <xdr:rowOff>0</xdr:rowOff>
    </xdr:from>
    <xdr:ext cx="784730" cy="314325"/>
    <xdr:sp macro="" textlink="">
      <xdr:nvSpPr>
        <xdr:cNvPr id="7" name="Shape 8">
          <a:hlinkClick xmlns:r="http://schemas.openxmlformats.org/officeDocument/2006/relationships" r:id="rId6"/>
          <a:extLst>
            <a:ext uri="{FF2B5EF4-FFF2-40B4-BE49-F238E27FC236}">
              <a16:creationId xmlns:a16="http://schemas.microsoft.com/office/drawing/2014/main" id="{F83CB775-75A4-487B-AEFA-4866F44A0A60}"/>
            </a:ext>
          </a:extLst>
        </xdr:cNvPr>
        <xdr:cNvSpPr txBox="1"/>
      </xdr:nvSpPr>
      <xdr:spPr>
        <a:xfrm>
          <a:off x="4989989" y="0"/>
          <a:ext cx="78473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5"/>
            </a:buClr>
            <a:buSzPts val="900"/>
            <a:buFont typeface="Verdana"/>
            <a:buNone/>
          </a:pPr>
          <a:r>
            <a:rPr lang="en-US" sz="900" b="1">
              <a:solidFill>
                <a:schemeClr val="accent5"/>
              </a:solidFill>
              <a:latin typeface="Verdana"/>
              <a:ea typeface="Verdana"/>
              <a:cs typeface="Verdana"/>
              <a:sym typeface="Verdana"/>
            </a:rPr>
            <a:t>Logistics</a:t>
          </a:r>
          <a:endParaRPr sz="1400"/>
        </a:p>
      </xdr:txBody>
    </xdr:sp>
    <xdr:clientData fLocksWithSheet="0"/>
  </xdr:oneCellAnchor>
  <xdr:oneCellAnchor>
    <xdr:from>
      <xdr:col>6</xdr:col>
      <xdr:colOff>581640</xdr:colOff>
      <xdr:row>0</xdr:row>
      <xdr:rowOff>0</xdr:rowOff>
    </xdr:from>
    <xdr:ext cx="713076" cy="314325"/>
    <xdr:sp macro="" textlink="">
      <xdr:nvSpPr>
        <xdr:cNvPr id="16" name="Shape 9">
          <a:hlinkClick xmlns:r="http://schemas.openxmlformats.org/officeDocument/2006/relationships" r:id="rId7"/>
          <a:extLst>
            <a:ext uri="{FF2B5EF4-FFF2-40B4-BE49-F238E27FC236}">
              <a16:creationId xmlns:a16="http://schemas.microsoft.com/office/drawing/2014/main" id="{7E1E4FF3-B93C-4C5E-B656-B4A9E5E96C33}"/>
            </a:ext>
          </a:extLst>
        </xdr:cNvPr>
        <xdr:cNvSpPr txBox="1"/>
      </xdr:nvSpPr>
      <xdr:spPr>
        <a:xfrm>
          <a:off x="5839440" y="0"/>
          <a:ext cx="713076"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accent3"/>
            </a:buClr>
            <a:buSzPts val="900"/>
            <a:buFont typeface="Verdana"/>
            <a:buNone/>
          </a:pPr>
          <a:r>
            <a:rPr lang="en-US" sz="900" b="1">
              <a:solidFill>
                <a:schemeClr val="accent3"/>
              </a:solidFill>
              <a:latin typeface="Verdana"/>
              <a:ea typeface="Verdana"/>
              <a:cs typeface="Verdana"/>
              <a:sym typeface="Verdana"/>
            </a:rPr>
            <a:t>Energy</a:t>
          </a:r>
          <a:endParaRPr sz="1400"/>
        </a:p>
      </xdr:txBody>
    </xdr:sp>
    <xdr:clientData fLocksWithSheet="0"/>
  </xdr:oneCellAnchor>
  <xdr:oneCellAnchor>
    <xdr:from>
      <xdr:col>7</xdr:col>
      <xdr:colOff>378362</xdr:colOff>
      <xdr:row>0</xdr:row>
      <xdr:rowOff>0</xdr:rowOff>
    </xdr:from>
    <xdr:ext cx="914400" cy="314325"/>
    <xdr:sp macro="" textlink="">
      <xdr:nvSpPr>
        <xdr:cNvPr id="9" name="Shape 10">
          <a:hlinkClick xmlns:r="http://schemas.openxmlformats.org/officeDocument/2006/relationships" r:id="rId8"/>
          <a:extLst>
            <a:ext uri="{FF2B5EF4-FFF2-40B4-BE49-F238E27FC236}">
              <a16:creationId xmlns:a16="http://schemas.microsoft.com/office/drawing/2014/main" id="{FA430AC7-AF8A-45A1-914F-1EF4EEF0B504}"/>
            </a:ext>
          </a:extLst>
        </xdr:cNvPr>
        <xdr:cNvSpPr txBox="1"/>
      </xdr:nvSpPr>
      <xdr:spPr>
        <a:xfrm>
          <a:off x="6617237" y="0"/>
          <a:ext cx="91440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GRI Index</a:t>
          </a:r>
          <a:endParaRPr sz="1400"/>
        </a:p>
      </xdr:txBody>
    </xdr:sp>
    <xdr:clientData fLocksWithSheet="0"/>
  </xdr:oneCellAnchor>
  <xdr:oneCellAnchor>
    <xdr:from>
      <xdr:col>8</xdr:col>
      <xdr:colOff>376408</xdr:colOff>
      <xdr:row>0</xdr:row>
      <xdr:rowOff>0</xdr:rowOff>
    </xdr:from>
    <xdr:ext cx="1028701" cy="314325"/>
    <xdr:sp macro="" textlink="">
      <xdr:nvSpPr>
        <xdr:cNvPr id="10" name="Shape 11">
          <a:hlinkClick xmlns:r="http://schemas.openxmlformats.org/officeDocument/2006/relationships" r:id="rId9"/>
          <a:extLst>
            <a:ext uri="{FF2B5EF4-FFF2-40B4-BE49-F238E27FC236}">
              <a16:creationId xmlns:a16="http://schemas.microsoft.com/office/drawing/2014/main" id="{B7FDF803-2DEA-4B12-857D-50621EBB7F9D}"/>
            </a:ext>
          </a:extLst>
        </xdr:cNvPr>
        <xdr:cNvSpPr txBox="1"/>
      </xdr:nvSpPr>
      <xdr:spPr>
        <a:xfrm>
          <a:off x="7596358" y="0"/>
          <a:ext cx="102870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SASB Index</a:t>
          </a:r>
          <a:endParaRPr sz="1400"/>
        </a:p>
      </xdr:txBody>
    </xdr:sp>
    <xdr:clientData fLocksWithSheet="0"/>
  </xdr:oneCellAnchor>
  <xdr:oneCellAnchor>
    <xdr:from>
      <xdr:col>11</xdr:col>
      <xdr:colOff>866351</xdr:colOff>
      <xdr:row>0</xdr:row>
      <xdr:rowOff>0</xdr:rowOff>
    </xdr:from>
    <xdr:ext cx="698860" cy="314325"/>
    <xdr:sp macro="" textlink="">
      <xdr:nvSpPr>
        <xdr:cNvPr id="13" name="Shape 14">
          <a:hlinkClick xmlns:r="http://schemas.openxmlformats.org/officeDocument/2006/relationships" r:id="rId10"/>
          <a:extLst>
            <a:ext uri="{FF2B5EF4-FFF2-40B4-BE49-F238E27FC236}">
              <a16:creationId xmlns:a16="http://schemas.microsoft.com/office/drawing/2014/main" id="{5D926913-66EC-4ADA-8863-85D41E97FBD1}"/>
            </a:ext>
          </a:extLst>
        </xdr:cNvPr>
        <xdr:cNvSpPr txBox="1"/>
      </xdr:nvSpPr>
      <xdr:spPr>
        <a:xfrm>
          <a:off x="11029526" y="0"/>
          <a:ext cx="698860"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1">
              <a:solidFill>
                <a:srgbClr val="002A7E"/>
              </a:solidFill>
              <a:latin typeface="Verdana"/>
              <a:ea typeface="Verdana"/>
              <a:cs typeface="Verdana"/>
              <a:sym typeface="Verdana"/>
            </a:rPr>
            <a:t>Ratings</a:t>
          </a:r>
          <a:endParaRPr sz="1400"/>
        </a:p>
      </xdr:txBody>
    </xdr:sp>
    <xdr:clientData fLocksWithSheet="0"/>
  </xdr:oneCellAnchor>
  <xdr:oneCellAnchor>
    <xdr:from>
      <xdr:col>12</xdr:col>
      <xdr:colOff>648856</xdr:colOff>
      <xdr:row>0</xdr:row>
      <xdr:rowOff>0</xdr:rowOff>
    </xdr:from>
    <xdr:ext cx="1332344" cy="314325"/>
    <xdr:sp macro="" textlink="">
      <xdr:nvSpPr>
        <xdr:cNvPr id="14" name="Shape 15">
          <a:hlinkClick xmlns:r="http://schemas.openxmlformats.org/officeDocument/2006/relationships" r:id="rId11"/>
          <a:extLst>
            <a:ext uri="{FF2B5EF4-FFF2-40B4-BE49-F238E27FC236}">
              <a16:creationId xmlns:a16="http://schemas.microsoft.com/office/drawing/2014/main" id="{BFF8D349-DAA4-4C04-B027-BC55C855847F}"/>
            </a:ext>
          </a:extLst>
        </xdr:cNvPr>
        <xdr:cNvSpPr txBox="1"/>
      </xdr:nvSpPr>
      <xdr:spPr>
        <a:xfrm>
          <a:off x="11793106" y="0"/>
          <a:ext cx="1332344"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CSN Foundation</a:t>
          </a:r>
          <a:endParaRPr sz="1400"/>
        </a:p>
      </xdr:txBody>
    </xdr:sp>
    <xdr:clientData fLocksWithSheet="0"/>
  </xdr:oneCellAnchor>
  <xdr:oneCellAnchor>
    <xdr:from>
      <xdr:col>13</xdr:col>
      <xdr:colOff>839355</xdr:colOff>
      <xdr:row>0</xdr:row>
      <xdr:rowOff>9525</xdr:rowOff>
    </xdr:from>
    <xdr:ext cx="2199119" cy="314325"/>
    <xdr:sp macro="" textlink="">
      <xdr:nvSpPr>
        <xdr:cNvPr id="15" name="Shape 15">
          <a:hlinkClick xmlns:r="http://schemas.openxmlformats.org/officeDocument/2006/relationships" r:id="rId12"/>
          <a:extLst>
            <a:ext uri="{FF2B5EF4-FFF2-40B4-BE49-F238E27FC236}">
              <a16:creationId xmlns:a16="http://schemas.microsoft.com/office/drawing/2014/main" id="{B008F86E-8E1F-4096-B9A5-46DF4580D5FD}"/>
            </a:ext>
          </a:extLst>
        </xdr:cNvPr>
        <xdr:cNvSpPr txBox="1"/>
      </xdr:nvSpPr>
      <xdr:spPr>
        <a:xfrm>
          <a:off x="12964680" y="9525"/>
          <a:ext cx="2199119"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i="0">
              <a:solidFill>
                <a:srgbClr val="002A7E"/>
              </a:solidFill>
              <a:latin typeface="Verdana"/>
              <a:ea typeface="Verdana"/>
              <a:cs typeface="Verdana"/>
              <a:sym typeface="Verdana"/>
            </a:rPr>
            <a:t>Climate change-related R&amp;Os</a:t>
          </a:r>
          <a:endParaRPr sz="1400"/>
        </a:p>
      </xdr:txBody>
    </xdr:sp>
    <xdr:clientData fLocksWithSheet="0"/>
  </xdr:oneCellAnchor>
  <xdr:oneCellAnchor>
    <xdr:from>
      <xdr:col>9</xdr:col>
      <xdr:colOff>647700</xdr:colOff>
      <xdr:row>6</xdr:row>
      <xdr:rowOff>114300</xdr:rowOff>
    </xdr:from>
    <xdr:ext cx="428625" cy="114300"/>
    <xdr:sp macro="" textlink="">
      <xdr:nvSpPr>
        <xdr:cNvPr id="22" name="CaixaDeTexto 7">
          <a:hlinkClick xmlns:r="http://schemas.openxmlformats.org/officeDocument/2006/relationships" r:id="rId13"/>
          <a:extLst>
            <a:ext uri="{FF2B5EF4-FFF2-40B4-BE49-F238E27FC236}">
              <a16:creationId xmlns:a16="http://schemas.microsoft.com/office/drawing/2014/main" id="{4176B911-1F14-A347-E88C-52B576D532DD}"/>
            </a:ext>
          </a:extLst>
        </xdr:cNvPr>
        <xdr:cNvSpPr txBox="1"/>
      </xdr:nvSpPr>
      <xdr:spPr>
        <a:xfrm>
          <a:off x="8848725" y="1266825"/>
          <a:ext cx="428625" cy="114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p>
      </xdr:txBody>
    </xdr:sp>
    <xdr:clientData/>
  </xdr:oneCellAnchor>
  <xdr:oneCellAnchor>
    <xdr:from>
      <xdr:col>10</xdr:col>
      <xdr:colOff>818291</xdr:colOff>
      <xdr:row>0</xdr:row>
      <xdr:rowOff>0</xdr:rowOff>
    </xdr:from>
    <xdr:ext cx="993413" cy="314325"/>
    <xdr:sp macro="" textlink="">
      <xdr:nvSpPr>
        <xdr:cNvPr id="18" name="Shape 12">
          <a:hlinkClick xmlns:r="http://schemas.openxmlformats.org/officeDocument/2006/relationships" r:id="rId14"/>
          <a:extLst>
            <a:ext uri="{FF2B5EF4-FFF2-40B4-BE49-F238E27FC236}">
              <a16:creationId xmlns:a16="http://schemas.microsoft.com/office/drawing/2014/main" id="{77FFBFD0-9A61-4484-8EF0-FE947FA1662F}"/>
            </a:ext>
          </a:extLst>
        </xdr:cNvPr>
        <xdr:cNvSpPr txBox="1"/>
      </xdr:nvSpPr>
      <xdr:spPr>
        <a:xfrm>
          <a:off x="10000391" y="0"/>
          <a:ext cx="993413"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Materiality</a:t>
          </a:r>
          <a:endParaRPr sz="1400"/>
        </a:p>
      </xdr:txBody>
    </xdr:sp>
    <xdr:clientData fLocksWithSheet="0"/>
  </xdr:oneCellAnchor>
  <xdr:oneCellAnchor>
    <xdr:from>
      <xdr:col>9</xdr:col>
      <xdr:colOff>495300</xdr:colOff>
      <xdr:row>0</xdr:row>
      <xdr:rowOff>0</xdr:rowOff>
    </xdr:from>
    <xdr:ext cx="1216891" cy="314325"/>
    <xdr:sp macro="" textlink="">
      <xdr:nvSpPr>
        <xdr:cNvPr id="19" name="Shape 13">
          <a:hlinkClick xmlns:r="http://schemas.openxmlformats.org/officeDocument/2006/relationships" r:id="rId15"/>
          <a:extLst>
            <a:ext uri="{FF2B5EF4-FFF2-40B4-BE49-F238E27FC236}">
              <a16:creationId xmlns:a16="http://schemas.microsoft.com/office/drawing/2014/main" id="{C217C3B8-CD1A-4D20-A68E-05138144167C}"/>
            </a:ext>
          </a:extLst>
        </xdr:cNvPr>
        <xdr:cNvSpPr txBox="1"/>
      </xdr:nvSpPr>
      <xdr:spPr>
        <a:xfrm>
          <a:off x="8696325" y="0"/>
          <a:ext cx="1216891" cy="3143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2A7E"/>
            </a:buClr>
            <a:buSzPts val="900"/>
            <a:buFont typeface="Verdana"/>
            <a:buNone/>
          </a:pPr>
          <a:r>
            <a:rPr lang="en-US" sz="900" b="1">
              <a:solidFill>
                <a:srgbClr val="002A7E"/>
              </a:solidFill>
              <a:latin typeface="Verdana"/>
              <a:ea typeface="Verdana"/>
              <a:cs typeface="Verdana"/>
              <a:sym typeface="Verdana"/>
            </a:rPr>
            <a:t>TCFD and TNFD</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EFAB31"/>
      </a:accent1>
      <a:accent2>
        <a:srgbClr val="82358B"/>
      </a:accent2>
      <a:accent3>
        <a:srgbClr val="36A9E0"/>
      </a:accent3>
      <a:accent4>
        <a:srgbClr val="3AA935"/>
      </a:accent4>
      <a:accent5>
        <a:srgbClr val="8AB31D"/>
      </a:accent5>
      <a:accent6>
        <a:srgbClr val="000000"/>
      </a:accent6>
      <a:hlink>
        <a:srgbClr val="12448A"/>
      </a:hlink>
      <a:folHlink>
        <a:srgbClr val="12448A"/>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1">
    <wetp:webextensionref xmlns:r="http://schemas.openxmlformats.org/officeDocument/2006/relationships" r:id="rId1"/>
  </wetp:taskpane>
</wetp:taskpanes>
</file>

<file path=xl/webextensions/webextension1.xml><?xml version="1.0" encoding="utf-8"?>
<we:webextension xmlns:we="http://schemas.microsoft.com/office/webextensions/webextension/2010/11" id="{76E8A194-9962-4F2B-ACDA-FD2A0A1C6F92}">
  <we:reference id="wa200009404" version="1.0.0.8" store="pt-PT" storeType="OMEX"/>
  <we:alternateReferences>
    <we:reference id="WA200009404" version="1.0.0.8" store="WA200009404" storeType="OMEX"/>
  </we:alternateReferences>
  <we:properties>
    <we:property name="claude.fileId" value="&quot;de7eb1c1-4939-480f-a073-5cbb898bfc29&quot;"/>
  </we:properties>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xml.rels><?xml version="1.0" encoding="UTF-8" standalone="yes"?>
<Relationships xmlns="http://schemas.openxmlformats.org/package/2006/relationships"><Relationship Id="rId3" Type="http://schemas.openxmlformats.org/officeDocument/2006/relationships/hyperlink" Target="https://esg.csn.com.br/en/our-company/integrated-reporting/" TargetMode="External"/><Relationship Id="rId2" Type="http://schemas.openxmlformats.org/officeDocument/2006/relationships/hyperlink" Target="https://esg.csn.com.br/en/" TargetMode="External"/><Relationship Id="rId1" Type="http://schemas.openxmlformats.org/officeDocument/2006/relationships/hyperlink" Target="https://esg.csn.com.br/en/our-company/integrated-reportin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esg.csn.com.br/en/our-company/integrated-reporting/"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esg.csn.com.br/en/our-company/integrated-reporting/"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esg.csn.com.br/en/our-company/integrated-reporting/" TargetMode="External"/><Relationship Id="rId2" Type="http://schemas.openxmlformats.org/officeDocument/2006/relationships/hyperlink" Target="https://esg.csn.com.br/en/our-company/integrated-reporting/" TargetMode="External"/><Relationship Id="rId1" Type="http://schemas.openxmlformats.org/officeDocument/2006/relationships/hyperlink" Target="https://api.mziq.com/mzfilemanager/v2/d/c13bfd26-0e38-40d4-80f7-8990c9e1d702/60f86ad1-29f6-be17-91b7-9c11950fa605?origin=2" TargetMode="External"/><Relationship Id="rId5" Type="http://schemas.openxmlformats.org/officeDocument/2006/relationships/drawing" Target="../drawings/drawing10.xml"/><Relationship Id="rId4" Type="http://schemas.openxmlformats.org/officeDocument/2006/relationships/hyperlink" Target="https://esg.csn.com.br/en/our-company/integrated-reporting/"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esg.csn.com.br/en/our-company/integrated-reporting/"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epa.gov/ozone-layer-protection/ozone-depleting-substances"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hyperlink" Target="https://esg.csn.com.br/nossa-empresa/relato-integrado-gr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1000"/>
  <sheetViews>
    <sheetView showGridLines="0" workbookViewId="0">
      <pane ySplit="2" topLeftCell="A3" activePane="bottomLeft" state="frozen"/>
      <selection pane="bottomLeft" activeCell="B7" sqref="B7:G16"/>
    </sheetView>
  </sheetViews>
  <sheetFormatPr defaultColWidth="11.19921875" defaultRowHeight="15" customHeight="1"/>
  <cols>
    <col min="1" max="1" width="8.8984375" customWidth="1"/>
    <col min="2" max="2" width="7" customWidth="1"/>
    <col min="3" max="13" width="10.296875" customWidth="1"/>
    <col min="14" max="26" width="8.8984375" customWidth="1"/>
  </cols>
  <sheetData>
    <row r="1" spans="1:17" ht="12.75" customHeight="1">
      <c r="A1" s="2893"/>
      <c r="B1" s="2892"/>
      <c r="C1" s="2892"/>
      <c r="D1" s="2894"/>
      <c r="E1" s="2895"/>
      <c r="F1" s="2889"/>
      <c r="G1" s="2890"/>
      <c r="H1" s="2891"/>
      <c r="I1" s="2892"/>
      <c r="J1" s="2892"/>
      <c r="K1" s="2886"/>
      <c r="L1" s="2886"/>
      <c r="M1" s="2887"/>
      <c r="N1" s="2879"/>
      <c r="O1" s="2880"/>
    </row>
    <row r="2" spans="1:17" ht="12.75" customHeight="1">
      <c r="A2" s="2893"/>
      <c r="B2" s="2892"/>
      <c r="C2" s="2892"/>
      <c r="D2" s="2894"/>
      <c r="E2" s="2895"/>
      <c r="F2" s="2889"/>
      <c r="G2" s="2890"/>
      <c r="H2" s="2891"/>
      <c r="I2" s="2892"/>
      <c r="J2" s="2892"/>
      <c r="K2" s="2886"/>
      <c r="L2" s="2886"/>
      <c r="M2" s="2887"/>
      <c r="N2" s="2879"/>
      <c r="O2" s="2880"/>
    </row>
    <row r="3" spans="1:17" ht="12.75" customHeight="1">
      <c r="A3" s="1"/>
      <c r="B3" s="1"/>
      <c r="C3" s="1"/>
      <c r="D3" s="1"/>
      <c r="E3" s="1"/>
      <c r="F3" s="1"/>
      <c r="G3" s="1"/>
      <c r="H3" s="1"/>
      <c r="I3" s="1"/>
      <c r="J3" s="1"/>
      <c r="K3" s="1"/>
      <c r="L3" s="1"/>
      <c r="M3" s="1"/>
      <c r="N3" s="1"/>
      <c r="O3" s="1"/>
    </row>
    <row r="4" spans="1:17" ht="12.75" customHeight="1">
      <c r="A4" s="1"/>
      <c r="B4" s="1"/>
      <c r="C4" s="1"/>
      <c r="D4" s="1"/>
      <c r="E4" s="1"/>
      <c r="F4" s="1"/>
      <c r="G4" s="1"/>
      <c r="H4" s="1"/>
      <c r="I4" s="1"/>
      <c r="J4" s="1"/>
      <c r="K4" s="1"/>
      <c r="L4" s="1"/>
      <c r="M4" s="1"/>
      <c r="N4" s="1"/>
      <c r="O4" s="1"/>
    </row>
    <row r="5" spans="1:17" ht="27.75" customHeight="1">
      <c r="A5" s="2"/>
      <c r="B5" s="3" t="s">
        <v>0</v>
      </c>
      <c r="C5" s="2"/>
      <c r="D5" s="2"/>
      <c r="E5" s="2"/>
      <c r="F5" s="2"/>
      <c r="G5" s="2"/>
      <c r="H5" s="2884"/>
      <c r="I5" s="2885"/>
      <c r="J5" s="2885"/>
      <c r="K5" s="2885"/>
      <c r="L5" s="2885"/>
      <c r="M5" s="2885"/>
      <c r="N5" s="4"/>
      <c r="O5" s="4"/>
      <c r="P5" s="5"/>
      <c r="Q5" s="5"/>
    </row>
    <row r="6" spans="1:17" ht="12.75" customHeight="1">
      <c r="A6" s="1"/>
      <c r="B6" s="1"/>
      <c r="C6" s="1"/>
      <c r="D6" s="1"/>
      <c r="E6" s="1"/>
      <c r="F6" s="1"/>
      <c r="G6" s="1"/>
      <c r="H6" s="2885"/>
      <c r="I6" s="2882"/>
      <c r="J6" s="2882"/>
      <c r="K6" s="2882"/>
      <c r="L6" s="2882"/>
      <c r="M6" s="2885"/>
      <c r="N6" s="1704"/>
      <c r="O6" s="1704"/>
      <c r="P6" s="5"/>
      <c r="Q6" s="5"/>
    </row>
    <row r="7" spans="1:17" ht="15" customHeight="1">
      <c r="A7" s="1"/>
      <c r="B7" s="2883" t="s">
        <v>1</v>
      </c>
      <c r="C7" s="2882"/>
      <c r="D7" s="2882"/>
      <c r="E7" s="2882"/>
      <c r="F7" s="2882"/>
      <c r="G7" s="2882"/>
      <c r="H7" s="2885"/>
      <c r="I7" s="2882"/>
      <c r="J7" s="2882"/>
      <c r="K7" s="2882"/>
      <c r="L7" s="2882"/>
      <c r="M7" s="2885"/>
      <c r="N7" s="1704"/>
      <c r="O7" s="1704"/>
      <c r="P7" s="5"/>
      <c r="Q7" s="5"/>
    </row>
    <row r="8" spans="1:17" ht="12.75" customHeight="1">
      <c r="A8" s="1"/>
      <c r="B8" s="2882"/>
      <c r="C8" s="2882"/>
      <c r="D8" s="2882"/>
      <c r="E8" s="2882"/>
      <c r="F8" s="2882"/>
      <c r="G8" s="2882"/>
      <c r="H8" s="2885"/>
      <c r="I8" s="2882"/>
      <c r="J8" s="2882"/>
      <c r="K8" s="2882"/>
      <c r="L8" s="2882"/>
      <c r="M8" s="2885"/>
      <c r="N8" s="7"/>
      <c r="O8" s="7"/>
      <c r="P8" s="5"/>
      <c r="Q8" s="5"/>
    </row>
    <row r="9" spans="1:17" ht="12.75" customHeight="1">
      <c r="A9" s="1"/>
      <c r="B9" s="2882"/>
      <c r="C9" s="2882"/>
      <c r="D9" s="2882"/>
      <c r="E9" s="2882"/>
      <c r="F9" s="2882"/>
      <c r="G9" s="2882"/>
      <c r="H9" s="2885"/>
      <c r="I9" s="2882"/>
      <c r="J9" s="2882"/>
      <c r="K9" s="2882"/>
      <c r="L9" s="2882"/>
      <c r="M9" s="2885"/>
      <c r="N9" s="7"/>
      <c r="O9" s="7"/>
      <c r="P9" s="5"/>
      <c r="Q9" s="5"/>
    </row>
    <row r="10" spans="1:17" ht="12.75" customHeight="1">
      <c r="A10" s="1"/>
      <c r="B10" s="2882"/>
      <c r="C10" s="2882"/>
      <c r="D10" s="2882"/>
      <c r="E10" s="2882"/>
      <c r="F10" s="2882"/>
      <c r="G10" s="2882"/>
      <c r="H10" s="2885"/>
      <c r="I10" s="2882"/>
      <c r="J10" s="2882"/>
      <c r="K10" s="2882"/>
      <c r="L10" s="2882"/>
      <c r="M10" s="2885"/>
      <c r="N10" s="7"/>
      <c r="O10" s="7"/>
      <c r="P10" s="5"/>
      <c r="Q10" s="5"/>
    </row>
    <row r="11" spans="1:17" ht="12.75" customHeight="1">
      <c r="A11" s="1"/>
      <c r="B11" s="2882"/>
      <c r="C11" s="2882"/>
      <c r="D11" s="2882"/>
      <c r="E11" s="2882"/>
      <c r="F11" s="2882"/>
      <c r="G11" s="2882"/>
      <c r="H11" s="2885"/>
      <c r="I11" s="2882"/>
      <c r="J11" s="2882"/>
      <c r="K11" s="2882"/>
      <c r="L11" s="2882"/>
      <c r="M11" s="2885"/>
      <c r="N11" s="1"/>
      <c r="O11" s="1"/>
    </row>
    <row r="12" spans="1:17" ht="12.75" customHeight="1">
      <c r="A12" s="1"/>
      <c r="B12" s="2882"/>
      <c r="C12" s="2882"/>
      <c r="D12" s="2882"/>
      <c r="E12" s="2882"/>
      <c r="F12" s="2882"/>
      <c r="G12" s="2882"/>
      <c r="H12" s="2885"/>
      <c r="I12" s="2882"/>
      <c r="J12" s="2882"/>
      <c r="K12" s="2882"/>
      <c r="L12" s="2882"/>
      <c r="M12" s="2885"/>
      <c r="N12" s="1"/>
      <c r="O12" s="1"/>
    </row>
    <row r="13" spans="1:17" ht="12.75" customHeight="1">
      <c r="A13" s="1"/>
      <c r="B13" s="2882"/>
      <c r="C13" s="2882"/>
      <c r="D13" s="2882"/>
      <c r="E13" s="2882"/>
      <c r="F13" s="2882"/>
      <c r="G13" s="2882"/>
      <c r="H13" s="2885"/>
      <c r="I13" s="2882"/>
      <c r="J13" s="2882"/>
      <c r="K13" s="2882"/>
      <c r="L13" s="2882"/>
      <c r="M13" s="2885"/>
      <c r="N13" s="1"/>
      <c r="O13" s="1"/>
    </row>
    <row r="14" spans="1:17" ht="12.75" customHeight="1">
      <c r="A14" s="1"/>
      <c r="B14" s="2882"/>
      <c r="C14" s="2882"/>
      <c r="D14" s="2882"/>
      <c r="E14" s="2882"/>
      <c r="F14" s="2882"/>
      <c r="G14" s="2882"/>
      <c r="H14" s="2885"/>
      <c r="I14" s="2882"/>
      <c r="J14" s="2882"/>
      <c r="K14" s="2882"/>
      <c r="L14" s="2882"/>
      <c r="M14" s="2885"/>
      <c r="N14" s="1"/>
      <c r="O14" s="1"/>
    </row>
    <row r="15" spans="1:17" ht="23.25" customHeight="1">
      <c r="A15" s="1"/>
      <c r="B15" s="2882"/>
      <c r="C15" s="2882"/>
      <c r="D15" s="2882"/>
      <c r="E15" s="2882"/>
      <c r="F15" s="2882"/>
      <c r="G15" s="2882"/>
      <c r="H15" s="2885"/>
      <c r="I15" s="2882"/>
      <c r="J15" s="2882"/>
      <c r="K15" s="2882"/>
      <c r="L15" s="2882"/>
      <c r="M15" s="2885"/>
      <c r="N15" s="1"/>
      <c r="O15" s="1"/>
    </row>
    <row r="16" spans="1:17" ht="42" customHeight="1">
      <c r="A16" s="1"/>
      <c r="B16" s="2882"/>
      <c r="C16" s="2882"/>
      <c r="D16" s="2882"/>
      <c r="E16" s="2882"/>
      <c r="F16" s="2882"/>
      <c r="G16" s="2882"/>
      <c r="H16" s="2885"/>
      <c r="I16" s="2885"/>
      <c r="J16" s="2885"/>
      <c r="K16" s="2885"/>
      <c r="L16" s="2885"/>
      <c r="M16" s="2885"/>
      <c r="N16" s="1"/>
      <c r="O16" s="1"/>
    </row>
    <row r="17" spans="2:14" ht="14.25">
      <c r="B17" s="8"/>
    </row>
    <row r="18" spans="2:14" ht="30.75" customHeight="1">
      <c r="B18" s="9" t="s">
        <v>2</v>
      </c>
      <c r="C18" s="10"/>
      <c r="D18" s="10"/>
      <c r="E18" s="10"/>
      <c r="F18" s="10"/>
      <c r="G18" s="10"/>
      <c r="H18" s="10"/>
      <c r="I18" s="10"/>
      <c r="J18" s="10"/>
      <c r="K18" s="10"/>
      <c r="L18" s="10"/>
      <c r="M18" s="10"/>
      <c r="N18" s="10"/>
    </row>
    <row r="19" spans="2:14" ht="33.75" customHeight="1">
      <c r="B19" s="2883" t="s">
        <v>3</v>
      </c>
      <c r="C19" s="2882"/>
      <c r="D19" s="2882"/>
      <c r="E19" s="2882"/>
      <c r="F19" s="2882"/>
      <c r="G19" s="2882"/>
      <c r="H19" s="2882"/>
      <c r="I19" s="2882"/>
      <c r="J19" s="2882"/>
      <c r="K19" s="2882"/>
      <c r="L19" s="2882"/>
      <c r="M19" s="2882"/>
      <c r="N19" s="1"/>
    </row>
    <row r="20" spans="2:14" ht="12.75" customHeight="1">
      <c r="B20" s="2882"/>
      <c r="C20" s="2882"/>
      <c r="D20" s="2882"/>
      <c r="E20" s="2882"/>
      <c r="F20" s="2882"/>
      <c r="G20" s="2882"/>
      <c r="H20" s="2882"/>
      <c r="I20" s="2882"/>
      <c r="J20" s="2882"/>
      <c r="K20" s="2882"/>
      <c r="L20" s="2882"/>
      <c r="M20" s="2882"/>
      <c r="N20" s="1"/>
    </row>
    <row r="21" spans="2:14" ht="12.75" customHeight="1">
      <c r="B21" s="2882"/>
      <c r="C21" s="2882"/>
      <c r="D21" s="2882"/>
      <c r="E21" s="2882"/>
      <c r="F21" s="2882"/>
      <c r="G21" s="2882"/>
      <c r="H21" s="2882"/>
      <c r="I21" s="2882"/>
      <c r="J21" s="2882"/>
      <c r="K21" s="2882"/>
      <c r="L21" s="2882"/>
      <c r="M21" s="2882"/>
      <c r="N21" s="1"/>
    </row>
    <row r="22" spans="2:14" ht="12.75" customHeight="1">
      <c r="B22" s="2882"/>
      <c r="C22" s="2882"/>
      <c r="D22" s="2882"/>
      <c r="E22" s="2882"/>
      <c r="F22" s="2882"/>
      <c r="G22" s="2882"/>
      <c r="H22" s="2882"/>
      <c r="I22" s="2882"/>
      <c r="J22" s="2882"/>
      <c r="K22" s="2882"/>
      <c r="L22" s="2882"/>
      <c r="M22" s="2882"/>
      <c r="N22" s="1"/>
    </row>
    <row r="23" spans="2:14" ht="12.75" customHeight="1">
      <c r="B23" s="2882"/>
      <c r="C23" s="2882"/>
      <c r="D23" s="2882"/>
      <c r="E23" s="2882"/>
      <c r="F23" s="2882"/>
      <c r="G23" s="2882"/>
      <c r="H23" s="2882"/>
      <c r="I23" s="2882"/>
      <c r="J23" s="2882"/>
      <c r="K23" s="2882"/>
      <c r="L23" s="2882"/>
      <c r="M23" s="2882"/>
      <c r="N23" s="1"/>
    </row>
    <row r="24" spans="2:14" ht="12.75" customHeight="1">
      <c r="B24" s="1"/>
      <c r="C24" s="1"/>
      <c r="D24" s="1"/>
      <c r="E24" s="1"/>
      <c r="F24" s="1"/>
      <c r="G24" s="1"/>
      <c r="H24" s="1"/>
      <c r="I24" s="1"/>
      <c r="J24" s="1"/>
      <c r="K24" s="1"/>
      <c r="L24" s="1"/>
      <c r="M24" s="1"/>
      <c r="N24" s="1"/>
    </row>
    <row r="25" spans="2:14" ht="33.75" customHeight="1">
      <c r="B25" s="9" t="s">
        <v>4</v>
      </c>
      <c r="C25" s="10"/>
      <c r="D25" s="10"/>
      <c r="E25" s="10"/>
      <c r="F25" s="10"/>
      <c r="G25" s="10"/>
      <c r="H25" s="10"/>
      <c r="I25" s="10"/>
      <c r="J25" s="10"/>
      <c r="K25" s="10"/>
      <c r="L25" s="10"/>
      <c r="M25" s="10"/>
      <c r="N25" s="1"/>
    </row>
    <row r="26" spans="2:14" ht="12.75" customHeight="1">
      <c r="B26" s="2881" t="s">
        <v>5</v>
      </c>
      <c r="C26" s="2882"/>
      <c r="D26" s="2882"/>
      <c r="E26" s="2882"/>
      <c r="F26" s="2883" t="s">
        <v>6</v>
      </c>
      <c r="G26" s="2882"/>
      <c r="H26" s="2882"/>
      <c r="I26" s="2882"/>
      <c r="J26" s="2882"/>
      <c r="K26" s="2882"/>
      <c r="L26" s="2882"/>
      <c r="M26" s="6"/>
      <c r="N26" s="2835"/>
    </row>
    <row r="27" spans="2:14" ht="12.75" customHeight="1">
      <c r="B27" s="2882"/>
      <c r="C27" s="2882"/>
      <c r="D27" s="2882"/>
      <c r="E27" s="2882"/>
      <c r="F27" s="2882"/>
      <c r="G27" s="2882"/>
      <c r="H27" s="2882"/>
      <c r="I27" s="2882"/>
      <c r="J27" s="2882"/>
      <c r="K27" s="2882"/>
      <c r="L27" s="2882"/>
      <c r="M27" s="6"/>
      <c r="N27" s="1"/>
    </row>
    <row r="28" spans="2:14" ht="12.75" customHeight="1">
      <c r="B28" s="2881" t="s">
        <v>7</v>
      </c>
      <c r="C28" s="2882"/>
      <c r="D28" s="2882"/>
      <c r="E28" s="2882"/>
      <c r="F28" s="2883" t="s">
        <v>8</v>
      </c>
      <c r="G28" s="2882"/>
      <c r="H28" s="2882"/>
      <c r="I28" s="2882"/>
      <c r="J28" s="2882"/>
      <c r="K28" s="2882"/>
      <c r="L28" s="2882"/>
      <c r="M28" s="6"/>
      <c r="N28" s="2835"/>
    </row>
    <row r="29" spans="2:14" ht="12.75" customHeight="1">
      <c r="B29" s="2882"/>
      <c r="C29" s="2882"/>
      <c r="D29" s="2882"/>
      <c r="E29" s="2882"/>
      <c r="F29" s="2882"/>
      <c r="G29" s="2882"/>
      <c r="H29" s="2882"/>
      <c r="I29" s="2882"/>
      <c r="J29" s="2882"/>
      <c r="K29" s="2882"/>
      <c r="L29" s="2882"/>
      <c r="M29" s="6"/>
      <c r="N29" s="1"/>
    </row>
    <row r="30" spans="2:14" ht="12.75" customHeight="1">
      <c r="B30" s="2881" t="s">
        <v>9</v>
      </c>
      <c r="C30" s="2882"/>
      <c r="D30" s="2882"/>
      <c r="E30" s="2882"/>
      <c r="F30" s="2888" t="s">
        <v>10</v>
      </c>
      <c r="G30" s="2882"/>
      <c r="H30" s="2882"/>
      <c r="I30" s="2882"/>
      <c r="J30" s="2882"/>
      <c r="K30" s="2882"/>
      <c r="L30" s="2882"/>
      <c r="M30" s="11"/>
      <c r="N30" s="1"/>
    </row>
    <row r="31" spans="2:14" ht="12.75" customHeight="1">
      <c r="B31" s="2882"/>
      <c r="C31" s="2882"/>
      <c r="D31" s="2882"/>
      <c r="E31" s="2882"/>
      <c r="F31" s="2882"/>
      <c r="G31" s="2882"/>
      <c r="H31" s="2882"/>
      <c r="I31" s="2882"/>
      <c r="J31" s="2882"/>
      <c r="K31" s="2882"/>
      <c r="L31" s="2882"/>
      <c r="M31" s="11"/>
      <c r="N31" s="1"/>
    </row>
    <row r="32" spans="2:14" ht="31.5" customHeight="1">
      <c r="B32" s="2881" t="s">
        <v>11</v>
      </c>
      <c r="C32" s="2882"/>
      <c r="D32" s="2882"/>
      <c r="E32" s="2882"/>
      <c r="F32" s="2883" t="s">
        <v>12</v>
      </c>
      <c r="G32" s="2882"/>
      <c r="H32" s="2882"/>
      <c r="I32" s="2882"/>
      <c r="J32" s="2882"/>
      <c r="K32" s="2882"/>
      <c r="L32" s="2882"/>
      <c r="M32" s="6"/>
      <c r="N32" s="1"/>
    </row>
    <row r="33" spans="2:14" ht="12.75" customHeight="1">
      <c r="B33" s="2882"/>
      <c r="C33" s="2882"/>
      <c r="D33" s="2882"/>
      <c r="E33" s="2882"/>
      <c r="F33" s="2882"/>
      <c r="G33" s="2882"/>
      <c r="H33" s="2882"/>
      <c r="I33" s="2882"/>
      <c r="J33" s="2882"/>
      <c r="K33" s="2882"/>
      <c r="L33" s="2882"/>
      <c r="M33" s="6"/>
      <c r="N33" s="1"/>
    </row>
    <row r="34" spans="2:14" ht="14.25">
      <c r="B34" s="8"/>
    </row>
    <row r="35" spans="2:14" ht="14.25">
      <c r="B35" s="8"/>
    </row>
    <row r="36" spans="2:14" ht="14.25">
      <c r="B36" s="8"/>
    </row>
    <row r="37" spans="2:14" ht="14.25">
      <c r="B37" s="8"/>
    </row>
    <row r="38" spans="2:14" ht="14.25">
      <c r="B38" s="8"/>
    </row>
    <row r="39" spans="2:14" ht="14.25">
      <c r="B39" s="8"/>
    </row>
    <row r="40" spans="2:14" ht="14.25">
      <c r="B40" s="8"/>
    </row>
    <row r="41" spans="2:14" ht="14.25">
      <c r="B41" s="8"/>
    </row>
    <row r="42" spans="2:14" ht="14.25">
      <c r="B42" s="8"/>
    </row>
    <row r="43" spans="2:14" ht="14.25">
      <c r="B43" s="8"/>
    </row>
    <row r="44" spans="2:14" ht="14.25">
      <c r="B44" s="8"/>
    </row>
    <row r="45" spans="2:14" ht="14.25">
      <c r="B45" s="8"/>
    </row>
    <row r="46" spans="2:14" ht="14.25">
      <c r="B46" s="8"/>
    </row>
    <row r="47" spans="2:14" ht="14.25">
      <c r="B47" s="8"/>
    </row>
    <row r="48" spans="2:14" ht="14.25">
      <c r="B48" s="8"/>
    </row>
    <row r="49" spans="2:2" ht="14.25">
      <c r="B49" s="8"/>
    </row>
    <row r="50" spans="2:2" ht="14.25">
      <c r="B50" s="8"/>
    </row>
    <row r="51" spans="2:2" ht="14.25">
      <c r="B51" s="8"/>
    </row>
    <row r="52" spans="2:2" ht="14.25">
      <c r="B52" s="8"/>
    </row>
    <row r="53" spans="2:2" ht="14.25">
      <c r="B53" s="8"/>
    </row>
    <row r="54" spans="2:2" ht="14.25">
      <c r="B54" s="8"/>
    </row>
    <row r="55" spans="2:2" ht="14.25">
      <c r="B55" s="8"/>
    </row>
    <row r="56" spans="2:2" ht="14.25">
      <c r="B56" s="8"/>
    </row>
    <row r="57" spans="2:2" ht="14.25">
      <c r="B57" s="8"/>
    </row>
    <row r="58" spans="2:2" ht="14.25">
      <c r="B58" s="8"/>
    </row>
    <row r="59" spans="2:2" ht="14.25">
      <c r="B59" s="8"/>
    </row>
    <row r="60" spans="2:2" ht="14.25">
      <c r="B60" s="8"/>
    </row>
    <row r="61" spans="2:2" ht="14.25">
      <c r="B61" s="8"/>
    </row>
    <row r="62" spans="2:2" ht="14.25">
      <c r="B62" s="8"/>
    </row>
    <row r="63" spans="2:2" ht="14.25">
      <c r="B63" s="8"/>
    </row>
    <row r="64" spans="2:2" ht="14.25">
      <c r="B64" s="8"/>
    </row>
    <row r="65" spans="2:2" ht="14.25">
      <c r="B65" s="8"/>
    </row>
    <row r="66" spans="2:2" ht="14.25">
      <c r="B66" s="8"/>
    </row>
    <row r="67" spans="2:2" ht="14.25">
      <c r="B67" s="8"/>
    </row>
    <row r="68" spans="2:2" ht="14.25">
      <c r="B68" s="8"/>
    </row>
    <row r="69" spans="2:2" ht="14.25">
      <c r="B69" s="8"/>
    </row>
    <row r="70" spans="2:2" ht="14.25">
      <c r="B70" s="8"/>
    </row>
    <row r="71" spans="2:2" ht="14.25">
      <c r="B71" s="8"/>
    </row>
    <row r="72" spans="2:2" ht="14.25">
      <c r="B72" s="8"/>
    </row>
    <row r="73" spans="2:2" ht="14.25">
      <c r="B73" s="8"/>
    </row>
    <row r="74" spans="2:2" ht="14.25">
      <c r="B74" s="8"/>
    </row>
    <row r="75" spans="2:2" ht="14.25">
      <c r="B75" s="8"/>
    </row>
    <row r="76" spans="2:2" ht="14.25">
      <c r="B76" s="8"/>
    </row>
    <row r="77" spans="2:2" ht="14.25">
      <c r="B77" s="8"/>
    </row>
    <row r="78" spans="2:2" ht="14.25">
      <c r="B78" s="8"/>
    </row>
    <row r="79" spans="2:2" ht="14.25">
      <c r="B79" s="8"/>
    </row>
    <row r="80" spans="2:2" ht="14.25">
      <c r="B80" s="8"/>
    </row>
    <row r="81" spans="2:2" ht="14.25">
      <c r="B81" s="8"/>
    </row>
    <row r="82" spans="2:2" ht="14.25">
      <c r="B82" s="8"/>
    </row>
    <row r="83" spans="2:2" ht="14.25">
      <c r="B83" s="8"/>
    </row>
    <row r="84" spans="2:2" ht="14.25">
      <c r="B84" s="8"/>
    </row>
    <row r="85" spans="2:2" ht="14.25">
      <c r="B85" s="8"/>
    </row>
    <row r="86" spans="2:2" ht="14.25">
      <c r="B86" s="8"/>
    </row>
    <row r="87" spans="2:2" ht="14.25">
      <c r="B87" s="8"/>
    </row>
    <row r="88" spans="2:2" ht="14.25">
      <c r="B88" s="8"/>
    </row>
    <row r="89" spans="2:2" ht="14.25">
      <c r="B89" s="8"/>
    </row>
    <row r="90" spans="2:2" ht="14.25">
      <c r="B90" s="8"/>
    </row>
    <row r="91" spans="2:2" ht="14.25">
      <c r="B91" s="8"/>
    </row>
    <row r="92" spans="2:2" ht="14.25">
      <c r="B92" s="8"/>
    </row>
    <row r="93" spans="2:2" ht="14.25">
      <c r="B93" s="8"/>
    </row>
    <row r="94" spans="2:2" ht="14.25">
      <c r="B94" s="8"/>
    </row>
    <row r="95" spans="2:2" ht="14.25">
      <c r="B95" s="8"/>
    </row>
    <row r="96" spans="2:2" ht="14.25">
      <c r="B96" s="8"/>
    </row>
    <row r="97" spans="2:2" ht="14.25">
      <c r="B97" s="8"/>
    </row>
    <row r="98" spans="2:2" ht="14.25">
      <c r="B98" s="8"/>
    </row>
    <row r="99" spans="2:2" ht="14.25">
      <c r="B99" s="8"/>
    </row>
    <row r="100" spans="2:2" ht="14.25">
      <c r="B100" s="8"/>
    </row>
    <row r="101" spans="2:2" ht="14.25">
      <c r="B101" s="8"/>
    </row>
    <row r="102" spans="2:2" ht="14.25">
      <c r="B102" s="8"/>
    </row>
    <row r="103" spans="2:2" ht="14.25">
      <c r="B103" s="8"/>
    </row>
    <row r="104" spans="2:2" ht="14.25">
      <c r="B104" s="8"/>
    </row>
    <row r="105" spans="2:2" ht="14.25">
      <c r="B105" s="8"/>
    </row>
    <row r="106" spans="2:2" ht="14.25">
      <c r="B106" s="8"/>
    </row>
    <row r="107" spans="2:2" ht="14.25">
      <c r="B107" s="8"/>
    </row>
    <row r="108" spans="2:2" ht="14.25">
      <c r="B108" s="8"/>
    </row>
    <row r="109" spans="2:2" ht="14.25">
      <c r="B109" s="8"/>
    </row>
    <row r="110" spans="2:2" ht="14.25">
      <c r="B110" s="8"/>
    </row>
    <row r="111" spans="2:2" ht="14.25">
      <c r="B111" s="8"/>
    </row>
    <row r="112" spans="2:2" ht="14.25">
      <c r="B112" s="8"/>
    </row>
    <row r="113" spans="2:2" ht="14.25">
      <c r="B113" s="8"/>
    </row>
    <row r="114" spans="2:2" ht="14.25">
      <c r="B114" s="8"/>
    </row>
    <row r="115" spans="2:2" ht="14.25">
      <c r="B115" s="8"/>
    </row>
    <row r="116" spans="2:2" ht="14.25">
      <c r="B116" s="8"/>
    </row>
    <row r="117" spans="2:2" ht="14.25">
      <c r="B117" s="8"/>
    </row>
    <row r="118" spans="2:2" ht="14.25">
      <c r="B118" s="8"/>
    </row>
    <row r="119" spans="2:2" ht="14.25">
      <c r="B119" s="8"/>
    </row>
    <row r="120" spans="2:2" ht="14.25">
      <c r="B120" s="8"/>
    </row>
    <row r="121" spans="2:2" ht="14.25">
      <c r="B121" s="8"/>
    </row>
    <row r="122" spans="2:2" ht="14.25">
      <c r="B122" s="8"/>
    </row>
    <row r="123" spans="2:2" ht="14.25">
      <c r="B123" s="8"/>
    </row>
    <row r="124" spans="2:2" ht="14.25">
      <c r="B124" s="8"/>
    </row>
    <row r="125" spans="2:2" ht="14.25">
      <c r="B125" s="8"/>
    </row>
    <row r="126" spans="2:2" ht="14.25">
      <c r="B126" s="8"/>
    </row>
    <row r="127" spans="2:2" ht="14.25">
      <c r="B127" s="8"/>
    </row>
    <row r="128" spans="2:2" ht="14.25">
      <c r="B128" s="8"/>
    </row>
    <row r="129" spans="2:2" ht="14.25">
      <c r="B129" s="8"/>
    </row>
    <row r="130" spans="2:2" ht="14.25">
      <c r="B130" s="8"/>
    </row>
    <row r="131" spans="2:2" ht="14.25">
      <c r="B131" s="8"/>
    </row>
    <row r="132" spans="2:2" ht="14.25">
      <c r="B132" s="8"/>
    </row>
    <row r="133" spans="2:2" ht="14.25">
      <c r="B133" s="8"/>
    </row>
    <row r="134" spans="2:2" ht="14.25">
      <c r="B134" s="8"/>
    </row>
    <row r="135" spans="2:2" ht="14.25">
      <c r="B135" s="8"/>
    </row>
    <row r="136" spans="2:2" ht="14.25">
      <c r="B136" s="8"/>
    </row>
    <row r="137" spans="2:2" ht="14.25">
      <c r="B137" s="8"/>
    </row>
    <row r="138" spans="2:2" ht="14.25">
      <c r="B138" s="8"/>
    </row>
    <row r="139" spans="2:2" ht="14.25">
      <c r="B139" s="8"/>
    </row>
    <row r="140" spans="2:2" ht="14.25">
      <c r="B140" s="8"/>
    </row>
    <row r="141" spans="2:2" ht="14.25">
      <c r="B141" s="8"/>
    </row>
    <row r="142" spans="2:2" ht="14.25">
      <c r="B142" s="8"/>
    </row>
    <row r="143" spans="2:2" ht="14.25">
      <c r="B143" s="8"/>
    </row>
    <row r="144" spans="2:2" ht="14.25">
      <c r="B144" s="8"/>
    </row>
    <row r="145" spans="2:2" ht="14.25">
      <c r="B145" s="8"/>
    </row>
    <row r="146" spans="2:2" ht="14.25">
      <c r="B146" s="8"/>
    </row>
    <row r="147" spans="2:2" ht="14.25">
      <c r="B147" s="8"/>
    </row>
    <row r="148" spans="2:2" ht="14.25">
      <c r="B148" s="8"/>
    </row>
    <row r="149" spans="2:2" ht="14.25">
      <c r="B149" s="8"/>
    </row>
    <row r="150" spans="2:2" ht="14.25">
      <c r="B150" s="8"/>
    </row>
    <row r="151" spans="2:2" ht="14.25">
      <c r="B151" s="8"/>
    </row>
    <row r="152" spans="2:2" ht="14.25">
      <c r="B152" s="8"/>
    </row>
    <row r="153" spans="2:2" ht="14.25">
      <c r="B153" s="8"/>
    </row>
    <row r="154" spans="2:2" ht="14.25">
      <c r="B154" s="8"/>
    </row>
    <row r="155" spans="2:2" ht="14.25">
      <c r="B155" s="8"/>
    </row>
    <row r="156" spans="2:2" ht="14.25">
      <c r="B156" s="8"/>
    </row>
    <row r="157" spans="2:2" ht="14.25">
      <c r="B157" s="8"/>
    </row>
    <row r="158" spans="2:2" ht="14.25">
      <c r="B158" s="8"/>
    </row>
    <row r="159" spans="2:2" ht="14.25">
      <c r="B159" s="8"/>
    </row>
    <row r="160" spans="2:2" ht="14.25">
      <c r="B160" s="8"/>
    </row>
    <row r="161" spans="2:2" ht="14.25">
      <c r="B161" s="8"/>
    </row>
    <row r="162" spans="2:2" ht="14.25">
      <c r="B162" s="8"/>
    </row>
    <row r="163" spans="2:2" ht="14.25">
      <c r="B163" s="8"/>
    </row>
    <row r="164" spans="2:2" ht="14.25">
      <c r="B164" s="8"/>
    </row>
    <row r="165" spans="2:2" ht="14.25">
      <c r="B165" s="8"/>
    </row>
    <row r="166" spans="2:2" ht="14.25">
      <c r="B166" s="8"/>
    </row>
    <row r="167" spans="2:2" ht="14.25">
      <c r="B167" s="8"/>
    </row>
    <row r="168" spans="2:2" ht="14.25">
      <c r="B168" s="8"/>
    </row>
    <row r="169" spans="2:2" ht="14.25">
      <c r="B169" s="8"/>
    </row>
    <row r="170" spans="2:2" ht="14.25">
      <c r="B170" s="8"/>
    </row>
    <row r="171" spans="2:2" ht="14.25">
      <c r="B171" s="8"/>
    </row>
    <row r="172" spans="2:2" ht="14.25">
      <c r="B172" s="8"/>
    </row>
    <row r="173" spans="2:2" ht="14.25">
      <c r="B173" s="8"/>
    </row>
    <row r="174" spans="2:2" ht="14.25">
      <c r="B174" s="8"/>
    </row>
    <row r="175" spans="2:2" ht="14.25">
      <c r="B175" s="8"/>
    </row>
    <row r="176" spans="2:2" ht="14.25">
      <c r="B176" s="8"/>
    </row>
    <row r="177" spans="2:2" ht="14.25">
      <c r="B177" s="8"/>
    </row>
    <row r="178" spans="2:2" ht="14.25">
      <c r="B178" s="8"/>
    </row>
    <row r="179" spans="2:2" ht="14.25">
      <c r="B179" s="8"/>
    </row>
    <row r="180" spans="2:2" ht="14.25">
      <c r="B180" s="8"/>
    </row>
    <row r="181" spans="2:2" ht="14.25">
      <c r="B181" s="8"/>
    </row>
    <row r="182" spans="2:2" ht="14.25">
      <c r="B182" s="8"/>
    </row>
    <row r="183" spans="2:2" ht="14.25">
      <c r="B183" s="8"/>
    </row>
    <row r="184" spans="2:2" ht="14.25">
      <c r="B184" s="8"/>
    </row>
    <row r="185" spans="2:2" ht="14.25">
      <c r="B185" s="8"/>
    </row>
    <row r="186" spans="2:2" ht="14.25">
      <c r="B186" s="8"/>
    </row>
    <row r="187" spans="2:2" ht="14.25">
      <c r="B187" s="8"/>
    </row>
    <row r="188" spans="2:2" ht="14.25">
      <c r="B188" s="8"/>
    </row>
    <row r="189" spans="2:2" ht="14.25">
      <c r="B189" s="8"/>
    </row>
    <row r="190" spans="2:2" ht="14.25">
      <c r="B190" s="8"/>
    </row>
    <row r="191" spans="2:2" ht="14.25">
      <c r="B191" s="8"/>
    </row>
    <row r="192" spans="2:2" ht="14.25">
      <c r="B192" s="8"/>
    </row>
    <row r="193" spans="2:2" ht="14.25">
      <c r="B193" s="8"/>
    </row>
    <row r="194" spans="2:2" ht="14.25">
      <c r="B194" s="8"/>
    </row>
    <row r="195" spans="2:2" ht="14.25">
      <c r="B195" s="8"/>
    </row>
    <row r="196" spans="2:2" ht="14.25">
      <c r="B196" s="8"/>
    </row>
    <row r="197" spans="2:2" ht="14.25">
      <c r="B197" s="8"/>
    </row>
    <row r="198" spans="2:2" ht="14.25">
      <c r="B198" s="8"/>
    </row>
    <row r="199" spans="2:2" ht="14.25">
      <c r="B199" s="8"/>
    </row>
    <row r="200" spans="2:2" ht="14.25">
      <c r="B200" s="8"/>
    </row>
    <row r="201" spans="2:2" ht="14.25">
      <c r="B201" s="8"/>
    </row>
    <row r="202" spans="2:2" ht="14.25">
      <c r="B202" s="8"/>
    </row>
    <row r="203" spans="2:2" ht="14.25">
      <c r="B203" s="8"/>
    </row>
    <row r="204" spans="2:2" ht="14.25">
      <c r="B204" s="8"/>
    </row>
    <row r="205" spans="2:2" ht="14.25">
      <c r="B205" s="8"/>
    </row>
    <row r="206" spans="2:2" ht="14.25">
      <c r="B206" s="8"/>
    </row>
    <row r="207" spans="2:2" ht="14.25">
      <c r="B207" s="8"/>
    </row>
    <row r="208" spans="2:2" ht="14.25">
      <c r="B208" s="8"/>
    </row>
    <row r="209" spans="2:2" ht="14.25">
      <c r="B209" s="8"/>
    </row>
    <row r="210" spans="2:2" ht="14.25">
      <c r="B210" s="8"/>
    </row>
    <row r="211" spans="2:2" ht="14.25">
      <c r="B211" s="8"/>
    </row>
    <row r="212" spans="2:2" ht="14.25">
      <c r="B212" s="8"/>
    </row>
    <row r="213" spans="2:2" ht="14.25">
      <c r="B213" s="8"/>
    </row>
    <row r="214" spans="2:2" ht="14.25">
      <c r="B214" s="8"/>
    </row>
    <row r="215" spans="2:2" ht="14.25">
      <c r="B215" s="8"/>
    </row>
    <row r="216" spans="2:2" ht="14.25">
      <c r="B216" s="8"/>
    </row>
    <row r="217" spans="2:2" ht="14.25">
      <c r="B217" s="8"/>
    </row>
    <row r="218" spans="2:2" ht="14.25">
      <c r="B218" s="8"/>
    </row>
    <row r="219" spans="2:2" ht="14.25">
      <c r="B219" s="8"/>
    </row>
    <row r="220" spans="2:2" ht="14.25">
      <c r="B220" s="8"/>
    </row>
    <row r="221" spans="2:2" ht="14.25">
      <c r="B221" s="8"/>
    </row>
    <row r="222" spans="2:2" ht="14.25">
      <c r="B222" s="8"/>
    </row>
    <row r="223" spans="2:2" ht="14.25">
      <c r="B223" s="8"/>
    </row>
    <row r="224" spans="2:2" ht="14.25">
      <c r="B224" s="8"/>
    </row>
    <row r="225" spans="2:2" ht="14.25">
      <c r="B225" s="8"/>
    </row>
    <row r="226" spans="2:2" ht="14.25">
      <c r="B226" s="8"/>
    </row>
    <row r="227" spans="2:2" ht="14.25">
      <c r="B227" s="8"/>
    </row>
    <row r="228" spans="2:2" ht="14.25">
      <c r="B228" s="8"/>
    </row>
    <row r="229" spans="2:2" ht="14.25">
      <c r="B229" s="8"/>
    </row>
    <row r="230" spans="2:2" ht="14.25">
      <c r="B230" s="8"/>
    </row>
    <row r="231" spans="2:2" ht="14.25">
      <c r="B231" s="8"/>
    </row>
    <row r="232" spans="2:2" ht="14.25">
      <c r="B232" s="8"/>
    </row>
    <row r="233" spans="2:2" ht="14.25">
      <c r="B233" s="8"/>
    </row>
    <row r="234" spans="2:2" ht="14.25">
      <c r="B234" s="8"/>
    </row>
    <row r="235" spans="2:2" ht="14.25">
      <c r="B235" s="8"/>
    </row>
    <row r="236" spans="2:2" ht="14.25">
      <c r="B236" s="8"/>
    </row>
    <row r="237" spans="2:2" ht="14.25">
      <c r="B237" s="8"/>
    </row>
    <row r="238" spans="2:2" ht="14.25">
      <c r="B238" s="8"/>
    </row>
    <row r="239" spans="2:2" ht="14.25">
      <c r="B239" s="8"/>
    </row>
    <row r="240" spans="2:2" ht="14.25">
      <c r="B240" s="8"/>
    </row>
    <row r="241" spans="2:2" ht="14.25">
      <c r="B241" s="8"/>
    </row>
    <row r="242" spans="2:2" ht="14.25">
      <c r="B242" s="8"/>
    </row>
    <row r="243" spans="2:2" ht="14.25">
      <c r="B243" s="8"/>
    </row>
    <row r="244" spans="2:2" ht="14.25">
      <c r="B244" s="8"/>
    </row>
    <row r="245" spans="2:2" ht="14.25">
      <c r="B245" s="8"/>
    </row>
    <row r="246" spans="2:2" ht="14.25">
      <c r="B246" s="8"/>
    </row>
    <row r="247" spans="2:2" ht="14.25">
      <c r="B247" s="8"/>
    </row>
    <row r="248" spans="2:2" ht="14.25">
      <c r="B248" s="8"/>
    </row>
    <row r="249" spans="2:2" ht="14.25">
      <c r="B249" s="8"/>
    </row>
    <row r="250" spans="2:2" ht="14.25">
      <c r="B250" s="8"/>
    </row>
    <row r="251" spans="2:2" ht="14.25">
      <c r="B251" s="8"/>
    </row>
    <row r="252" spans="2:2" ht="14.25">
      <c r="B252" s="8"/>
    </row>
    <row r="253" spans="2:2" ht="14.25">
      <c r="B253" s="8"/>
    </row>
    <row r="254" spans="2:2" ht="14.25">
      <c r="B254" s="8"/>
    </row>
    <row r="255" spans="2:2" ht="14.25">
      <c r="B255" s="8"/>
    </row>
    <row r="256" spans="2:2" ht="14.25">
      <c r="B256" s="8"/>
    </row>
    <row r="257" spans="2:2" ht="14.25">
      <c r="B257" s="8"/>
    </row>
    <row r="258" spans="2:2" ht="14.25">
      <c r="B258" s="8"/>
    </row>
    <row r="259" spans="2:2" ht="14.25">
      <c r="B259" s="8"/>
    </row>
    <row r="260" spans="2:2" ht="14.25">
      <c r="B260" s="8"/>
    </row>
    <row r="261" spans="2:2" ht="14.25">
      <c r="B261" s="8"/>
    </row>
    <row r="262" spans="2:2" ht="14.25">
      <c r="B262" s="8"/>
    </row>
    <row r="263" spans="2:2" ht="14.25">
      <c r="B263" s="8"/>
    </row>
    <row r="264" spans="2:2" ht="14.25">
      <c r="B264" s="8"/>
    </row>
    <row r="265" spans="2:2" ht="14.25">
      <c r="B265" s="8"/>
    </row>
    <row r="266" spans="2:2" ht="14.25">
      <c r="B266" s="8"/>
    </row>
    <row r="267" spans="2:2" ht="14.25">
      <c r="B267" s="8"/>
    </row>
    <row r="268" spans="2:2" ht="14.25">
      <c r="B268" s="8"/>
    </row>
    <row r="269" spans="2:2" ht="14.25">
      <c r="B269" s="8"/>
    </row>
    <row r="270" spans="2:2" ht="14.25">
      <c r="B270" s="8"/>
    </row>
    <row r="271" spans="2:2" ht="14.25">
      <c r="B271" s="8"/>
    </row>
    <row r="272" spans="2:2" ht="14.25">
      <c r="B272" s="8"/>
    </row>
    <row r="273" spans="2:2" ht="14.25">
      <c r="B273" s="8"/>
    </row>
    <row r="274" spans="2:2" ht="14.25">
      <c r="B274" s="8"/>
    </row>
    <row r="275" spans="2:2" ht="14.25">
      <c r="B275" s="8"/>
    </row>
    <row r="276" spans="2:2" ht="14.25">
      <c r="B276" s="8"/>
    </row>
    <row r="277" spans="2:2" ht="14.25">
      <c r="B277" s="8"/>
    </row>
    <row r="278" spans="2:2" ht="14.25">
      <c r="B278" s="8"/>
    </row>
    <row r="279" spans="2:2" ht="14.25">
      <c r="B279" s="8"/>
    </row>
    <row r="280" spans="2:2" ht="14.25">
      <c r="B280" s="8"/>
    </row>
    <row r="281" spans="2:2" ht="14.25">
      <c r="B281" s="8"/>
    </row>
    <row r="282" spans="2:2" ht="14.25">
      <c r="B282" s="8"/>
    </row>
    <row r="283" spans="2:2" ht="14.25">
      <c r="B283" s="8"/>
    </row>
    <row r="284" spans="2:2" ht="14.25">
      <c r="B284" s="8"/>
    </row>
    <row r="285" spans="2:2" ht="14.25">
      <c r="B285" s="8"/>
    </row>
    <row r="286" spans="2:2" ht="14.25">
      <c r="B286" s="8"/>
    </row>
    <row r="287" spans="2:2" ht="14.25">
      <c r="B287" s="8"/>
    </row>
    <row r="288" spans="2:2" ht="14.25">
      <c r="B288" s="8"/>
    </row>
    <row r="289" spans="2:2" ht="14.25">
      <c r="B289" s="8"/>
    </row>
    <row r="290" spans="2:2" ht="14.25">
      <c r="B290" s="8"/>
    </row>
    <row r="291" spans="2:2" ht="14.25">
      <c r="B291" s="8"/>
    </row>
    <row r="292" spans="2:2" ht="14.25">
      <c r="B292" s="8"/>
    </row>
    <row r="293" spans="2:2" ht="14.25">
      <c r="B293" s="8"/>
    </row>
    <row r="294" spans="2:2" ht="14.25">
      <c r="B294" s="8"/>
    </row>
    <row r="295" spans="2:2" ht="14.25">
      <c r="B295" s="8"/>
    </row>
    <row r="296" spans="2:2" ht="14.25">
      <c r="B296" s="8"/>
    </row>
    <row r="297" spans="2:2" ht="14.25">
      <c r="B297" s="8"/>
    </row>
    <row r="298" spans="2:2" ht="14.25">
      <c r="B298" s="8"/>
    </row>
    <row r="299" spans="2:2" ht="14.25">
      <c r="B299" s="8"/>
    </row>
    <row r="300" spans="2:2" ht="14.25">
      <c r="B300" s="8"/>
    </row>
    <row r="301" spans="2:2" ht="14.25">
      <c r="B301" s="8"/>
    </row>
    <row r="302" spans="2:2" ht="14.25">
      <c r="B302" s="8"/>
    </row>
    <row r="303" spans="2:2" ht="14.25">
      <c r="B303" s="8"/>
    </row>
    <row r="304" spans="2:2" ht="14.25">
      <c r="B304" s="8"/>
    </row>
    <row r="305" spans="2:2" ht="14.25">
      <c r="B305" s="8"/>
    </row>
    <row r="306" spans="2:2" ht="14.25">
      <c r="B306" s="8"/>
    </row>
    <row r="307" spans="2:2" ht="14.25">
      <c r="B307" s="8"/>
    </row>
    <row r="308" spans="2:2" ht="14.25">
      <c r="B308" s="8"/>
    </row>
    <row r="309" spans="2:2" ht="14.25">
      <c r="B309" s="8"/>
    </row>
    <row r="310" spans="2:2" ht="14.25">
      <c r="B310" s="8"/>
    </row>
    <row r="311" spans="2:2" ht="14.25">
      <c r="B311" s="8"/>
    </row>
    <row r="312" spans="2:2" ht="14.25">
      <c r="B312" s="8"/>
    </row>
    <row r="313" spans="2:2" ht="14.25">
      <c r="B313" s="8"/>
    </row>
    <row r="314" spans="2:2" ht="14.25">
      <c r="B314" s="8"/>
    </row>
    <row r="315" spans="2:2" ht="14.25">
      <c r="B315" s="8"/>
    </row>
    <row r="316" spans="2:2" ht="14.25">
      <c r="B316" s="8"/>
    </row>
    <row r="317" spans="2:2" ht="14.25">
      <c r="B317" s="8"/>
    </row>
    <row r="318" spans="2:2" ht="14.25">
      <c r="B318" s="8"/>
    </row>
    <row r="319" spans="2:2" ht="14.25">
      <c r="B319" s="8"/>
    </row>
    <row r="320" spans="2:2" ht="14.25">
      <c r="B320" s="8"/>
    </row>
    <row r="321" spans="2:2" ht="14.25">
      <c r="B321" s="8"/>
    </row>
    <row r="322" spans="2:2" ht="14.25">
      <c r="B322" s="8"/>
    </row>
    <row r="323" spans="2:2" ht="14.25">
      <c r="B323" s="8"/>
    </row>
    <row r="324" spans="2:2" ht="14.25">
      <c r="B324" s="8"/>
    </row>
    <row r="325" spans="2:2" ht="14.25">
      <c r="B325" s="8"/>
    </row>
    <row r="326" spans="2:2" ht="14.25">
      <c r="B326" s="8"/>
    </row>
    <row r="327" spans="2:2" ht="14.25">
      <c r="B327" s="8"/>
    </row>
    <row r="328" spans="2:2" ht="14.25">
      <c r="B328" s="8"/>
    </row>
    <row r="329" spans="2:2" ht="14.25">
      <c r="B329" s="8"/>
    </row>
    <row r="330" spans="2:2" ht="14.25">
      <c r="B330" s="8"/>
    </row>
    <row r="331" spans="2:2" ht="14.25">
      <c r="B331" s="8"/>
    </row>
    <row r="332" spans="2:2" ht="14.25">
      <c r="B332" s="8"/>
    </row>
    <row r="333" spans="2:2" ht="14.25">
      <c r="B333" s="8"/>
    </row>
    <row r="334" spans="2:2" ht="14.25">
      <c r="B334" s="8"/>
    </row>
    <row r="335" spans="2:2" ht="14.25">
      <c r="B335" s="8"/>
    </row>
    <row r="336" spans="2:2" ht="14.25">
      <c r="B336" s="8"/>
    </row>
    <row r="337" spans="2:2" ht="14.25">
      <c r="B337" s="8"/>
    </row>
    <row r="338" spans="2:2" ht="14.25">
      <c r="B338" s="8"/>
    </row>
    <row r="339" spans="2:2" ht="14.25">
      <c r="B339" s="8"/>
    </row>
    <row r="340" spans="2:2" ht="14.25">
      <c r="B340" s="8"/>
    </row>
    <row r="341" spans="2:2" ht="14.25">
      <c r="B341" s="8"/>
    </row>
    <row r="342" spans="2:2" ht="14.25">
      <c r="B342" s="8"/>
    </row>
    <row r="343" spans="2:2" ht="14.25">
      <c r="B343" s="8"/>
    </row>
    <row r="344" spans="2:2" ht="14.25">
      <c r="B344" s="8"/>
    </row>
    <row r="345" spans="2:2" ht="14.25">
      <c r="B345" s="8"/>
    </row>
    <row r="346" spans="2:2" ht="14.25">
      <c r="B346" s="8"/>
    </row>
    <row r="347" spans="2:2" ht="14.25">
      <c r="B347" s="8"/>
    </row>
    <row r="348" spans="2:2" ht="14.25">
      <c r="B348" s="8"/>
    </row>
    <row r="349" spans="2:2" ht="14.25">
      <c r="B349" s="8"/>
    </row>
    <row r="350" spans="2:2" ht="14.25">
      <c r="B350" s="8"/>
    </row>
    <row r="351" spans="2:2" ht="14.25">
      <c r="B351" s="8"/>
    </row>
    <row r="352" spans="2:2" ht="14.25">
      <c r="B352" s="8"/>
    </row>
    <row r="353" spans="2:2" ht="14.25">
      <c r="B353" s="8"/>
    </row>
    <row r="354" spans="2:2" ht="14.25">
      <c r="B354" s="8"/>
    </row>
    <row r="355" spans="2:2" ht="14.25">
      <c r="B355" s="8"/>
    </row>
    <row r="356" spans="2:2" ht="14.25">
      <c r="B356" s="8"/>
    </row>
    <row r="357" spans="2:2" ht="14.25">
      <c r="B357" s="8"/>
    </row>
    <row r="358" spans="2:2" ht="14.25">
      <c r="B358" s="8"/>
    </row>
    <row r="359" spans="2:2" ht="14.25">
      <c r="B359" s="8"/>
    </row>
    <row r="360" spans="2:2" ht="14.25">
      <c r="B360" s="8"/>
    </row>
    <row r="361" spans="2:2" ht="14.25">
      <c r="B361" s="8"/>
    </row>
    <row r="362" spans="2:2" ht="14.25">
      <c r="B362" s="8"/>
    </row>
    <row r="363" spans="2:2" ht="14.25">
      <c r="B363" s="8"/>
    </row>
    <row r="364" spans="2:2" ht="14.25">
      <c r="B364" s="8"/>
    </row>
    <row r="365" spans="2:2" ht="14.25">
      <c r="B365" s="8"/>
    </row>
    <row r="366" spans="2:2" ht="14.25">
      <c r="B366" s="8"/>
    </row>
    <row r="367" spans="2:2" ht="14.25">
      <c r="B367" s="8"/>
    </row>
    <row r="368" spans="2:2" ht="14.25">
      <c r="B368" s="8"/>
    </row>
    <row r="369" spans="2:2" ht="14.25">
      <c r="B369" s="8"/>
    </row>
    <row r="370" spans="2:2" ht="14.25">
      <c r="B370" s="8"/>
    </row>
    <row r="371" spans="2:2" ht="14.25">
      <c r="B371" s="8"/>
    </row>
    <row r="372" spans="2:2" ht="14.25">
      <c r="B372" s="8"/>
    </row>
    <row r="373" spans="2:2" ht="14.25">
      <c r="B373" s="8"/>
    </row>
    <row r="374" spans="2:2" ht="14.25">
      <c r="B374" s="8"/>
    </row>
    <row r="375" spans="2:2" ht="14.25">
      <c r="B375" s="8"/>
    </row>
    <row r="376" spans="2:2" ht="14.25">
      <c r="B376" s="8"/>
    </row>
    <row r="377" spans="2:2" ht="14.25">
      <c r="B377" s="8"/>
    </row>
    <row r="378" spans="2:2" ht="14.25">
      <c r="B378" s="8"/>
    </row>
    <row r="379" spans="2:2" ht="14.25">
      <c r="B379" s="8"/>
    </row>
    <row r="380" spans="2:2" ht="14.25">
      <c r="B380" s="8"/>
    </row>
    <row r="381" spans="2:2" ht="14.25">
      <c r="B381" s="8"/>
    </row>
    <row r="382" spans="2:2" ht="14.25">
      <c r="B382" s="8"/>
    </row>
    <row r="383" spans="2:2" ht="14.25">
      <c r="B383" s="8"/>
    </row>
    <row r="384" spans="2:2" ht="14.25">
      <c r="B384" s="8"/>
    </row>
    <row r="385" spans="2:2" ht="14.25">
      <c r="B385" s="8"/>
    </row>
    <row r="386" spans="2:2" ht="14.25">
      <c r="B386" s="8"/>
    </row>
    <row r="387" spans="2:2" ht="14.25">
      <c r="B387" s="8"/>
    </row>
    <row r="388" spans="2:2" ht="14.25">
      <c r="B388" s="8"/>
    </row>
    <row r="389" spans="2:2" ht="14.25">
      <c r="B389" s="8"/>
    </row>
    <row r="390" spans="2:2" ht="14.25">
      <c r="B390" s="8"/>
    </row>
    <row r="391" spans="2:2" ht="14.25">
      <c r="B391" s="8"/>
    </row>
    <row r="392" spans="2:2" ht="14.25">
      <c r="B392" s="8"/>
    </row>
    <row r="393" spans="2:2" ht="14.25">
      <c r="B393" s="8"/>
    </row>
    <row r="394" spans="2:2" ht="14.25">
      <c r="B394" s="8"/>
    </row>
    <row r="395" spans="2:2" ht="14.25">
      <c r="B395" s="8"/>
    </row>
    <row r="396" spans="2:2" ht="14.25">
      <c r="B396" s="8"/>
    </row>
    <row r="397" spans="2:2" ht="14.25">
      <c r="B397" s="8"/>
    </row>
    <row r="398" spans="2:2" ht="14.25">
      <c r="B398" s="8"/>
    </row>
    <row r="399" spans="2:2" ht="14.25">
      <c r="B399" s="8"/>
    </row>
    <row r="400" spans="2:2" ht="14.25">
      <c r="B400" s="8"/>
    </row>
    <row r="401" spans="2:2" ht="14.25">
      <c r="B401" s="8"/>
    </row>
    <row r="402" spans="2:2" ht="14.25">
      <c r="B402" s="8"/>
    </row>
    <row r="403" spans="2:2" ht="14.25">
      <c r="B403" s="8"/>
    </row>
    <row r="404" spans="2:2" ht="14.25">
      <c r="B404" s="8"/>
    </row>
    <row r="405" spans="2:2" ht="14.25">
      <c r="B405" s="8"/>
    </row>
    <row r="406" spans="2:2" ht="14.25">
      <c r="B406" s="8"/>
    </row>
    <row r="407" spans="2:2" ht="14.25">
      <c r="B407" s="8"/>
    </row>
    <row r="408" spans="2:2" ht="14.25">
      <c r="B408" s="8"/>
    </row>
    <row r="409" spans="2:2" ht="14.25">
      <c r="B409" s="8"/>
    </row>
    <row r="410" spans="2:2" ht="14.25">
      <c r="B410" s="8"/>
    </row>
    <row r="411" spans="2:2" ht="14.25">
      <c r="B411" s="8"/>
    </row>
    <row r="412" spans="2:2" ht="14.25">
      <c r="B412" s="8"/>
    </row>
    <row r="413" spans="2:2" ht="14.25">
      <c r="B413" s="8"/>
    </row>
    <row r="414" spans="2:2" ht="14.25">
      <c r="B414" s="8"/>
    </row>
    <row r="415" spans="2:2" ht="14.25">
      <c r="B415" s="8"/>
    </row>
    <row r="416" spans="2:2" ht="14.25">
      <c r="B416" s="8"/>
    </row>
    <row r="417" spans="2:2" ht="14.25">
      <c r="B417" s="8"/>
    </row>
    <row r="418" spans="2:2" ht="14.25">
      <c r="B418" s="8"/>
    </row>
    <row r="419" spans="2:2" ht="14.25">
      <c r="B419" s="8"/>
    </row>
    <row r="420" spans="2:2" ht="14.25">
      <c r="B420" s="8"/>
    </row>
    <row r="421" spans="2:2" ht="14.25">
      <c r="B421" s="8"/>
    </row>
    <row r="422" spans="2:2" ht="14.25">
      <c r="B422" s="8"/>
    </row>
    <row r="423" spans="2:2" ht="14.25">
      <c r="B423" s="8"/>
    </row>
    <row r="424" spans="2:2" ht="14.25">
      <c r="B424" s="8"/>
    </row>
    <row r="425" spans="2:2" ht="14.25">
      <c r="B425" s="8"/>
    </row>
    <row r="426" spans="2:2" ht="14.25">
      <c r="B426" s="8"/>
    </row>
    <row r="427" spans="2:2" ht="14.25">
      <c r="B427" s="8"/>
    </row>
    <row r="428" spans="2:2" ht="14.25">
      <c r="B428" s="8"/>
    </row>
    <row r="429" spans="2:2" ht="14.25">
      <c r="B429" s="8"/>
    </row>
    <row r="430" spans="2:2" ht="14.25">
      <c r="B430" s="8"/>
    </row>
    <row r="431" spans="2:2" ht="14.25">
      <c r="B431" s="8"/>
    </row>
    <row r="432" spans="2:2" ht="14.25">
      <c r="B432" s="8"/>
    </row>
    <row r="433" spans="2:2" ht="14.25">
      <c r="B433" s="8"/>
    </row>
    <row r="434" spans="2:2" ht="14.25">
      <c r="B434" s="8"/>
    </row>
    <row r="435" spans="2:2" ht="14.25">
      <c r="B435" s="8"/>
    </row>
    <row r="436" spans="2:2" ht="14.25">
      <c r="B436" s="8"/>
    </row>
    <row r="437" spans="2:2" ht="14.25">
      <c r="B437" s="8"/>
    </row>
    <row r="438" spans="2:2" ht="14.25">
      <c r="B438" s="8"/>
    </row>
    <row r="439" spans="2:2" ht="14.25">
      <c r="B439" s="8"/>
    </row>
    <row r="440" spans="2:2" ht="14.25">
      <c r="B440" s="8"/>
    </row>
    <row r="441" spans="2:2" ht="14.25">
      <c r="B441" s="8"/>
    </row>
    <row r="442" spans="2:2" ht="14.25">
      <c r="B442" s="8"/>
    </row>
    <row r="443" spans="2:2" ht="14.25">
      <c r="B443" s="8"/>
    </row>
    <row r="444" spans="2:2" ht="14.25">
      <c r="B444" s="8"/>
    </row>
    <row r="445" spans="2:2" ht="14.25">
      <c r="B445" s="8"/>
    </row>
    <row r="446" spans="2:2" ht="14.25">
      <c r="B446" s="8"/>
    </row>
    <row r="447" spans="2:2" ht="14.25">
      <c r="B447" s="8"/>
    </row>
    <row r="448" spans="2:2" ht="14.25">
      <c r="B448" s="8"/>
    </row>
    <row r="449" spans="2:2" ht="14.25">
      <c r="B449" s="8"/>
    </row>
    <row r="450" spans="2:2" ht="14.25">
      <c r="B450" s="8"/>
    </row>
    <row r="451" spans="2:2" ht="14.25">
      <c r="B451" s="8"/>
    </row>
    <row r="452" spans="2:2" ht="14.25">
      <c r="B452" s="8"/>
    </row>
    <row r="453" spans="2:2" ht="14.25">
      <c r="B453" s="8"/>
    </row>
    <row r="454" spans="2:2" ht="14.25">
      <c r="B454" s="8"/>
    </row>
    <row r="455" spans="2:2" ht="14.25">
      <c r="B455" s="8"/>
    </row>
    <row r="456" spans="2:2" ht="14.25">
      <c r="B456" s="8"/>
    </row>
    <row r="457" spans="2:2" ht="14.25">
      <c r="B457" s="8"/>
    </row>
    <row r="458" spans="2:2" ht="14.25">
      <c r="B458" s="8"/>
    </row>
    <row r="459" spans="2:2" ht="14.25">
      <c r="B459" s="8"/>
    </row>
    <row r="460" spans="2:2" ht="14.25">
      <c r="B460" s="8"/>
    </row>
    <row r="461" spans="2:2" ht="14.25">
      <c r="B461" s="8"/>
    </row>
    <row r="462" spans="2:2" ht="14.25">
      <c r="B462" s="8"/>
    </row>
    <row r="463" spans="2:2" ht="14.25">
      <c r="B463" s="8"/>
    </row>
    <row r="464" spans="2:2" ht="14.25">
      <c r="B464" s="8"/>
    </row>
    <row r="465" spans="2:2" ht="14.25">
      <c r="B465" s="8"/>
    </row>
    <row r="466" spans="2:2" ht="14.25">
      <c r="B466" s="8"/>
    </row>
    <row r="467" spans="2:2" ht="14.25">
      <c r="B467" s="8"/>
    </row>
    <row r="468" spans="2:2" ht="14.25">
      <c r="B468" s="8"/>
    </row>
    <row r="469" spans="2:2" ht="14.25">
      <c r="B469" s="8"/>
    </row>
    <row r="470" spans="2:2" ht="14.25">
      <c r="B470" s="8"/>
    </row>
    <row r="471" spans="2:2" ht="14.25">
      <c r="B471" s="8"/>
    </row>
    <row r="472" spans="2:2" ht="14.25">
      <c r="B472" s="8"/>
    </row>
    <row r="473" spans="2:2" ht="14.25">
      <c r="B473" s="8"/>
    </row>
    <row r="474" spans="2:2" ht="14.25">
      <c r="B474" s="8"/>
    </row>
    <row r="475" spans="2:2" ht="14.25">
      <c r="B475" s="8"/>
    </row>
    <row r="476" spans="2:2" ht="14.25">
      <c r="B476" s="8"/>
    </row>
    <row r="477" spans="2:2" ht="14.25">
      <c r="B477" s="8"/>
    </row>
    <row r="478" spans="2:2" ht="14.25">
      <c r="B478" s="8"/>
    </row>
    <row r="479" spans="2:2" ht="14.25">
      <c r="B479" s="8"/>
    </row>
    <row r="480" spans="2:2" ht="14.25">
      <c r="B480" s="8"/>
    </row>
    <row r="481" spans="2:2" ht="14.25">
      <c r="B481" s="8"/>
    </row>
    <row r="482" spans="2:2" ht="14.25">
      <c r="B482" s="8"/>
    </row>
    <row r="483" spans="2:2" ht="14.25">
      <c r="B483" s="8"/>
    </row>
    <row r="484" spans="2:2" ht="14.25">
      <c r="B484" s="8"/>
    </row>
    <row r="485" spans="2:2" ht="14.25">
      <c r="B485" s="8"/>
    </row>
    <row r="486" spans="2:2" ht="14.25">
      <c r="B486" s="8"/>
    </row>
    <row r="487" spans="2:2" ht="14.25">
      <c r="B487" s="8"/>
    </row>
    <row r="488" spans="2:2" ht="14.25">
      <c r="B488" s="8"/>
    </row>
    <row r="489" spans="2:2" ht="14.25">
      <c r="B489" s="8"/>
    </row>
    <row r="490" spans="2:2" ht="14.25">
      <c r="B490" s="8"/>
    </row>
    <row r="491" spans="2:2" ht="14.25">
      <c r="B491" s="8"/>
    </row>
    <row r="492" spans="2:2" ht="14.25">
      <c r="B492" s="8"/>
    </row>
    <row r="493" spans="2:2" ht="14.25">
      <c r="B493" s="8"/>
    </row>
    <row r="494" spans="2:2" ht="14.25">
      <c r="B494" s="8"/>
    </row>
    <row r="495" spans="2:2" ht="14.25">
      <c r="B495" s="8"/>
    </row>
    <row r="496" spans="2:2" ht="14.25">
      <c r="B496" s="8"/>
    </row>
    <row r="497" spans="2:2" ht="14.25">
      <c r="B497" s="8"/>
    </row>
    <row r="498" spans="2:2" ht="14.25">
      <c r="B498" s="8"/>
    </row>
    <row r="499" spans="2:2" ht="14.25">
      <c r="B499" s="8"/>
    </row>
    <row r="500" spans="2:2" ht="14.25">
      <c r="B500" s="8"/>
    </row>
    <row r="501" spans="2:2" ht="14.25">
      <c r="B501" s="8"/>
    </row>
    <row r="502" spans="2:2" ht="14.25">
      <c r="B502" s="8"/>
    </row>
    <row r="503" spans="2:2" ht="14.25">
      <c r="B503" s="8"/>
    </row>
    <row r="504" spans="2:2" ht="14.25">
      <c r="B504" s="8"/>
    </row>
    <row r="505" spans="2:2" ht="14.25">
      <c r="B505" s="8"/>
    </row>
    <row r="506" spans="2:2" ht="14.25">
      <c r="B506" s="8"/>
    </row>
    <row r="507" spans="2:2" ht="14.25">
      <c r="B507" s="8"/>
    </row>
    <row r="508" spans="2:2" ht="14.25">
      <c r="B508" s="8"/>
    </row>
    <row r="509" spans="2:2" ht="14.25">
      <c r="B509" s="8"/>
    </row>
    <row r="510" spans="2:2" ht="14.25">
      <c r="B510" s="8"/>
    </row>
    <row r="511" spans="2:2" ht="14.25">
      <c r="B511" s="8"/>
    </row>
    <row r="512" spans="2:2" ht="14.25">
      <c r="B512" s="8"/>
    </row>
    <row r="513" spans="2:2" ht="14.25">
      <c r="B513" s="8"/>
    </row>
    <row r="514" spans="2:2" ht="14.25">
      <c r="B514" s="8"/>
    </row>
    <row r="515" spans="2:2" ht="14.25">
      <c r="B515" s="8"/>
    </row>
    <row r="516" spans="2:2" ht="14.25">
      <c r="B516" s="8"/>
    </row>
    <row r="517" spans="2:2" ht="14.25">
      <c r="B517" s="8"/>
    </row>
    <row r="518" spans="2:2" ht="14.25">
      <c r="B518" s="8"/>
    </row>
    <row r="519" spans="2:2" ht="14.25">
      <c r="B519" s="8"/>
    </row>
    <row r="520" spans="2:2" ht="14.25">
      <c r="B520" s="8"/>
    </row>
    <row r="521" spans="2:2" ht="14.25">
      <c r="B521" s="8"/>
    </row>
    <row r="522" spans="2:2" ht="14.25">
      <c r="B522" s="8"/>
    </row>
    <row r="523" spans="2:2" ht="14.25">
      <c r="B523" s="8"/>
    </row>
    <row r="524" spans="2:2" ht="14.25">
      <c r="B524" s="8"/>
    </row>
    <row r="525" spans="2:2" ht="14.25">
      <c r="B525" s="8"/>
    </row>
    <row r="526" spans="2:2" ht="14.25">
      <c r="B526" s="8"/>
    </row>
    <row r="527" spans="2:2" ht="14.25">
      <c r="B527" s="8"/>
    </row>
    <row r="528" spans="2:2" ht="14.25">
      <c r="B528" s="8"/>
    </row>
    <row r="529" spans="2:2" ht="14.25">
      <c r="B529" s="8"/>
    </row>
    <row r="530" spans="2:2" ht="14.25">
      <c r="B530" s="8"/>
    </row>
    <row r="531" spans="2:2" ht="14.25">
      <c r="B531" s="8"/>
    </row>
    <row r="532" spans="2:2" ht="14.25">
      <c r="B532" s="8"/>
    </row>
    <row r="533" spans="2:2" ht="14.25">
      <c r="B533" s="8"/>
    </row>
    <row r="534" spans="2:2" ht="14.25">
      <c r="B534" s="8"/>
    </row>
    <row r="535" spans="2:2" ht="14.25">
      <c r="B535" s="8"/>
    </row>
    <row r="536" spans="2:2" ht="14.25">
      <c r="B536" s="8"/>
    </row>
    <row r="537" spans="2:2" ht="14.25">
      <c r="B537" s="8"/>
    </row>
    <row r="538" spans="2:2" ht="14.25">
      <c r="B538" s="8"/>
    </row>
    <row r="539" spans="2:2" ht="14.25">
      <c r="B539" s="8"/>
    </row>
    <row r="540" spans="2:2" ht="14.25">
      <c r="B540" s="8"/>
    </row>
    <row r="541" spans="2:2" ht="14.25">
      <c r="B541" s="8"/>
    </row>
    <row r="542" spans="2:2" ht="14.25">
      <c r="B542" s="8"/>
    </row>
    <row r="543" spans="2:2" ht="14.25">
      <c r="B543" s="8"/>
    </row>
    <row r="544" spans="2:2" ht="14.25">
      <c r="B544" s="8"/>
    </row>
    <row r="545" spans="2:2" ht="14.25">
      <c r="B545" s="8"/>
    </row>
    <row r="546" spans="2:2" ht="14.25">
      <c r="B546" s="8"/>
    </row>
    <row r="547" spans="2:2" ht="14.25">
      <c r="B547" s="8"/>
    </row>
    <row r="548" spans="2:2" ht="14.25">
      <c r="B548" s="8"/>
    </row>
    <row r="549" spans="2:2" ht="14.25">
      <c r="B549" s="8"/>
    </row>
    <row r="550" spans="2:2" ht="14.25">
      <c r="B550" s="8"/>
    </row>
    <row r="551" spans="2:2" ht="14.25">
      <c r="B551" s="8"/>
    </row>
    <row r="552" spans="2:2" ht="14.25">
      <c r="B552" s="8"/>
    </row>
    <row r="553" spans="2:2" ht="14.25">
      <c r="B553" s="8"/>
    </row>
    <row r="554" spans="2:2" ht="14.25">
      <c r="B554" s="8"/>
    </row>
    <row r="555" spans="2:2" ht="14.25">
      <c r="B555" s="8"/>
    </row>
    <row r="556" spans="2:2" ht="14.25">
      <c r="B556" s="8"/>
    </row>
    <row r="557" spans="2:2" ht="14.25">
      <c r="B557" s="8"/>
    </row>
    <row r="558" spans="2:2" ht="14.25">
      <c r="B558" s="8"/>
    </row>
    <row r="559" spans="2:2" ht="14.25">
      <c r="B559" s="8"/>
    </row>
    <row r="560" spans="2:2" ht="14.25">
      <c r="B560" s="8"/>
    </row>
    <row r="561" spans="2:2" ht="14.25">
      <c r="B561" s="8"/>
    </row>
    <row r="562" spans="2:2" ht="14.25">
      <c r="B562" s="8"/>
    </row>
    <row r="563" spans="2:2" ht="14.25">
      <c r="B563" s="8"/>
    </row>
    <row r="564" spans="2:2" ht="14.25">
      <c r="B564" s="8"/>
    </row>
    <row r="565" spans="2:2" ht="14.25">
      <c r="B565" s="8"/>
    </row>
    <row r="566" spans="2:2" ht="14.25">
      <c r="B566" s="8"/>
    </row>
    <row r="567" spans="2:2" ht="14.25">
      <c r="B567" s="8"/>
    </row>
    <row r="568" spans="2:2" ht="14.25">
      <c r="B568" s="8"/>
    </row>
    <row r="569" spans="2:2" ht="14.25">
      <c r="B569" s="8"/>
    </row>
    <row r="570" spans="2:2" ht="14.25">
      <c r="B570" s="8"/>
    </row>
    <row r="571" spans="2:2" ht="14.25">
      <c r="B571" s="8"/>
    </row>
    <row r="572" spans="2:2" ht="14.25">
      <c r="B572" s="8"/>
    </row>
    <row r="573" spans="2:2" ht="14.25">
      <c r="B573" s="8"/>
    </row>
    <row r="574" spans="2:2" ht="14.25">
      <c r="B574" s="8"/>
    </row>
    <row r="575" spans="2:2" ht="14.25">
      <c r="B575" s="8"/>
    </row>
    <row r="576" spans="2:2" ht="14.25">
      <c r="B576" s="8"/>
    </row>
    <row r="577" spans="2:2" ht="14.25">
      <c r="B577" s="8"/>
    </row>
    <row r="578" spans="2:2" ht="14.25">
      <c r="B578" s="8"/>
    </row>
    <row r="579" spans="2:2" ht="14.25">
      <c r="B579" s="8"/>
    </row>
    <row r="580" spans="2:2" ht="14.25">
      <c r="B580" s="8"/>
    </row>
    <row r="581" spans="2:2" ht="14.25">
      <c r="B581" s="8"/>
    </row>
    <row r="582" spans="2:2" ht="14.25">
      <c r="B582" s="8"/>
    </row>
    <row r="583" spans="2:2" ht="14.25">
      <c r="B583" s="8"/>
    </row>
    <row r="584" spans="2:2" ht="14.25">
      <c r="B584" s="8"/>
    </row>
    <row r="585" spans="2:2" ht="14.25">
      <c r="B585" s="8"/>
    </row>
    <row r="586" spans="2:2" ht="14.25">
      <c r="B586" s="8"/>
    </row>
    <row r="587" spans="2:2" ht="14.25">
      <c r="B587" s="8"/>
    </row>
    <row r="588" spans="2:2" ht="14.25">
      <c r="B588" s="8"/>
    </row>
    <row r="589" spans="2:2" ht="14.25">
      <c r="B589" s="8"/>
    </row>
    <row r="590" spans="2:2" ht="14.25">
      <c r="B590" s="8"/>
    </row>
    <row r="591" spans="2:2" ht="14.25">
      <c r="B591" s="8"/>
    </row>
    <row r="592" spans="2:2" ht="14.25">
      <c r="B592" s="8"/>
    </row>
    <row r="593" spans="2:2" ht="14.25">
      <c r="B593" s="8"/>
    </row>
    <row r="594" spans="2:2" ht="14.25">
      <c r="B594" s="8"/>
    </row>
    <row r="595" spans="2:2" ht="14.25">
      <c r="B595" s="8"/>
    </row>
    <row r="596" spans="2:2" ht="14.25">
      <c r="B596" s="8"/>
    </row>
    <row r="597" spans="2:2" ht="14.25">
      <c r="B597" s="8"/>
    </row>
    <row r="598" spans="2:2" ht="14.25">
      <c r="B598" s="8"/>
    </row>
    <row r="599" spans="2:2" ht="14.25">
      <c r="B599" s="8"/>
    </row>
    <row r="600" spans="2:2" ht="14.25">
      <c r="B600" s="8"/>
    </row>
    <row r="601" spans="2:2" ht="14.25">
      <c r="B601" s="8"/>
    </row>
    <row r="602" spans="2:2" ht="14.25">
      <c r="B602" s="8"/>
    </row>
    <row r="603" spans="2:2" ht="14.25">
      <c r="B603" s="8"/>
    </row>
    <row r="604" spans="2:2" ht="14.25">
      <c r="B604" s="8"/>
    </row>
    <row r="605" spans="2:2" ht="14.25">
      <c r="B605" s="8"/>
    </row>
    <row r="606" spans="2:2" ht="14.25">
      <c r="B606" s="8"/>
    </row>
    <row r="607" spans="2:2" ht="14.25">
      <c r="B607" s="8"/>
    </row>
    <row r="608" spans="2:2" ht="14.25">
      <c r="B608" s="8"/>
    </row>
    <row r="609" spans="2:2" ht="14.25">
      <c r="B609" s="8"/>
    </row>
    <row r="610" spans="2:2" ht="14.25">
      <c r="B610" s="8"/>
    </row>
    <row r="611" spans="2:2" ht="14.25">
      <c r="B611" s="8"/>
    </row>
    <row r="612" spans="2:2" ht="14.25">
      <c r="B612" s="8"/>
    </row>
    <row r="613" spans="2:2" ht="14.25">
      <c r="B613" s="8"/>
    </row>
    <row r="614" spans="2:2" ht="14.25">
      <c r="B614" s="8"/>
    </row>
    <row r="615" spans="2:2" ht="14.25">
      <c r="B615" s="8"/>
    </row>
    <row r="616" spans="2:2" ht="14.25">
      <c r="B616" s="8"/>
    </row>
    <row r="617" spans="2:2" ht="14.25">
      <c r="B617" s="8"/>
    </row>
    <row r="618" spans="2:2" ht="14.25">
      <c r="B618" s="8"/>
    </row>
    <row r="619" spans="2:2" ht="14.25">
      <c r="B619" s="8"/>
    </row>
    <row r="620" spans="2:2" ht="14.25">
      <c r="B620" s="8"/>
    </row>
    <row r="621" spans="2:2" ht="14.25">
      <c r="B621" s="8"/>
    </row>
    <row r="622" spans="2:2" ht="14.25">
      <c r="B622" s="8"/>
    </row>
    <row r="623" spans="2:2" ht="14.25">
      <c r="B623" s="8"/>
    </row>
    <row r="624" spans="2:2" ht="14.25">
      <c r="B624" s="8"/>
    </row>
    <row r="625" spans="2:2" ht="14.25">
      <c r="B625" s="8"/>
    </row>
    <row r="626" spans="2:2" ht="14.25">
      <c r="B626" s="8"/>
    </row>
    <row r="627" spans="2:2" ht="14.25">
      <c r="B627" s="8"/>
    </row>
    <row r="628" spans="2:2" ht="14.25">
      <c r="B628" s="8"/>
    </row>
    <row r="629" spans="2:2" ht="14.25">
      <c r="B629" s="8"/>
    </row>
    <row r="630" spans="2:2" ht="14.25">
      <c r="B630" s="8"/>
    </row>
    <row r="631" spans="2:2" ht="14.25">
      <c r="B631" s="8"/>
    </row>
    <row r="632" spans="2:2" ht="14.25">
      <c r="B632" s="8"/>
    </row>
    <row r="633" spans="2:2" ht="14.25">
      <c r="B633" s="8"/>
    </row>
    <row r="634" spans="2:2" ht="14.25">
      <c r="B634" s="8"/>
    </row>
    <row r="635" spans="2:2" ht="14.25">
      <c r="B635" s="8"/>
    </row>
    <row r="636" spans="2:2" ht="14.25">
      <c r="B636" s="8"/>
    </row>
    <row r="637" spans="2:2" ht="14.25">
      <c r="B637" s="8"/>
    </row>
    <row r="638" spans="2:2" ht="14.25">
      <c r="B638" s="8"/>
    </row>
    <row r="639" spans="2:2" ht="14.25">
      <c r="B639" s="8"/>
    </row>
    <row r="640" spans="2:2" ht="14.25">
      <c r="B640" s="8"/>
    </row>
    <row r="641" spans="2:2" ht="14.25">
      <c r="B641" s="8"/>
    </row>
    <row r="642" spans="2:2" ht="14.25">
      <c r="B642" s="8"/>
    </row>
    <row r="643" spans="2:2" ht="14.25">
      <c r="B643" s="8"/>
    </row>
    <row r="644" spans="2:2" ht="14.25">
      <c r="B644" s="8"/>
    </row>
    <row r="645" spans="2:2" ht="14.25">
      <c r="B645" s="8"/>
    </row>
    <row r="646" spans="2:2" ht="14.25">
      <c r="B646" s="8"/>
    </row>
    <row r="647" spans="2:2" ht="14.25">
      <c r="B647" s="8"/>
    </row>
    <row r="648" spans="2:2" ht="14.25">
      <c r="B648" s="8"/>
    </row>
    <row r="649" spans="2:2" ht="14.25">
      <c r="B649" s="8"/>
    </row>
    <row r="650" spans="2:2" ht="14.25">
      <c r="B650" s="8"/>
    </row>
    <row r="651" spans="2:2" ht="14.25">
      <c r="B651" s="8"/>
    </row>
    <row r="652" spans="2:2" ht="14.25">
      <c r="B652" s="8"/>
    </row>
    <row r="653" spans="2:2" ht="14.25">
      <c r="B653" s="8"/>
    </row>
    <row r="654" spans="2:2" ht="14.25">
      <c r="B654" s="8"/>
    </row>
    <row r="655" spans="2:2" ht="14.25">
      <c r="B655" s="8"/>
    </row>
    <row r="656" spans="2:2" ht="14.25">
      <c r="B656" s="8"/>
    </row>
    <row r="657" spans="2:2" ht="14.25">
      <c r="B657" s="8"/>
    </row>
    <row r="658" spans="2:2" ht="14.25">
      <c r="B658" s="8"/>
    </row>
    <row r="659" spans="2:2" ht="14.25">
      <c r="B659" s="8"/>
    </row>
    <row r="660" spans="2:2" ht="14.25">
      <c r="B660" s="8"/>
    </row>
    <row r="661" spans="2:2" ht="14.25">
      <c r="B661" s="8"/>
    </row>
    <row r="662" spans="2:2" ht="14.25">
      <c r="B662" s="8"/>
    </row>
    <row r="663" spans="2:2" ht="14.25">
      <c r="B663" s="8"/>
    </row>
    <row r="664" spans="2:2" ht="14.25">
      <c r="B664" s="8"/>
    </row>
    <row r="665" spans="2:2" ht="14.25">
      <c r="B665" s="8"/>
    </row>
    <row r="666" spans="2:2" ht="14.25">
      <c r="B666" s="8"/>
    </row>
    <row r="667" spans="2:2" ht="14.25">
      <c r="B667" s="8"/>
    </row>
    <row r="668" spans="2:2" ht="14.25">
      <c r="B668" s="8"/>
    </row>
    <row r="669" spans="2:2" ht="14.25">
      <c r="B669" s="8"/>
    </row>
    <row r="670" spans="2:2" ht="14.25">
      <c r="B670" s="8"/>
    </row>
    <row r="671" spans="2:2" ht="14.25">
      <c r="B671" s="8"/>
    </row>
    <row r="672" spans="2:2" ht="14.25">
      <c r="B672" s="8"/>
    </row>
    <row r="673" spans="2:2" ht="14.25">
      <c r="B673" s="8"/>
    </row>
    <row r="674" spans="2:2" ht="14.25">
      <c r="B674" s="8"/>
    </row>
    <row r="675" spans="2:2" ht="14.25">
      <c r="B675" s="8"/>
    </row>
    <row r="676" spans="2:2" ht="14.25">
      <c r="B676" s="8"/>
    </row>
    <row r="677" spans="2:2" ht="14.25">
      <c r="B677" s="8"/>
    </row>
    <row r="678" spans="2:2" ht="14.25">
      <c r="B678" s="8"/>
    </row>
    <row r="679" spans="2:2" ht="14.25">
      <c r="B679" s="8"/>
    </row>
    <row r="680" spans="2:2" ht="14.25">
      <c r="B680" s="8"/>
    </row>
    <row r="681" spans="2:2" ht="14.25">
      <c r="B681" s="8"/>
    </row>
    <row r="682" spans="2:2" ht="14.25">
      <c r="B682" s="8"/>
    </row>
    <row r="683" spans="2:2" ht="14.25">
      <c r="B683" s="8"/>
    </row>
    <row r="684" spans="2:2" ht="14.25">
      <c r="B684" s="8"/>
    </row>
    <row r="685" spans="2:2" ht="14.25">
      <c r="B685" s="8"/>
    </row>
    <row r="686" spans="2:2" ht="14.25">
      <c r="B686" s="8"/>
    </row>
    <row r="687" spans="2:2" ht="14.25">
      <c r="B687" s="8"/>
    </row>
    <row r="688" spans="2:2" ht="14.25">
      <c r="B688" s="8"/>
    </row>
    <row r="689" spans="2:2" ht="14.25">
      <c r="B689" s="8"/>
    </row>
    <row r="690" spans="2:2" ht="14.25">
      <c r="B690" s="8"/>
    </row>
    <row r="691" spans="2:2" ht="14.25">
      <c r="B691" s="8"/>
    </row>
    <row r="692" spans="2:2" ht="14.25">
      <c r="B692" s="8"/>
    </row>
    <row r="693" spans="2:2" ht="14.25">
      <c r="B693" s="8"/>
    </row>
    <row r="694" spans="2:2" ht="14.25">
      <c r="B694" s="8"/>
    </row>
    <row r="695" spans="2:2" ht="14.25">
      <c r="B695" s="8"/>
    </row>
    <row r="696" spans="2:2" ht="14.25">
      <c r="B696" s="8"/>
    </row>
    <row r="697" spans="2:2" ht="14.25">
      <c r="B697" s="8"/>
    </row>
    <row r="698" spans="2:2" ht="14.25">
      <c r="B698" s="8"/>
    </row>
    <row r="699" spans="2:2" ht="14.25">
      <c r="B699" s="8"/>
    </row>
    <row r="700" spans="2:2" ht="14.25">
      <c r="B700" s="8"/>
    </row>
    <row r="701" spans="2:2" ht="14.25">
      <c r="B701" s="8"/>
    </row>
    <row r="702" spans="2:2" ht="14.25">
      <c r="B702" s="8"/>
    </row>
    <row r="703" spans="2:2" ht="14.25">
      <c r="B703" s="8"/>
    </row>
    <row r="704" spans="2:2" ht="14.25">
      <c r="B704" s="8"/>
    </row>
    <row r="705" spans="2:2" ht="14.25">
      <c r="B705" s="8"/>
    </row>
    <row r="706" spans="2:2" ht="14.25">
      <c r="B706" s="8"/>
    </row>
    <row r="707" spans="2:2" ht="14.25">
      <c r="B707" s="8"/>
    </row>
    <row r="708" spans="2:2" ht="14.25">
      <c r="B708" s="8"/>
    </row>
    <row r="709" spans="2:2" ht="14.25">
      <c r="B709" s="8"/>
    </row>
    <row r="710" spans="2:2" ht="14.25">
      <c r="B710" s="8"/>
    </row>
    <row r="711" spans="2:2" ht="14.25">
      <c r="B711" s="8"/>
    </row>
    <row r="712" spans="2:2" ht="14.25">
      <c r="B712" s="8"/>
    </row>
    <row r="713" spans="2:2" ht="14.25">
      <c r="B713" s="8"/>
    </row>
    <row r="714" spans="2:2" ht="14.25">
      <c r="B714" s="8"/>
    </row>
    <row r="715" spans="2:2" ht="14.25">
      <c r="B715" s="8"/>
    </row>
    <row r="716" spans="2:2" ht="14.25">
      <c r="B716" s="8"/>
    </row>
    <row r="717" spans="2:2" ht="14.25">
      <c r="B717" s="8"/>
    </row>
    <row r="718" spans="2:2" ht="14.25">
      <c r="B718" s="8"/>
    </row>
    <row r="719" spans="2:2" ht="14.25">
      <c r="B719" s="8"/>
    </row>
    <row r="720" spans="2:2" ht="14.25">
      <c r="B720" s="8"/>
    </row>
    <row r="721" spans="2:2" ht="14.25">
      <c r="B721" s="8"/>
    </row>
    <row r="722" spans="2:2" ht="14.25">
      <c r="B722" s="8"/>
    </row>
    <row r="723" spans="2:2" ht="14.25">
      <c r="B723" s="8"/>
    </row>
    <row r="724" spans="2:2" ht="14.25">
      <c r="B724" s="8"/>
    </row>
    <row r="725" spans="2:2" ht="14.25">
      <c r="B725" s="8"/>
    </row>
    <row r="726" spans="2:2" ht="14.25">
      <c r="B726" s="8"/>
    </row>
    <row r="727" spans="2:2" ht="14.25">
      <c r="B727" s="8"/>
    </row>
    <row r="728" spans="2:2" ht="14.25">
      <c r="B728" s="8"/>
    </row>
    <row r="729" spans="2:2" ht="14.25">
      <c r="B729" s="8"/>
    </row>
    <row r="730" spans="2:2" ht="14.25">
      <c r="B730" s="8"/>
    </row>
    <row r="731" spans="2:2" ht="14.25">
      <c r="B731" s="8"/>
    </row>
    <row r="732" spans="2:2" ht="14.25">
      <c r="B732" s="8"/>
    </row>
    <row r="733" spans="2:2" ht="14.25">
      <c r="B733" s="8"/>
    </row>
    <row r="734" spans="2:2" ht="14.25">
      <c r="B734" s="8"/>
    </row>
    <row r="735" spans="2:2" ht="14.25">
      <c r="B735" s="8"/>
    </row>
    <row r="736" spans="2:2" ht="14.25">
      <c r="B736" s="8"/>
    </row>
    <row r="737" spans="2:2" ht="14.25">
      <c r="B737" s="8"/>
    </row>
    <row r="738" spans="2:2" ht="14.25">
      <c r="B738" s="8"/>
    </row>
    <row r="739" spans="2:2" ht="14.25">
      <c r="B739" s="8"/>
    </row>
    <row r="740" spans="2:2" ht="14.25">
      <c r="B740" s="8"/>
    </row>
    <row r="741" spans="2:2" ht="14.25">
      <c r="B741" s="8"/>
    </row>
    <row r="742" spans="2:2" ht="14.25">
      <c r="B742" s="8"/>
    </row>
    <row r="743" spans="2:2" ht="14.25">
      <c r="B743" s="8"/>
    </row>
    <row r="744" spans="2:2" ht="14.25">
      <c r="B744" s="8"/>
    </row>
    <row r="745" spans="2:2" ht="14.25">
      <c r="B745" s="8"/>
    </row>
    <row r="746" spans="2:2" ht="14.25">
      <c r="B746" s="8"/>
    </row>
    <row r="747" spans="2:2" ht="14.25">
      <c r="B747" s="8"/>
    </row>
    <row r="748" spans="2:2" ht="14.25">
      <c r="B748" s="8"/>
    </row>
    <row r="749" spans="2:2" ht="14.25">
      <c r="B749" s="8"/>
    </row>
    <row r="750" spans="2:2" ht="14.25">
      <c r="B750" s="8"/>
    </row>
    <row r="751" spans="2:2" ht="14.25">
      <c r="B751" s="8"/>
    </row>
    <row r="752" spans="2:2" ht="14.25">
      <c r="B752" s="8"/>
    </row>
    <row r="753" spans="2:2" ht="14.25">
      <c r="B753" s="8"/>
    </row>
    <row r="754" spans="2:2" ht="14.25">
      <c r="B754" s="8"/>
    </row>
    <row r="755" spans="2:2" ht="14.25">
      <c r="B755" s="8"/>
    </row>
    <row r="756" spans="2:2" ht="14.25">
      <c r="B756" s="8"/>
    </row>
    <row r="757" spans="2:2" ht="14.25">
      <c r="B757" s="8"/>
    </row>
    <row r="758" spans="2:2" ht="14.25">
      <c r="B758" s="8"/>
    </row>
    <row r="759" spans="2:2" ht="14.25">
      <c r="B759" s="8"/>
    </row>
    <row r="760" spans="2:2" ht="14.25">
      <c r="B760" s="8"/>
    </row>
    <row r="761" spans="2:2" ht="14.25">
      <c r="B761" s="8"/>
    </row>
    <row r="762" spans="2:2" ht="14.25">
      <c r="B762" s="8"/>
    </row>
    <row r="763" spans="2:2" ht="14.25">
      <c r="B763" s="8"/>
    </row>
    <row r="764" spans="2:2" ht="14.25">
      <c r="B764" s="8"/>
    </row>
    <row r="765" spans="2:2" ht="14.25">
      <c r="B765" s="8"/>
    </row>
    <row r="766" spans="2:2" ht="14.25">
      <c r="B766" s="8"/>
    </row>
    <row r="767" spans="2:2" ht="14.25">
      <c r="B767" s="8"/>
    </row>
    <row r="768" spans="2:2" ht="14.25">
      <c r="B768" s="8"/>
    </row>
    <row r="769" spans="2:2" ht="14.25">
      <c r="B769" s="8"/>
    </row>
    <row r="770" spans="2:2" ht="14.25">
      <c r="B770" s="8"/>
    </row>
    <row r="771" spans="2:2" ht="14.25">
      <c r="B771" s="8"/>
    </row>
    <row r="772" spans="2:2" ht="14.25">
      <c r="B772" s="8"/>
    </row>
    <row r="773" spans="2:2" ht="14.25">
      <c r="B773" s="8"/>
    </row>
    <row r="774" spans="2:2" ht="14.25">
      <c r="B774" s="8"/>
    </row>
    <row r="775" spans="2:2" ht="14.25">
      <c r="B775" s="8"/>
    </row>
    <row r="776" spans="2:2" ht="14.25">
      <c r="B776" s="8"/>
    </row>
    <row r="777" spans="2:2" ht="14.25">
      <c r="B777" s="8"/>
    </row>
    <row r="778" spans="2:2" ht="14.25">
      <c r="B778" s="8"/>
    </row>
    <row r="779" spans="2:2" ht="14.25">
      <c r="B779" s="8"/>
    </row>
    <row r="780" spans="2:2" ht="14.25">
      <c r="B780" s="8"/>
    </row>
    <row r="781" spans="2:2" ht="14.25">
      <c r="B781" s="8"/>
    </row>
    <row r="782" spans="2:2" ht="14.25">
      <c r="B782" s="8"/>
    </row>
    <row r="783" spans="2:2" ht="14.25">
      <c r="B783" s="8"/>
    </row>
    <row r="784" spans="2:2" ht="14.25">
      <c r="B784" s="8"/>
    </row>
    <row r="785" spans="2:2" ht="14.25">
      <c r="B785" s="8"/>
    </row>
    <row r="786" spans="2:2" ht="14.25">
      <c r="B786" s="8"/>
    </row>
    <row r="787" spans="2:2" ht="14.25">
      <c r="B787" s="8"/>
    </row>
    <row r="788" spans="2:2" ht="14.25">
      <c r="B788" s="8"/>
    </row>
    <row r="789" spans="2:2" ht="14.25">
      <c r="B789" s="8"/>
    </row>
    <row r="790" spans="2:2" ht="14.25">
      <c r="B790" s="8"/>
    </row>
    <row r="791" spans="2:2" ht="14.25">
      <c r="B791" s="8"/>
    </row>
    <row r="792" spans="2:2" ht="14.25">
      <c r="B792" s="8"/>
    </row>
    <row r="793" spans="2:2" ht="14.25">
      <c r="B793" s="8"/>
    </row>
    <row r="794" spans="2:2" ht="14.25">
      <c r="B794" s="8"/>
    </row>
    <row r="795" spans="2:2" ht="14.25">
      <c r="B795" s="8"/>
    </row>
    <row r="796" spans="2:2" ht="14.25">
      <c r="B796" s="8"/>
    </row>
    <row r="797" spans="2:2" ht="14.25">
      <c r="B797" s="8"/>
    </row>
    <row r="798" spans="2:2" ht="14.25">
      <c r="B798" s="8"/>
    </row>
    <row r="799" spans="2:2" ht="14.25">
      <c r="B799" s="8"/>
    </row>
    <row r="800" spans="2:2" ht="14.25">
      <c r="B800" s="8"/>
    </row>
    <row r="801" spans="2:2" ht="14.25">
      <c r="B801" s="8"/>
    </row>
    <row r="802" spans="2:2" ht="14.25">
      <c r="B802" s="8"/>
    </row>
    <row r="803" spans="2:2" ht="14.25">
      <c r="B803" s="8"/>
    </row>
    <row r="804" spans="2:2" ht="14.25">
      <c r="B804" s="8"/>
    </row>
    <row r="805" spans="2:2" ht="14.25">
      <c r="B805" s="8"/>
    </row>
    <row r="806" spans="2:2" ht="14.25">
      <c r="B806" s="8"/>
    </row>
    <row r="807" spans="2:2" ht="14.25">
      <c r="B807" s="8"/>
    </row>
    <row r="808" spans="2:2" ht="14.25">
      <c r="B808" s="8"/>
    </row>
    <row r="809" spans="2:2" ht="14.25">
      <c r="B809" s="8"/>
    </row>
    <row r="810" spans="2:2" ht="14.25">
      <c r="B810" s="8"/>
    </row>
    <row r="811" spans="2:2" ht="14.25">
      <c r="B811" s="8"/>
    </row>
    <row r="812" spans="2:2" ht="14.25">
      <c r="B812" s="8"/>
    </row>
    <row r="813" spans="2:2" ht="14.25">
      <c r="B813" s="8"/>
    </row>
    <row r="814" spans="2:2" ht="14.25">
      <c r="B814" s="8"/>
    </row>
    <row r="815" spans="2:2" ht="14.25">
      <c r="B815" s="8"/>
    </row>
    <row r="816" spans="2:2" ht="14.25">
      <c r="B816" s="8"/>
    </row>
    <row r="817" spans="2:2" ht="14.25">
      <c r="B817" s="8"/>
    </row>
    <row r="818" spans="2:2" ht="14.25">
      <c r="B818" s="8"/>
    </row>
    <row r="819" spans="2:2" ht="14.25">
      <c r="B819" s="8"/>
    </row>
    <row r="820" spans="2:2" ht="14.25">
      <c r="B820" s="8"/>
    </row>
    <row r="821" spans="2:2" ht="14.25">
      <c r="B821" s="8"/>
    </row>
    <row r="822" spans="2:2" ht="14.25">
      <c r="B822" s="8"/>
    </row>
    <row r="823" spans="2:2" ht="14.25">
      <c r="B823" s="8"/>
    </row>
    <row r="824" spans="2:2" ht="14.25">
      <c r="B824" s="8"/>
    </row>
    <row r="825" spans="2:2" ht="14.25">
      <c r="B825" s="8"/>
    </row>
    <row r="826" spans="2:2" ht="14.25">
      <c r="B826" s="8"/>
    </row>
    <row r="827" spans="2:2" ht="14.25">
      <c r="B827" s="8"/>
    </row>
    <row r="828" spans="2:2" ht="14.25">
      <c r="B828" s="8"/>
    </row>
    <row r="829" spans="2:2" ht="14.25">
      <c r="B829" s="8"/>
    </row>
    <row r="830" spans="2:2" ht="14.25">
      <c r="B830" s="8"/>
    </row>
    <row r="831" spans="2:2" ht="14.25">
      <c r="B831" s="8"/>
    </row>
    <row r="832" spans="2:2" ht="14.25">
      <c r="B832" s="8"/>
    </row>
    <row r="833" spans="2:2" ht="14.25">
      <c r="B833" s="8"/>
    </row>
    <row r="834" spans="2:2" ht="14.25">
      <c r="B834" s="8"/>
    </row>
    <row r="835" spans="2:2" ht="14.25">
      <c r="B835" s="8"/>
    </row>
    <row r="836" spans="2:2" ht="14.25">
      <c r="B836" s="8"/>
    </row>
    <row r="837" spans="2:2" ht="14.25">
      <c r="B837" s="8"/>
    </row>
    <row r="838" spans="2:2" ht="14.25">
      <c r="B838" s="8"/>
    </row>
    <row r="839" spans="2:2" ht="14.25">
      <c r="B839" s="8"/>
    </row>
    <row r="840" spans="2:2" ht="14.25">
      <c r="B840" s="8"/>
    </row>
    <row r="841" spans="2:2" ht="14.25">
      <c r="B841" s="8"/>
    </row>
    <row r="842" spans="2:2" ht="14.25">
      <c r="B842" s="8"/>
    </row>
    <row r="843" spans="2:2" ht="14.25">
      <c r="B843" s="8"/>
    </row>
    <row r="844" spans="2:2" ht="14.25">
      <c r="B844" s="8"/>
    </row>
    <row r="845" spans="2:2" ht="14.25">
      <c r="B845" s="8"/>
    </row>
    <row r="846" spans="2:2" ht="14.25">
      <c r="B846" s="8"/>
    </row>
    <row r="847" spans="2:2" ht="14.25">
      <c r="B847" s="8"/>
    </row>
    <row r="848" spans="2:2" ht="14.25">
      <c r="B848" s="8"/>
    </row>
    <row r="849" spans="2:2" ht="14.25">
      <c r="B849" s="8"/>
    </row>
    <row r="850" spans="2:2" ht="14.25">
      <c r="B850" s="8"/>
    </row>
    <row r="851" spans="2:2" ht="14.25">
      <c r="B851" s="8"/>
    </row>
    <row r="852" spans="2:2" ht="14.25">
      <c r="B852" s="8"/>
    </row>
    <row r="853" spans="2:2" ht="14.25">
      <c r="B853" s="8"/>
    </row>
    <row r="854" spans="2:2" ht="14.25">
      <c r="B854" s="8"/>
    </row>
    <row r="855" spans="2:2" ht="14.25">
      <c r="B855" s="8"/>
    </row>
    <row r="856" spans="2:2" ht="14.25">
      <c r="B856" s="8"/>
    </row>
    <row r="857" spans="2:2" ht="14.25">
      <c r="B857" s="8"/>
    </row>
    <row r="858" spans="2:2" ht="14.25">
      <c r="B858" s="8"/>
    </row>
    <row r="859" spans="2:2" ht="14.25">
      <c r="B859" s="8"/>
    </row>
    <row r="860" spans="2:2" ht="14.25">
      <c r="B860" s="8"/>
    </row>
    <row r="861" spans="2:2" ht="14.25">
      <c r="B861" s="8"/>
    </row>
    <row r="862" spans="2:2" ht="14.25">
      <c r="B862" s="8"/>
    </row>
    <row r="863" spans="2:2" ht="14.25">
      <c r="B863" s="8"/>
    </row>
    <row r="864" spans="2:2" ht="14.25">
      <c r="B864" s="8"/>
    </row>
    <row r="865" spans="2:2" ht="14.25">
      <c r="B865" s="8"/>
    </row>
    <row r="866" spans="2:2" ht="14.25">
      <c r="B866" s="8"/>
    </row>
    <row r="867" spans="2:2" ht="14.25">
      <c r="B867" s="8"/>
    </row>
    <row r="868" spans="2:2" ht="14.25">
      <c r="B868" s="8"/>
    </row>
    <row r="869" spans="2:2" ht="14.25">
      <c r="B869" s="8"/>
    </row>
    <row r="870" spans="2:2" ht="14.25">
      <c r="B870" s="8"/>
    </row>
    <row r="871" spans="2:2" ht="14.25">
      <c r="B871" s="8"/>
    </row>
    <row r="872" spans="2:2" ht="14.25">
      <c r="B872" s="8"/>
    </row>
    <row r="873" spans="2:2" ht="14.25">
      <c r="B873" s="8"/>
    </row>
    <row r="874" spans="2:2" ht="14.25">
      <c r="B874" s="8"/>
    </row>
    <row r="875" spans="2:2" ht="14.25">
      <c r="B875" s="8"/>
    </row>
    <row r="876" spans="2:2" ht="14.25">
      <c r="B876" s="8"/>
    </row>
    <row r="877" spans="2:2" ht="14.25">
      <c r="B877" s="8"/>
    </row>
    <row r="878" spans="2:2" ht="14.25">
      <c r="B878" s="8"/>
    </row>
    <row r="879" spans="2:2" ht="14.25">
      <c r="B879" s="8"/>
    </row>
    <row r="880" spans="2:2" ht="14.25">
      <c r="B880" s="8"/>
    </row>
    <row r="881" spans="2:2" ht="14.25">
      <c r="B881" s="8"/>
    </row>
    <row r="882" spans="2:2" ht="14.25">
      <c r="B882" s="8"/>
    </row>
    <row r="883" spans="2:2" ht="14.25">
      <c r="B883" s="8"/>
    </row>
    <row r="884" spans="2:2" ht="14.25">
      <c r="B884" s="8"/>
    </row>
    <row r="885" spans="2:2" ht="14.25">
      <c r="B885" s="8"/>
    </row>
    <row r="886" spans="2:2" ht="14.25">
      <c r="B886" s="8"/>
    </row>
    <row r="887" spans="2:2" ht="14.25">
      <c r="B887" s="8"/>
    </row>
    <row r="888" spans="2:2" ht="14.25">
      <c r="B888" s="8"/>
    </row>
    <row r="889" spans="2:2" ht="14.25">
      <c r="B889" s="8"/>
    </row>
    <row r="890" spans="2:2" ht="14.25">
      <c r="B890" s="8"/>
    </row>
    <row r="891" spans="2:2" ht="14.25">
      <c r="B891" s="8"/>
    </row>
    <row r="892" spans="2:2" ht="14.25">
      <c r="B892" s="8"/>
    </row>
    <row r="893" spans="2:2" ht="14.25">
      <c r="B893" s="8"/>
    </row>
    <row r="894" spans="2:2" ht="14.25">
      <c r="B894" s="8"/>
    </row>
    <row r="895" spans="2:2" ht="14.25">
      <c r="B895" s="8"/>
    </row>
    <row r="896" spans="2:2" ht="14.25">
      <c r="B896" s="8"/>
    </row>
    <row r="897" spans="2:2" ht="14.25">
      <c r="B897" s="8"/>
    </row>
    <row r="898" spans="2:2" ht="14.25">
      <c r="B898" s="8"/>
    </row>
    <row r="899" spans="2:2" ht="14.25">
      <c r="B899" s="8"/>
    </row>
    <row r="900" spans="2:2" ht="14.25">
      <c r="B900" s="8"/>
    </row>
    <row r="901" spans="2:2" ht="14.25">
      <c r="B901" s="8"/>
    </row>
    <row r="902" spans="2:2" ht="14.25">
      <c r="B902" s="8"/>
    </row>
    <row r="903" spans="2:2" ht="14.25">
      <c r="B903" s="8"/>
    </row>
    <row r="904" spans="2:2" ht="14.25">
      <c r="B904" s="8"/>
    </row>
    <row r="905" spans="2:2" ht="14.25">
      <c r="B905" s="8"/>
    </row>
    <row r="906" spans="2:2" ht="14.25">
      <c r="B906" s="8"/>
    </row>
    <row r="907" spans="2:2" ht="14.25">
      <c r="B907" s="8"/>
    </row>
    <row r="908" spans="2:2" ht="14.25">
      <c r="B908" s="8"/>
    </row>
    <row r="909" spans="2:2" ht="14.25">
      <c r="B909" s="8"/>
    </row>
    <row r="910" spans="2:2" ht="14.25">
      <c r="B910" s="8"/>
    </row>
    <row r="911" spans="2:2" ht="14.25">
      <c r="B911" s="8"/>
    </row>
    <row r="912" spans="2:2" ht="14.25">
      <c r="B912" s="8"/>
    </row>
    <row r="913" spans="2:2" ht="14.25">
      <c r="B913" s="8"/>
    </row>
    <row r="914" spans="2:2" ht="14.25">
      <c r="B914" s="8"/>
    </row>
    <row r="915" spans="2:2" ht="14.25">
      <c r="B915" s="8"/>
    </row>
    <row r="916" spans="2:2" ht="14.25">
      <c r="B916" s="8"/>
    </row>
    <row r="917" spans="2:2" ht="14.25">
      <c r="B917" s="8"/>
    </row>
    <row r="918" spans="2:2" ht="14.25">
      <c r="B918" s="8"/>
    </row>
    <row r="919" spans="2:2" ht="14.25">
      <c r="B919" s="8"/>
    </row>
    <row r="920" spans="2:2" ht="14.25">
      <c r="B920" s="8"/>
    </row>
    <row r="921" spans="2:2" ht="14.25">
      <c r="B921" s="8"/>
    </row>
    <row r="922" spans="2:2" ht="14.25">
      <c r="B922" s="8"/>
    </row>
    <row r="923" spans="2:2" ht="14.25">
      <c r="B923" s="8"/>
    </row>
    <row r="924" spans="2:2" ht="14.25">
      <c r="B924" s="8"/>
    </row>
    <row r="925" spans="2:2" ht="14.25">
      <c r="B925" s="8"/>
    </row>
    <row r="926" spans="2:2" ht="14.25">
      <c r="B926" s="8"/>
    </row>
    <row r="927" spans="2:2" ht="14.25">
      <c r="B927" s="8"/>
    </row>
    <row r="928" spans="2:2" ht="14.25">
      <c r="B928" s="8"/>
    </row>
    <row r="929" spans="2:2" ht="14.25">
      <c r="B929" s="8"/>
    </row>
    <row r="930" spans="2:2" ht="14.25">
      <c r="B930" s="8"/>
    </row>
    <row r="931" spans="2:2" ht="14.25">
      <c r="B931" s="8"/>
    </row>
    <row r="932" spans="2:2" ht="14.25">
      <c r="B932" s="8"/>
    </row>
    <row r="933" spans="2:2" ht="14.25">
      <c r="B933" s="8"/>
    </row>
    <row r="934" spans="2:2" ht="14.25">
      <c r="B934" s="8"/>
    </row>
    <row r="935" spans="2:2" ht="14.25">
      <c r="B935" s="8"/>
    </row>
    <row r="936" spans="2:2" ht="14.25">
      <c r="B936" s="8"/>
    </row>
    <row r="937" spans="2:2" ht="14.25">
      <c r="B937" s="8"/>
    </row>
    <row r="938" spans="2:2" ht="14.25">
      <c r="B938" s="8"/>
    </row>
    <row r="939" spans="2:2" ht="14.25">
      <c r="B939" s="8"/>
    </row>
    <row r="940" spans="2:2" ht="14.25">
      <c r="B940" s="8"/>
    </row>
    <row r="941" spans="2:2" ht="14.25">
      <c r="B941" s="8"/>
    </row>
    <row r="942" spans="2:2" ht="14.25">
      <c r="B942" s="8"/>
    </row>
    <row r="943" spans="2:2" ht="14.25">
      <c r="B943" s="8"/>
    </row>
    <row r="944" spans="2:2" ht="14.25">
      <c r="B944" s="8"/>
    </row>
    <row r="945" spans="2:2" ht="14.25">
      <c r="B945" s="8"/>
    </row>
    <row r="946" spans="2:2" ht="14.25">
      <c r="B946" s="8"/>
    </row>
    <row r="947" spans="2:2" ht="14.25">
      <c r="B947" s="8"/>
    </row>
    <row r="948" spans="2:2" ht="14.25">
      <c r="B948" s="8"/>
    </row>
    <row r="949" spans="2:2" ht="14.25">
      <c r="B949" s="8"/>
    </row>
    <row r="950" spans="2:2" ht="14.25">
      <c r="B950" s="8"/>
    </row>
    <row r="951" spans="2:2" ht="14.25">
      <c r="B951" s="8"/>
    </row>
    <row r="952" spans="2:2" ht="14.25">
      <c r="B952" s="8"/>
    </row>
    <row r="953" spans="2:2" ht="14.25">
      <c r="B953" s="8"/>
    </row>
    <row r="954" spans="2:2" ht="14.25">
      <c r="B954" s="8"/>
    </row>
    <row r="955" spans="2:2" ht="14.25">
      <c r="B955" s="8"/>
    </row>
    <row r="956" spans="2:2" ht="14.25">
      <c r="B956" s="8"/>
    </row>
    <row r="957" spans="2:2" ht="14.25">
      <c r="B957" s="8"/>
    </row>
    <row r="958" spans="2:2" ht="14.25">
      <c r="B958" s="8"/>
    </row>
    <row r="959" spans="2:2" ht="14.25">
      <c r="B959" s="8"/>
    </row>
    <row r="960" spans="2:2" ht="14.25">
      <c r="B960" s="8"/>
    </row>
    <row r="961" spans="2:2" ht="14.25">
      <c r="B961" s="8"/>
    </row>
    <row r="962" spans="2:2" ht="14.25">
      <c r="B962" s="8"/>
    </row>
    <row r="963" spans="2:2" ht="14.25">
      <c r="B963" s="8"/>
    </row>
    <row r="964" spans="2:2" ht="14.25">
      <c r="B964" s="8"/>
    </row>
    <row r="965" spans="2:2" ht="14.25">
      <c r="B965" s="8"/>
    </row>
    <row r="966" spans="2:2" ht="14.25">
      <c r="B966" s="8"/>
    </row>
    <row r="967" spans="2:2" ht="14.25">
      <c r="B967" s="8"/>
    </row>
    <row r="968" spans="2:2" ht="14.25">
      <c r="B968" s="8"/>
    </row>
    <row r="969" spans="2:2" ht="14.25">
      <c r="B969" s="8"/>
    </row>
    <row r="970" spans="2:2" ht="14.25">
      <c r="B970" s="8"/>
    </row>
    <row r="971" spans="2:2" ht="14.25">
      <c r="B971" s="8"/>
    </row>
    <row r="972" spans="2:2" ht="14.25">
      <c r="B972" s="8"/>
    </row>
    <row r="973" spans="2:2" ht="14.25">
      <c r="B973" s="8"/>
    </row>
    <row r="974" spans="2:2" ht="14.25">
      <c r="B974" s="8"/>
    </row>
    <row r="975" spans="2:2" ht="14.25">
      <c r="B975" s="8"/>
    </row>
    <row r="976" spans="2:2" ht="14.25">
      <c r="B976" s="8"/>
    </row>
    <row r="977" spans="2:2" ht="14.25">
      <c r="B977" s="8"/>
    </row>
    <row r="978" spans="2:2" ht="14.25">
      <c r="B978" s="8"/>
    </row>
    <row r="979" spans="2:2" ht="14.25">
      <c r="B979" s="8"/>
    </row>
    <row r="980" spans="2:2" ht="14.25">
      <c r="B980" s="8"/>
    </row>
    <row r="981" spans="2:2" ht="14.25">
      <c r="B981" s="8"/>
    </row>
    <row r="982" spans="2:2" ht="14.25">
      <c r="B982" s="8"/>
    </row>
    <row r="983" spans="2:2" ht="14.25">
      <c r="B983" s="8"/>
    </row>
    <row r="984" spans="2:2" ht="14.25">
      <c r="B984" s="8"/>
    </row>
    <row r="985" spans="2:2" ht="14.25">
      <c r="B985" s="8"/>
    </row>
    <row r="986" spans="2:2" ht="14.25">
      <c r="B986" s="8"/>
    </row>
    <row r="987" spans="2:2" ht="14.25">
      <c r="B987" s="8"/>
    </row>
    <row r="988" spans="2:2" ht="14.25">
      <c r="B988" s="8"/>
    </row>
    <row r="989" spans="2:2" ht="14.25">
      <c r="B989" s="8"/>
    </row>
    <row r="990" spans="2:2" ht="14.25">
      <c r="B990" s="8"/>
    </row>
    <row r="991" spans="2:2" ht="14.25">
      <c r="B991" s="8"/>
    </row>
    <row r="992" spans="2:2" ht="14.25">
      <c r="B992" s="8"/>
    </row>
    <row r="993" spans="2:2" ht="14.25">
      <c r="B993" s="8"/>
    </row>
    <row r="994" spans="2:2" ht="14.25">
      <c r="B994" s="8"/>
    </row>
    <row r="995" spans="2:2" ht="14.25">
      <c r="B995" s="8"/>
    </row>
    <row r="996" spans="2:2" ht="14.25">
      <c r="B996" s="8"/>
    </row>
    <row r="997" spans="2:2" ht="14.25">
      <c r="B997" s="8"/>
    </row>
    <row r="998" spans="2:2" ht="14.25">
      <c r="B998" s="8"/>
    </row>
    <row r="999" spans="2:2" ht="14.25">
      <c r="B999" s="8"/>
    </row>
    <row r="1000" spans="2:2" ht="14.25">
      <c r="B1000" s="8"/>
    </row>
  </sheetData>
  <sheetProtection algorithmName="SHA-512" hashValue="ZPBlG/iN5F2puUG05HDsR53QmXJfKrNaKq1WIOEzVCttSKosCK3eT63dU+0Icv23/PMM/N+okye6GKNR/EWzCA==" saltValue="OuQVQAYjV77Lf3Tum27QaQ==" spinCount="100000" sheet="1" objects="1" scenarios="1"/>
  <mergeCells count="26">
    <mergeCell ref="A1:A2"/>
    <mergeCell ref="B1:B2"/>
    <mergeCell ref="C1:C2"/>
    <mergeCell ref="D1:D2"/>
    <mergeCell ref="E1:E2"/>
    <mergeCell ref="F1:F2"/>
    <mergeCell ref="G1:G2"/>
    <mergeCell ref="H1:H2"/>
    <mergeCell ref="I1:I2"/>
    <mergeCell ref="J1:J2"/>
    <mergeCell ref="N1:N2"/>
    <mergeCell ref="O1:O2"/>
    <mergeCell ref="B32:E33"/>
    <mergeCell ref="F32:L33"/>
    <mergeCell ref="H5:M16"/>
    <mergeCell ref="B7:G16"/>
    <mergeCell ref="B19:M23"/>
    <mergeCell ref="B26:E27"/>
    <mergeCell ref="F26:L27"/>
    <mergeCell ref="B28:E29"/>
    <mergeCell ref="F28:L29"/>
    <mergeCell ref="K1:K2"/>
    <mergeCell ref="L1:L2"/>
    <mergeCell ref="M1:M2"/>
    <mergeCell ref="B30:E31"/>
    <mergeCell ref="F30:L31"/>
  </mergeCells>
  <hyperlinks>
    <hyperlink ref="B26:E27" r:id="rId1" display="2025 Integrated Report of CSN Group" xr:uid="{AD907E91-975A-416F-ACBD-AC1BF3DD349B}"/>
    <hyperlink ref="B30:E31" r:id="rId2" display="CSN Group's ESG Portal" xr:uid="{69C31F19-6121-4BB1-9BBD-D3987481E117}"/>
    <hyperlink ref="B28:E29" r:id="rId3" display="2025 Integrated Report of CSN Mineração" xr:uid="{B4CF72F6-8260-4113-A085-840567004CFD}"/>
  </hyperlinks>
  <pageMargins left="0.25" right="0.25" top="0.75" bottom="0.75" header="0" footer="0"/>
  <pageSetup paperSize="9" orientation="landscape"/>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005"/>
  <sheetViews>
    <sheetView showGridLines="0" workbookViewId="0">
      <pane ySplit="2" topLeftCell="A3" activePane="bottomLeft" state="frozen"/>
      <selection pane="bottomLeft" sqref="A1:A2"/>
    </sheetView>
  </sheetViews>
  <sheetFormatPr defaultColWidth="11.19921875" defaultRowHeight="15" customHeight="1"/>
  <cols>
    <col min="1" max="2" width="7" customWidth="1"/>
    <col min="3" max="16" width="10.296875" customWidth="1"/>
    <col min="17" max="17" width="2" customWidth="1"/>
    <col min="18" max="18" width="8.8984375" customWidth="1"/>
    <col min="19" max="29" width="8.8984375" style="826" customWidth="1"/>
  </cols>
  <sheetData>
    <row r="1" spans="1:18" ht="12.75" customHeight="1">
      <c r="A1" s="2892"/>
      <c r="B1" s="2892"/>
      <c r="C1" s="2892"/>
      <c r="D1" s="2894"/>
      <c r="E1" s="4023"/>
      <c r="F1" s="2889"/>
      <c r="G1" s="2890"/>
      <c r="H1" s="2891"/>
      <c r="I1" s="2892"/>
      <c r="J1" s="2892"/>
      <c r="K1" s="2886"/>
      <c r="L1" s="1703"/>
      <c r="M1" s="1703"/>
      <c r="N1" s="1703"/>
      <c r="O1" s="2886"/>
      <c r="P1" s="2887"/>
      <c r="Q1" s="2886"/>
      <c r="R1" s="2885"/>
    </row>
    <row r="2" spans="1:18" ht="12.75" customHeight="1">
      <c r="A2" s="2885"/>
      <c r="B2" s="2885"/>
      <c r="C2" s="2885"/>
      <c r="D2" s="2885"/>
      <c r="E2" s="2885"/>
      <c r="F2" s="2885"/>
      <c r="G2" s="2885"/>
      <c r="H2" s="2885"/>
      <c r="I2" s="2885"/>
      <c r="J2" s="2885"/>
      <c r="K2" s="2885"/>
      <c r="L2" s="1703"/>
      <c r="M2" s="1703"/>
      <c r="N2" s="1703"/>
      <c r="O2" s="2885"/>
      <c r="P2" s="2885"/>
      <c r="Q2" s="2885"/>
      <c r="R2" s="2885"/>
    </row>
    <row r="3" spans="1:18" ht="12.75" customHeight="1">
      <c r="A3" s="176"/>
      <c r="B3" s="176"/>
      <c r="C3" s="176"/>
      <c r="D3" s="176"/>
      <c r="E3" s="176"/>
      <c r="F3" s="176"/>
      <c r="G3" s="176"/>
      <c r="H3" s="176"/>
      <c r="I3" s="176"/>
      <c r="J3" s="176"/>
      <c r="K3" s="176"/>
      <c r="L3" s="1703"/>
      <c r="M3" s="1703"/>
      <c r="N3" s="1703"/>
      <c r="O3" s="176"/>
      <c r="P3" s="176"/>
      <c r="Q3" s="176"/>
    </row>
    <row r="4" spans="1:18" ht="12.75" customHeight="1">
      <c r="A4" s="826"/>
      <c r="B4" s="826"/>
      <c r="C4" s="826"/>
      <c r="D4" s="826"/>
      <c r="E4" s="1613"/>
      <c r="F4" s="826"/>
      <c r="G4" s="826"/>
      <c r="H4" s="826"/>
      <c r="I4" s="826"/>
      <c r="J4" s="826"/>
      <c r="K4" s="826"/>
      <c r="L4" s="826"/>
      <c r="M4" s="826"/>
      <c r="N4" s="826"/>
      <c r="O4" s="826"/>
      <c r="P4" s="826"/>
      <c r="Q4" s="826"/>
      <c r="R4" s="826"/>
    </row>
    <row r="5" spans="1:18" ht="27" customHeight="1">
      <c r="A5" s="1614"/>
      <c r="B5" s="9" t="s">
        <v>1722</v>
      </c>
      <c r="C5" s="1615"/>
      <c r="D5" s="826"/>
      <c r="E5" s="1613"/>
      <c r="F5" s="826"/>
      <c r="G5" s="826"/>
      <c r="H5" s="826"/>
      <c r="I5" s="826"/>
      <c r="J5" s="826"/>
      <c r="K5" s="826"/>
      <c r="L5" s="826"/>
      <c r="M5" s="826"/>
      <c r="N5" s="826"/>
      <c r="O5" s="826"/>
      <c r="P5" s="826"/>
      <c r="Q5" s="826"/>
      <c r="R5" s="826"/>
    </row>
    <row r="6" spans="1:18" ht="15" customHeight="1">
      <c r="A6" s="826"/>
      <c r="B6" s="4012" t="s">
        <v>1723</v>
      </c>
      <c r="C6" s="2882"/>
      <c r="D6" s="2882"/>
      <c r="E6" s="2882"/>
      <c r="F6" s="2882"/>
      <c r="G6" s="2882"/>
      <c r="H6" s="2882"/>
      <c r="I6" s="2882"/>
      <c r="J6" s="2882"/>
      <c r="K6" s="2882"/>
      <c r="L6" s="2882"/>
      <c r="M6" s="2882"/>
      <c r="N6" s="2882"/>
      <c r="O6" s="2882"/>
      <c r="P6" s="2882"/>
      <c r="Q6" s="826"/>
      <c r="R6" s="826"/>
    </row>
    <row r="7" spans="1:18" ht="15" customHeight="1">
      <c r="A7" s="826"/>
      <c r="B7" s="2882"/>
      <c r="C7" s="2882"/>
      <c r="D7" s="2882"/>
      <c r="E7" s="2882"/>
      <c r="F7" s="2882"/>
      <c r="G7" s="2882"/>
      <c r="H7" s="2882"/>
      <c r="I7" s="2882"/>
      <c r="J7" s="2882"/>
      <c r="K7" s="2882"/>
      <c r="L7" s="2882"/>
      <c r="M7" s="2882"/>
      <c r="N7" s="2882"/>
      <c r="O7" s="2882"/>
      <c r="P7" s="2882"/>
      <c r="Q7" s="826"/>
      <c r="R7" s="826"/>
    </row>
    <row r="8" spans="1:18" ht="15" customHeight="1">
      <c r="A8" s="826"/>
      <c r="B8" s="2882"/>
      <c r="C8" s="2882"/>
      <c r="D8" s="2882"/>
      <c r="E8" s="2882"/>
      <c r="F8" s="2882"/>
      <c r="G8" s="2882"/>
      <c r="H8" s="2882"/>
      <c r="I8" s="2882"/>
      <c r="J8" s="2882"/>
      <c r="K8" s="2882"/>
      <c r="L8" s="2882"/>
      <c r="M8" s="2882"/>
      <c r="N8" s="2882"/>
      <c r="O8" s="2882"/>
      <c r="P8" s="2882"/>
      <c r="Q8" s="826"/>
      <c r="R8" s="826"/>
    </row>
    <row r="9" spans="1:18" ht="15" customHeight="1">
      <c r="A9" s="826"/>
      <c r="B9" s="2854" t="s">
        <v>1724</v>
      </c>
      <c r="C9" s="2854"/>
      <c r="D9" s="2854"/>
      <c r="Q9" s="826"/>
      <c r="R9" s="826"/>
    </row>
    <row r="10" spans="1:18" ht="15" customHeight="1">
      <c r="A10" s="826"/>
      <c r="B10" s="826"/>
      <c r="C10" s="826"/>
      <c r="D10" s="826"/>
      <c r="E10" s="1613"/>
      <c r="F10" s="826"/>
      <c r="G10" s="826"/>
      <c r="H10" s="826"/>
      <c r="I10" s="826"/>
      <c r="J10" s="826"/>
      <c r="K10" s="826"/>
      <c r="L10" s="826"/>
      <c r="M10" s="826"/>
      <c r="N10" s="826"/>
      <c r="O10" s="826"/>
      <c r="P10" s="826"/>
      <c r="Q10" s="826"/>
      <c r="R10" s="826"/>
    </row>
    <row r="11" spans="1:18" ht="21" customHeight="1">
      <c r="A11" s="826"/>
      <c r="B11" s="4013" t="s">
        <v>1725</v>
      </c>
      <c r="C11" s="2885"/>
      <c r="D11" s="2885"/>
      <c r="E11" s="4016" t="s">
        <v>1726</v>
      </c>
      <c r="F11" s="2885"/>
      <c r="G11" s="2885"/>
      <c r="H11" s="2885"/>
      <c r="I11" s="2885"/>
      <c r="J11" s="2885"/>
      <c r="K11" s="2885"/>
      <c r="L11" s="2885"/>
      <c r="M11" s="2885"/>
      <c r="N11" s="3992"/>
      <c r="O11" s="4017" t="s">
        <v>1727</v>
      </c>
      <c r="P11" s="4018"/>
      <c r="Q11" s="826"/>
      <c r="R11" s="826"/>
    </row>
    <row r="12" spans="1:18" ht="15" customHeight="1">
      <c r="A12" s="2855"/>
      <c r="B12" s="4014" t="s">
        <v>1728</v>
      </c>
      <c r="C12" s="4007"/>
      <c r="D12" s="4008"/>
      <c r="E12" s="4006" t="s">
        <v>1729</v>
      </c>
      <c r="F12" s="4007"/>
      <c r="G12" s="4007"/>
      <c r="H12" s="4007"/>
      <c r="I12" s="4007"/>
      <c r="J12" s="4007"/>
      <c r="K12" s="4007"/>
      <c r="L12" s="4007"/>
      <c r="M12" s="4007"/>
      <c r="N12" s="4008"/>
      <c r="O12" s="4009" t="s">
        <v>68</v>
      </c>
      <c r="P12" s="4010"/>
      <c r="Q12" s="826"/>
      <c r="R12" s="826"/>
    </row>
    <row r="13" spans="1:18" ht="15" customHeight="1">
      <c r="A13" s="2855"/>
      <c r="B13" s="4008"/>
      <c r="C13" s="4007"/>
      <c r="D13" s="4008"/>
      <c r="E13" s="4008"/>
      <c r="F13" s="4007"/>
      <c r="G13" s="4007"/>
      <c r="H13" s="4007"/>
      <c r="I13" s="4007"/>
      <c r="J13" s="4007"/>
      <c r="K13" s="4007"/>
      <c r="L13" s="4007"/>
      <c r="M13" s="4007"/>
      <c r="N13" s="4008"/>
      <c r="O13" s="4004" t="s">
        <v>68</v>
      </c>
      <c r="P13" s="4011"/>
      <c r="Q13" s="826"/>
      <c r="R13" s="826"/>
    </row>
    <row r="14" spans="1:18" ht="15" customHeight="1">
      <c r="A14" s="2855"/>
      <c r="B14" s="4008"/>
      <c r="C14" s="4007"/>
      <c r="D14" s="4008"/>
      <c r="E14" s="4008"/>
      <c r="F14" s="4007"/>
      <c r="G14" s="4007"/>
      <c r="H14" s="4007"/>
      <c r="I14" s="4007"/>
      <c r="J14" s="4007"/>
      <c r="K14" s="4007"/>
      <c r="L14" s="4007"/>
      <c r="M14" s="4007"/>
      <c r="N14" s="4008"/>
      <c r="O14" s="4004" t="s">
        <v>68</v>
      </c>
      <c r="P14" s="4011"/>
      <c r="Q14" s="826"/>
      <c r="R14" s="826"/>
    </row>
    <row r="15" spans="1:18" ht="15" customHeight="1">
      <c r="A15" s="2855"/>
      <c r="B15" s="4008"/>
      <c r="C15" s="4007"/>
      <c r="D15" s="4008"/>
      <c r="E15" s="4008"/>
      <c r="F15" s="4007"/>
      <c r="G15" s="4007"/>
      <c r="H15" s="4007"/>
      <c r="I15" s="4007"/>
      <c r="J15" s="4007"/>
      <c r="K15" s="4007"/>
      <c r="L15" s="4007"/>
      <c r="M15" s="4007"/>
      <c r="N15" s="4008"/>
      <c r="O15" s="4039" t="s">
        <v>68</v>
      </c>
      <c r="P15" s="4040"/>
      <c r="Q15" s="826"/>
      <c r="R15" s="826"/>
    </row>
    <row r="16" spans="1:18" ht="15" customHeight="1">
      <c r="A16" s="2855"/>
      <c r="B16" s="4008"/>
      <c r="C16" s="4007"/>
      <c r="D16" s="4008"/>
      <c r="E16" s="4008"/>
      <c r="F16" s="4007"/>
      <c r="G16" s="4007"/>
      <c r="H16" s="4007"/>
      <c r="I16" s="4007"/>
      <c r="J16" s="4007"/>
      <c r="K16" s="4007"/>
      <c r="L16" s="4007"/>
      <c r="M16" s="4007"/>
      <c r="N16" s="4008"/>
      <c r="O16" s="4002" t="s">
        <v>1730</v>
      </c>
      <c r="P16" s="3999"/>
      <c r="Q16" s="826"/>
      <c r="R16" s="826"/>
    </row>
    <row r="17" spans="1:18" ht="15" customHeight="1">
      <c r="A17" s="2855"/>
      <c r="B17" s="4008"/>
      <c r="C17" s="4007"/>
      <c r="D17" s="4008"/>
      <c r="E17" s="4008"/>
      <c r="F17" s="4007"/>
      <c r="G17" s="4007"/>
      <c r="H17" s="4007"/>
      <c r="I17" s="4007"/>
      <c r="J17" s="4007"/>
      <c r="K17" s="4007"/>
      <c r="L17" s="4007"/>
      <c r="M17" s="4007"/>
      <c r="N17" s="4008"/>
      <c r="O17" s="4002" t="s">
        <v>1730</v>
      </c>
      <c r="P17" s="4003"/>
      <c r="Q17" s="826"/>
      <c r="R17" s="826"/>
    </row>
    <row r="18" spans="1:18" ht="15" customHeight="1">
      <c r="A18" s="2855"/>
      <c r="B18" s="4008"/>
      <c r="C18" s="4007"/>
      <c r="D18" s="4008"/>
      <c r="E18" s="4008"/>
      <c r="F18" s="4007"/>
      <c r="G18" s="4007"/>
      <c r="H18" s="4007"/>
      <c r="I18" s="4007"/>
      <c r="J18" s="4007"/>
      <c r="K18" s="4007"/>
      <c r="L18" s="4007"/>
      <c r="M18" s="4007"/>
      <c r="N18" s="4008"/>
      <c r="O18" s="4002" t="s">
        <v>1730</v>
      </c>
      <c r="P18" s="4003"/>
      <c r="Q18" s="826"/>
      <c r="R18" s="826"/>
    </row>
    <row r="19" spans="1:18" ht="15" customHeight="1">
      <c r="A19" s="2855"/>
      <c r="B19" s="4008"/>
      <c r="C19" s="4007"/>
      <c r="D19" s="4008"/>
      <c r="E19" s="4008"/>
      <c r="F19" s="4007"/>
      <c r="G19" s="4007"/>
      <c r="H19" s="4007"/>
      <c r="I19" s="4007"/>
      <c r="J19" s="4007"/>
      <c r="K19" s="4007"/>
      <c r="L19" s="4007"/>
      <c r="M19" s="4007"/>
      <c r="N19" s="4008"/>
      <c r="O19" s="4002" t="s">
        <v>1730</v>
      </c>
      <c r="P19" s="4003"/>
      <c r="Q19" s="826"/>
      <c r="R19" s="826"/>
    </row>
    <row r="20" spans="1:18" ht="15" customHeight="1">
      <c r="A20" s="2855"/>
      <c r="B20" s="4008"/>
      <c r="C20" s="4007"/>
      <c r="D20" s="4008"/>
      <c r="E20" s="4008"/>
      <c r="F20" s="4007"/>
      <c r="G20" s="4007"/>
      <c r="H20" s="4007"/>
      <c r="I20" s="4007"/>
      <c r="J20" s="4007"/>
      <c r="K20" s="4007"/>
      <c r="L20" s="4007"/>
      <c r="M20" s="4007"/>
      <c r="N20" s="4008"/>
      <c r="O20" s="4002" t="s">
        <v>1730</v>
      </c>
      <c r="P20" s="4003"/>
      <c r="Q20" s="826"/>
      <c r="R20" s="826"/>
    </row>
    <row r="21" spans="1:18" ht="15" customHeight="1">
      <c r="A21" s="2855"/>
      <c r="B21" s="4008"/>
      <c r="C21" s="4007"/>
      <c r="D21" s="4008"/>
      <c r="E21" s="4008"/>
      <c r="F21" s="4007"/>
      <c r="G21" s="4007"/>
      <c r="H21" s="4007"/>
      <c r="I21" s="4007"/>
      <c r="J21" s="4007"/>
      <c r="K21" s="4007"/>
      <c r="L21" s="4007"/>
      <c r="M21" s="4007"/>
      <c r="N21" s="4008"/>
      <c r="O21" s="4004" t="s">
        <v>1731</v>
      </c>
      <c r="P21" s="4005"/>
      <c r="Q21" s="826"/>
      <c r="R21" s="826"/>
    </row>
    <row r="22" spans="1:18" ht="15" customHeight="1">
      <c r="A22" s="2855"/>
      <c r="B22" s="4008"/>
      <c r="C22" s="4007"/>
      <c r="D22" s="4008"/>
      <c r="E22" s="4008"/>
      <c r="F22" s="4007"/>
      <c r="G22" s="4007"/>
      <c r="H22" s="4007"/>
      <c r="I22" s="4007"/>
      <c r="J22" s="4007"/>
      <c r="K22" s="4007"/>
      <c r="L22" s="4007"/>
      <c r="M22" s="4007"/>
      <c r="N22" s="4008"/>
      <c r="O22" s="4004" t="s">
        <v>1731</v>
      </c>
      <c r="P22" s="4011"/>
      <c r="Q22" s="826"/>
      <c r="R22" s="826"/>
    </row>
    <row r="23" spans="1:18" ht="15" customHeight="1">
      <c r="A23" s="2855"/>
      <c r="B23" s="4008"/>
      <c r="C23" s="4007"/>
      <c r="D23" s="4008"/>
      <c r="E23" s="4008"/>
      <c r="F23" s="4007"/>
      <c r="G23" s="4007"/>
      <c r="H23" s="4007"/>
      <c r="I23" s="4007"/>
      <c r="J23" s="4007"/>
      <c r="K23" s="4007"/>
      <c r="L23" s="4007"/>
      <c r="M23" s="4007"/>
      <c r="N23" s="4008"/>
      <c r="O23" s="4002" t="s">
        <v>453</v>
      </c>
      <c r="P23" s="3999"/>
      <c r="Q23" s="826"/>
      <c r="R23" s="826"/>
    </row>
    <row r="24" spans="1:18" ht="15" customHeight="1">
      <c r="A24" s="2855"/>
      <c r="B24" s="4008"/>
      <c r="C24" s="4007"/>
      <c r="D24" s="4008"/>
      <c r="E24" s="4008"/>
      <c r="F24" s="4007"/>
      <c r="G24" s="4007"/>
      <c r="H24" s="4007"/>
      <c r="I24" s="4007"/>
      <c r="J24" s="4007"/>
      <c r="K24" s="4007"/>
      <c r="L24" s="4007"/>
      <c r="M24" s="4007"/>
      <c r="N24" s="4008"/>
      <c r="O24" s="4002" t="s">
        <v>453</v>
      </c>
      <c r="P24" s="4003"/>
      <c r="Q24" s="826"/>
      <c r="R24" s="826"/>
    </row>
    <row r="25" spans="1:18" ht="15" customHeight="1">
      <c r="A25" s="2855"/>
      <c r="B25" s="4008"/>
      <c r="C25" s="4007"/>
      <c r="D25" s="4008"/>
      <c r="E25" s="4008"/>
      <c r="F25" s="4007"/>
      <c r="G25" s="4007"/>
      <c r="H25" s="4007"/>
      <c r="I25" s="4007"/>
      <c r="J25" s="4007"/>
      <c r="K25" s="4007"/>
      <c r="L25" s="4007"/>
      <c r="M25" s="4007"/>
      <c r="N25" s="4008"/>
      <c r="O25" s="4002" t="s">
        <v>453</v>
      </c>
      <c r="P25" s="4003"/>
      <c r="Q25" s="826"/>
      <c r="R25" s="826"/>
    </row>
    <row r="26" spans="1:18" ht="15" customHeight="1">
      <c r="A26" s="2855"/>
      <c r="B26" s="4008"/>
      <c r="C26" s="4007"/>
      <c r="D26" s="4008"/>
      <c r="E26" s="4008"/>
      <c r="F26" s="4007"/>
      <c r="G26" s="4007"/>
      <c r="H26" s="4007"/>
      <c r="I26" s="4007"/>
      <c r="J26" s="4007"/>
      <c r="K26" s="4007"/>
      <c r="L26" s="4007"/>
      <c r="M26" s="4007"/>
      <c r="N26" s="4008"/>
      <c r="O26" s="4002" t="s">
        <v>453</v>
      </c>
      <c r="P26" s="4003"/>
      <c r="Q26" s="826"/>
      <c r="R26" s="826"/>
    </row>
    <row r="27" spans="1:18" ht="15" customHeight="1">
      <c r="A27" s="2855"/>
      <c r="B27" s="4008"/>
      <c r="C27" s="4007"/>
      <c r="D27" s="4008"/>
      <c r="E27" s="4008"/>
      <c r="F27" s="4008"/>
      <c r="G27" s="4008"/>
      <c r="H27" s="4008"/>
      <c r="I27" s="4008"/>
      <c r="J27" s="4008"/>
      <c r="K27" s="4008"/>
      <c r="L27" s="4008"/>
      <c r="M27" s="4008"/>
      <c r="N27" s="4008"/>
      <c r="O27" s="4020" t="s">
        <v>1732</v>
      </c>
      <c r="P27" s="3989"/>
      <c r="Q27" s="826"/>
      <c r="R27" s="826"/>
    </row>
    <row r="28" spans="1:18" ht="15" customHeight="1">
      <c r="A28" s="2855"/>
      <c r="B28" s="4008"/>
      <c r="C28" s="4007"/>
      <c r="D28" s="4008"/>
      <c r="E28" s="4041" t="s">
        <v>175</v>
      </c>
      <c r="F28" s="4008"/>
      <c r="G28" s="4008"/>
      <c r="H28" s="4008"/>
      <c r="I28" s="4008"/>
      <c r="J28" s="4008"/>
      <c r="K28" s="4008"/>
      <c r="L28" s="4008"/>
      <c r="M28" s="4008"/>
      <c r="N28" s="4008"/>
      <c r="O28" s="4020" t="s">
        <v>68</v>
      </c>
      <c r="P28" s="3989"/>
      <c r="Q28" s="826"/>
      <c r="R28" s="826"/>
    </row>
    <row r="29" spans="1:18" ht="15" customHeight="1">
      <c r="A29" s="2855"/>
      <c r="B29" s="4008"/>
      <c r="C29" s="4007"/>
      <c r="D29" s="4008"/>
      <c r="E29" s="4008"/>
      <c r="F29" s="4007"/>
      <c r="G29" s="4007"/>
      <c r="H29" s="4007"/>
      <c r="I29" s="4007"/>
      <c r="J29" s="4007"/>
      <c r="K29" s="4007"/>
      <c r="L29" s="4007"/>
      <c r="M29" s="4007"/>
      <c r="N29" s="4008"/>
      <c r="O29" s="4020" t="s">
        <v>453</v>
      </c>
      <c r="P29" s="3989"/>
      <c r="Q29" s="826"/>
      <c r="R29" s="826"/>
    </row>
    <row r="30" spans="1:18" ht="15" customHeight="1">
      <c r="A30" s="2855"/>
      <c r="B30" s="4008"/>
      <c r="C30" s="4007"/>
      <c r="D30" s="4008"/>
      <c r="E30" s="4008"/>
      <c r="F30" s="4007"/>
      <c r="G30" s="4007"/>
      <c r="H30" s="4007"/>
      <c r="I30" s="4007"/>
      <c r="J30" s="4007"/>
      <c r="K30" s="4007"/>
      <c r="L30" s="4007"/>
      <c r="M30" s="4007"/>
      <c r="N30" s="4008"/>
      <c r="O30" s="4020" t="s">
        <v>1730</v>
      </c>
      <c r="P30" s="3989"/>
      <c r="Q30" s="826"/>
      <c r="R30" s="826"/>
    </row>
    <row r="31" spans="1:18" ht="15" customHeight="1">
      <c r="A31" s="2855"/>
      <c r="B31" s="4008"/>
      <c r="C31" s="4007"/>
      <c r="D31" s="4008"/>
      <c r="E31" s="4008"/>
      <c r="F31" s="4007"/>
      <c r="G31" s="4007"/>
      <c r="H31" s="4007"/>
      <c r="I31" s="4007"/>
      <c r="J31" s="4007"/>
      <c r="K31" s="4007"/>
      <c r="L31" s="4007"/>
      <c r="M31" s="4007"/>
      <c r="N31" s="4008"/>
      <c r="O31" s="4020" t="s">
        <v>1731</v>
      </c>
      <c r="P31" s="3989"/>
      <c r="Q31" s="826"/>
      <c r="R31" s="826"/>
    </row>
    <row r="32" spans="1:18" ht="15" customHeight="1">
      <c r="A32" s="2855"/>
      <c r="B32" s="4008"/>
      <c r="C32" s="4007"/>
      <c r="D32" s="4008"/>
      <c r="E32" s="4008"/>
      <c r="F32" s="4008"/>
      <c r="G32" s="4008"/>
      <c r="H32" s="4008"/>
      <c r="I32" s="4008"/>
      <c r="J32" s="4008"/>
      <c r="K32" s="4008"/>
      <c r="L32" s="4008"/>
      <c r="M32" s="4008"/>
      <c r="N32" s="4008"/>
      <c r="O32" s="4020" t="s">
        <v>1732</v>
      </c>
      <c r="P32" s="3989"/>
      <c r="Q32" s="826"/>
      <c r="R32" s="826"/>
    </row>
    <row r="33" spans="1:18" ht="15" customHeight="1">
      <c r="A33" s="2855"/>
      <c r="B33" s="4008"/>
      <c r="C33" s="4007"/>
      <c r="D33" s="4008"/>
      <c r="E33" s="4041" t="s">
        <v>82</v>
      </c>
      <c r="F33" s="4008"/>
      <c r="G33" s="4008"/>
      <c r="H33" s="4008"/>
      <c r="I33" s="4008"/>
      <c r="J33" s="4008"/>
      <c r="K33" s="4008"/>
      <c r="L33" s="4008"/>
      <c r="M33" s="4008"/>
      <c r="N33" s="4008"/>
      <c r="O33" s="4020" t="s">
        <v>68</v>
      </c>
      <c r="P33" s="3989"/>
      <c r="Q33" s="826"/>
      <c r="R33" s="826"/>
    </row>
    <row r="34" spans="1:18" ht="15" customHeight="1">
      <c r="A34" s="2855"/>
      <c r="B34" s="4008"/>
      <c r="C34" s="4007"/>
      <c r="D34" s="4008"/>
      <c r="E34" s="4008"/>
      <c r="F34" s="4007"/>
      <c r="G34" s="4007"/>
      <c r="H34" s="4007"/>
      <c r="I34" s="4007"/>
      <c r="J34" s="4007"/>
      <c r="K34" s="4007"/>
      <c r="L34" s="4007"/>
      <c r="M34" s="4007"/>
      <c r="N34" s="4008"/>
      <c r="O34" s="4021" t="s">
        <v>453</v>
      </c>
      <c r="P34" s="4022"/>
      <c r="Q34" s="826"/>
      <c r="R34" s="826"/>
    </row>
    <row r="35" spans="1:18" ht="15" customHeight="1">
      <c r="A35" s="2855"/>
      <c r="B35" s="4008"/>
      <c r="C35" s="4007"/>
      <c r="D35" s="4008"/>
      <c r="E35" s="4008"/>
      <c r="F35" s="4007"/>
      <c r="G35" s="4007"/>
      <c r="H35" s="4007"/>
      <c r="I35" s="4007"/>
      <c r="J35" s="4007"/>
      <c r="K35" s="4007"/>
      <c r="L35" s="4007"/>
      <c r="M35" s="4007"/>
      <c r="N35" s="4008"/>
      <c r="O35" s="4020" t="s">
        <v>1730</v>
      </c>
      <c r="P35" s="3989"/>
      <c r="Q35" s="826"/>
      <c r="R35" s="826"/>
    </row>
    <row r="36" spans="1:18" ht="15" customHeight="1">
      <c r="A36" s="2855"/>
      <c r="B36" s="4008"/>
      <c r="C36" s="4007"/>
      <c r="D36" s="4008"/>
      <c r="E36" s="4008"/>
      <c r="F36" s="4007"/>
      <c r="G36" s="4007"/>
      <c r="H36" s="4007"/>
      <c r="I36" s="4007"/>
      <c r="J36" s="4007"/>
      <c r="K36" s="4007"/>
      <c r="L36" s="4007"/>
      <c r="M36" s="4007"/>
      <c r="N36" s="4008"/>
      <c r="O36" s="4020" t="s">
        <v>1731</v>
      </c>
      <c r="P36" s="3989"/>
      <c r="Q36" s="826"/>
      <c r="R36" s="826"/>
    </row>
    <row r="37" spans="1:18" ht="15" customHeight="1">
      <c r="A37" s="2855"/>
      <c r="B37" s="4008"/>
      <c r="C37" s="4007"/>
      <c r="D37" s="4008"/>
      <c r="E37" s="4008"/>
      <c r="F37" s="4007"/>
      <c r="G37" s="4007"/>
      <c r="H37" s="4007"/>
      <c r="I37" s="4007"/>
      <c r="J37" s="4007"/>
      <c r="K37" s="4007"/>
      <c r="L37" s="4007"/>
      <c r="M37" s="4007"/>
      <c r="N37" s="4008"/>
      <c r="O37" s="4020" t="s">
        <v>1732</v>
      </c>
      <c r="P37" s="3989"/>
      <c r="Q37" s="826"/>
      <c r="R37" s="826"/>
    </row>
    <row r="38" spans="1:18" ht="15" customHeight="1">
      <c r="A38" s="2855"/>
      <c r="B38" s="4008"/>
      <c r="C38" s="4007"/>
      <c r="D38" s="4008"/>
      <c r="E38" s="4008"/>
      <c r="F38" s="4008"/>
      <c r="G38" s="4008"/>
      <c r="H38" s="4008"/>
      <c r="I38" s="4008"/>
      <c r="J38" s="4008"/>
      <c r="K38" s="4008"/>
      <c r="L38" s="4008"/>
      <c r="M38" s="4008"/>
      <c r="N38" s="4008"/>
      <c r="O38" s="4020" t="s">
        <v>1733</v>
      </c>
      <c r="P38" s="3989"/>
      <c r="Q38" s="826"/>
      <c r="R38" s="826"/>
    </row>
    <row r="39" spans="1:18" ht="15" customHeight="1">
      <c r="A39" s="2855"/>
      <c r="B39" s="4008"/>
      <c r="C39" s="4007"/>
      <c r="D39" s="4008"/>
      <c r="E39" s="4006" t="s">
        <v>92</v>
      </c>
      <c r="F39" s="4008"/>
      <c r="G39" s="4008"/>
      <c r="H39" s="4008"/>
      <c r="I39" s="4008"/>
      <c r="J39" s="4008"/>
      <c r="K39" s="4008"/>
      <c r="L39" s="4008"/>
      <c r="M39" s="4008"/>
      <c r="N39" s="4008"/>
      <c r="O39" s="4020" t="s">
        <v>68</v>
      </c>
      <c r="P39" s="3989"/>
      <c r="Q39" s="826"/>
      <c r="R39" s="826"/>
    </row>
    <row r="40" spans="1:18" ht="15" customHeight="1">
      <c r="A40" s="2855"/>
      <c r="B40" s="4008"/>
      <c r="C40" s="4007"/>
      <c r="D40" s="4008"/>
      <c r="E40" s="4008"/>
      <c r="F40" s="4007"/>
      <c r="G40" s="4007"/>
      <c r="H40" s="4007"/>
      <c r="I40" s="4007"/>
      <c r="J40" s="4007"/>
      <c r="K40" s="4007"/>
      <c r="L40" s="4007"/>
      <c r="M40" s="4007"/>
      <c r="N40" s="4008"/>
      <c r="O40" s="4020" t="s">
        <v>453</v>
      </c>
      <c r="P40" s="3989"/>
      <c r="Q40" s="826"/>
      <c r="R40" s="826"/>
    </row>
    <row r="41" spans="1:18" ht="15" customHeight="1">
      <c r="A41" s="2855"/>
      <c r="B41" s="4008"/>
      <c r="C41" s="4007"/>
      <c r="D41" s="4008"/>
      <c r="E41" s="4008"/>
      <c r="F41" s="4007"/>
      <c r="G41" s="4007"/>
      <c r="H41" s="4007"/>
      <c r="I41" s="4007"/>
      <c r="J41" s="4007"/>
      <c r="K41" s="4007"/>
      <c r="L41" s="4007"/>
      <c r="M41" s="4007"/>
      <c r="N41" s="4008"/>
      <c r="O41" s="4020" t="s">
        <v>1730</v>
      </c>
      <c r="P41" s="3989"/>
      <c r="Q41" s="826"/>
      <c r="R41" s="826"/>
    </row>
    <row r="42" spans="1:18" ht="15" customHeight="1">
      <c r="A42" s="2855"/>
      <c r="B42" s="4008"/>
      <c r="C42" s="4007"/>
      <c r="D42" s="4008"/>
      <c r="E42" s="4008"/>
      <c r="F42" s="4007"/>
      <c r="G42" s="4007"/>
      <c r="H42" s="4007"/>
      <c r="I42" s="4007"/>
      <c r="J42" s="4007"/>
      <c r="K42" s="4007"/>
      <c r="L42" s="4007"/>
      <c r="M42" s="4007"/>
      <c r="N42" s="4008"/>
      <c r="O42" s="4020" t="s">
        <v>1731</v>
      </c>
      <c r="P42" s="3989"/>
      <c r="Q42" s="826"/>
      <c r="R42" s="826"/>
    </row>
    <row r="43" spans="1:18" ht="15" customHeight="1">
      <c r="A43" s="2855"/>
      <c r="B43" s="4008"/>
      <c r="C43" s="4007"/>
      <c r="D43" s="4008"/>
      <c r="E43" s="4008"/>
      <c r="F43" s="4007"/>
      <c r="G43" s="4007"/>
      <c r="H43" s="4007"/>
      <c r="I43" s="4007"/>
      <c r="J43" s="4007"/>
      <c r="K43" s="4007"/>
      <c r="L43" s="4007"/>
      <c r="M43" s="4007"/>
      <c r="N43" s="4008"/>
      <c r="O43" s="4020" t="s">
        <v>1732</v>
      </c>
      <c r="P43" s="3989"/>
      <c r="Q43" s="826"/>
      <c r="R43" s="826"/>
    </row>
    <row r="44" spans="1:18" ht="15" customHeight="1">
      <c r="A44" s="2855"/>
      <c r="B44" s="4008"/>
      <c r="C44" s="4007"/>
      <c r="D44" s="4008"/>
      <c r="E44" s="4008"/>
      <c r="F44" s="4008"/>
      <c r="G44" s="4008"/>
      <c r="H44" s="4008"/>
      <c r="I44" s="4008"/>
      <c r="J44" s="4008"/>
      <c r="K44" s="4008"/>
      <c r="L44" s="4008"/>
      <c r="M44" s="4008"/>
      <c r="N44" s="4008"/>
      <c r="O44" s="4020" t="s">
        <v>1733</v>
      </c>
      <c r="P44" s="3989"/>
      <c r="Q44" s="826"/>
      <c r="R44" s="826"/>
    </row>
    <row r="45" spans="1:18" ht="15" customHeight="1">
      <c r="A45" s="2855"/>
      <c r="B45" s="4008"/>
      <c r="C45" s="4007"/>
      <c r="D45" s="4008"/>
      <c r="E45" s="4006" t="s">
        <v>96</v>
      </c>
      <c r="F45" s="4008"/>
      <c r="G45" s="4008"/>
      <c r="H45" s="4008"/>
      <c r="I45" s="4008"/>
      <c r="J45" s="4008"/>
      <c r="K45" s="4008"/>
      <c r="L45" s="4008"/>
      <c r="M45" s="4008"/>
      <c r="N45" s="4008"/>
      <c r="O45" s="4020" t="s">
        <v>68</v>
      </c>
      <c r="P45" s="3989"/>
      <c r="Q45" s="826"/>
      <c r="R45" s="826"/>
    </row>
    <row r="46" spans="1:18" ht="15" customHeight="1">
      <c r="A46" s="2855"/>
      <c r="B46" s="4008"/>
      <c r="C46" s="4007"/>
      <c r="D46" s="4008"/>
      <c r="E46" s="4008"/>
      <c r="F46" s="4008"/>
      <c r="G46" s="4008"/>
      <c r="H46" s="4008"/>
      <c r="I46" s="4008"/>
      <c r="J46" s="4008"/>
      <c r="K46" s="4008"/>
      <c r="L46" s="4008"/>
      <c r="M46" s="4008"/>
      <c r="N46" s="4008"/>
      <c r="O46" s="4020" t="s">
        <v>1730</v>
      </c>
      <c r="P46" s="3989"/>
      <c r="Q46" s="826"/>
      <c r="R46" s="826"/>
    </row>
    <row r="47" spans="1:18" ht="15" customHeight="1">
      <c r="A47" s="2855"/>
      <c r="B47" s="4008"/>
      <c r="C47" s="4007"/>
      <c r="D47" s="4008"/>
      <c r="E47" s="4006" t="s">
        <v>913</v>
      </c>
      <c r="F47" s="4008"/>
      <c r="G47" s="4008"/>
      <c r="H47" s="4008"/>
      <c r="I47" s="4008"/>
      <c r="J47" s="4008"/>
      <c r="K47" s="4008"/>
      <c r="L47" s="4008"/>
      <c r="M47" s="4008"/>
      <c r="N47" s="4008"/>
      <c r="O47" s="4020" t="s">
        <v>1730</v>
      </c>
      <c r="P47" s="3989"/>
      <c r="Q47" s="826"/>
      <c r="R47" s="826"/>
    </row>
    <row r="48" spans="1:18" ht="15" customHeight="1">
      <c r="A48" s="2855"/>
      <c r="B48" s="4008"/>
      <c r="C48" s="4007"/>
      <c r="D48" s="4008"/>
      <c r="E48" s="4006" t="s">
        <v>14</v>
      </c>
      <c r="F48" s="4008"/>
      <c r="G48" s="4008"/>
      <c r="H48" s="4008"/>
      <c r="I48" s="4008"/>
      <c r="J48" s="4008"/>
      <c r="K48" s="4008"/>
      <c r="L48" s="4008"/>
      <c r="M48" s="4008"/>
      <c r="N48" s="4008"/>
      <c r="O48" s="4020" t="s">
        <v>68</v>
      </c>
      <c r="P48" s="3989"/>
      <c r="Q48" s="826"/>
      <c r="R48" s="826"/>
    </row>
    <row r="49" spans="1:18" ht="15" customHeight="1">
      <c r="A49" s="2855"/>
      <c r="B49" s="4008"/>
      <c r="C49" s="4007"/>
      <c r="D49" s="4008"/>
      <c r="E49" s="4008"/>
      <c r="F49" s="4007"/>
      <c r="G49" s="4007"/>
      <c r="H49" s="4007"/>
      <c r="I49" s="4007"/>
      <c r="J49" s="4007"/>
      <c r="K49" s="4007"/>
      <c r="L49" s="4007"/>
      <c r="M49" s="4007"/>
      <c r="N49" s="4008"/>
      <c r="O49" s="4020" t="s">
        <v>453</v>
      </c>
      <c r="P49" s="3989"/>
      <c r="Q49" s="826"/>
      <c r="R49" s="826"/>
    </row>
    <row r="50" spans="1:18" ht="15" customHeight="1">
      <c r="A50" s="2855"/>
      <c r="B50" s="4008"/>
      <c r="C50" s="4007"/>
      <c r="D50" s="4008"/>
      <c r="E50" s="4008"/>
      <c r="F50" s="4007"/>
      <c r="G50" s="4007"/>
      <c r="H50" s="4007"/>
      <c r="I50" s="4007"/>
      <c r="J50" s="4007"/>
      <c r="K50" s="4007"/>
      <c r="L50" s="4007"/>
      <c r="M50" s="4007"/>
      <c r="N50" s="4008"/>
      <c r="O50" s="4020" t="s">
        <v>1730</v>
      </c>
      <c r="P50" s="3989"/>
      <c r="Q50" s="826"/>
      <c r="R50" s="826"/>
    </row>
    <row r="51" spans="1:18" ht="15" customHeight="1">
      <c r="A51" s="2855"/>
      <c r="B51" s="4008"/>
      <c r="C51" s="4007"/>
      <c r="D51" s="4008"/>
      <c r="E51" s="4008"/>
      <c r="F51" s="4007"/>
      <c r="G51" s="4007"/>
      <c r="H51" s="4007"/>
      <c r="I51" s="4007"/>
      <c r="J51" s="4007"/>
      <c r="K51" s="4007"/>
      <c r="L51" s="4007"/>
      <c r="M51" s="4007"/>
      <c r="N51" s="4008"/>
      <c r="O51" s="4020" t="s">
        <v>1731</v>
      </c>
      <c r="P51" s="3989"/>
      <c r="Q51" s="826"/>
      <c r="R51" s="826"/>
    </row>
    <row r="52" spans="1:18" ht="15" customHeight="1">
      <c r="A52" s="2855"/>
      <c r="B52" s="4008"/>
      <c r="C52" s="4007"/>
      <c r="D52" s="4008"/>
      <c r="E52" s="4008"/>
      <c r="F52" s="4007"/>
      <c r="G52" s="4007"/>
      <c r="H52" s="4007"/>
      <c r="I52" s="4007"/>
      <c r="J52" s="4007"/>
      <c r="K52" s="4007"/>
      <c r="L52" s="4007"/>
      <c r="M52" s="4007"/>
      <c r="N52" s="4008"/>
      <c r="O52" s="4020" t="s">
        <v>1732</v>
      </c>
      <c r="P52" s="3989"/>
      <c r="Q52" s="826"/>
      <c r="R52" s="826"/>
    </row>
    <row r="53" spans="1:18" ht="15" customHeight="1">
      <c r="A53" s="2855"/>
      <c r="B53" s="4008"/>
      <c r="C53" s="4007"/>
      <c r="D53" s="4008"/>
      <c r="E53" s="4008"/>
      <c r="F53" s="4008"/>
      <c r="G53" s="4008"/>
      <c r="H53" s="4008"/>
      <c r="I53" s="4008"/>
      <c r="J53" s="4008"/>
      <c r="K53" s="4008"/>
      <c r="L53" s="4008"/>
      <c r="M53" s="4008"/>
      <c r="N53" s="4008"/>
      <c r="O53" s="4020" t="s">
        <v>1733</v>
      </c>
      <c r="P53" s="3989"/>
      <c r="Q53" s="826"/>
      <c r="R53" s="826"/>
    </row>
    <row r="54" spans="1:18" ht="15" customHeight="1">
      <c r="A54" s="2855"/>
      <c r="B54" s="4008"/>
      <c r="C54" s="4007"/>
      <c r="D54" s="4008"/>
      <c r="E54" s="4006" t="s">
        <v>79</v>
      </c>
      <c r="F54" s="4008"/>
      <c r="G54" s="4008"/>
      <c r="H54" s="4008"/>
      <c r="I54" s="4008"/>
      <c r="J54" s="4008"/>
      <c r="K54" s="4008"/>
      <c r="L54" s="4008"/>
      <c r="M54" s="4008"/>
      <c r="N54" s="4008"/>
      <c r="O54" s="4020" t="s">
        <v>68</v>
      </c>
      <c r="P54" s="3989"/>
      <c r="Q54" s="826"/>
      <c r="R54" s="826"/>
    </row>
    <row r="55" spans="1:18" ht="15" customHeight="1">
      <c r="A55" s="2855"/>
      <c r="B55" s="4008"/>
      <c r="C55" s="4007"/>
      <c r="D55" s="4008"/>
      <c r="E55" s="4008"/>
      <c r="F55" s="4007"/>
      <c r="G55" s="4007"/>
      <c r="H55" s="4007"/>
      <c r="I55" s="4007"/>
      <c r="J55" s="4007"/>
      <c r="K55" s="4007"/>
      <c r="L55" s="4007"/>
      <c r="M55" s="4007"/>
      <c r="N55" s="4008"/>
      <c r="O55" s="4020" t="s">
        <v>453</v>
      </c>
      <c r="P55" s="3989"/>
      <c r="Q55" s="826"/>
      <c r="R55" s="826"/>
    </row>
    <row r="56" spans="1:18" ht="15" customHeight="1">
      <c r="A56" s="2855"/>
      <c r="B56" s="4008"/>
      <c r="C56" s="4007"/>
      <c r="D56" s="4008"/>
      <c r="E56" s="4008"/>
      <c r="F56" s="4007"/>
      <c r="G56" s="4007"/>
      <c r="H56" s="4007"/>
      <c r="I56" s="4007"/>
      <c r="J56" s="4007"/>
      <c r="K56" s="4007"/>
      <c r="L56" s="4007"/>
      <c r="M56" s="4007"/>
      <c r="N56" s="4008"/>
      <c r="O56" s="4020" t="s">
        <v>1730</v>
      </c>
      <c r="P56" s="3989"/>
      <c r="Q56" s="826"/>
      <c r="R56" s="826"/>
    </row>
    <row r="57" spans="1:18" ht="15" customHeight="1">
      <c r="A57" s="2855"/>
      <c r="B57" s="4008"/>
      <c r="C57" s="4007"/>
      <c r="D57" s="4008"/>
      <c r="E57" s="4008"/>
      <c r="F57" s="4007"/>
      <c r="G57" s="4007"/>
      <c r="H57" s="4007"/>
      <c r="I57" s="4007"/>
      <c r="J57" s="4007"/>
      <c r="K57" s="4007"/>
      <c r="L57" s="4007"/>
      <c r="M57" s="4007"/>
      <c r="N57" s="4008"/>
      <c r="O57" s="4020" t="s">
        <v>1731</v>
      </c>
      <c r="P57" s="3989"/>
      <c r="Q57" s="826"/>
      <c r="R57" s="826"/>
    </row>
    <row r="58" spans="1:18" ht="15" customHeight="1">
      <c r="A58" s="2855"/>
      <c r="B58" s="4008"/>
      <c r="C58" s="4007"/>
      <c r="D58" s="4008"/>
      <c r="E58" s="4008"/>
      <c r="F58" s="4007"/>
      <c r="G58" s="4007"/>
      <c r="H58" s="4007"/>
      <c r="I58" s="4007"/>
      <c r="J58" s="4007"/>
      <c r="K58" s="4007"/>
      <c r="L58" s="4007"/>
      <c r="M58" s="4007"/>
      <c r="N58" s="4008"/>
      <c r="O58" s="4020" t="s">
        <v>1732</v>
      </c>
      <c r="P58" s="3989"/>
      <c r="Q58" s="826"/>
      <c r="R58" s="826"/>
    </row>
    <row r="59" spans="1:18" ht="15" customHeight="1">
      <c r="A59" s="2855"/>
      <c r="B59" s="4008"/>
      <c r="C59" s="4008"/>
      <c r="D59" s="4008"/>
      <c r="E59" s="4008"/>
      <c r="F59" s="4008"/>
      <c r="G59" s="4008"/>
      <c r="H59" s="4008"/>
      <c r="I59" s="4008"/>
      <c r="J59" s="4008"/>
      <c r="K59" s="4008"/>
      <c r="L59" s="4008"/>
      <c r="M59" s="4008"/>
      <c r="N59" s="4008"/>
      <c r="O59" s="4020" t="s">
        <v>1733</v>
      </c>
      <c r="P59" s="3989"/>
      <c r="Q59" s="826"/>
      <c r="R59" s="826"/>
    </row>
    <row r="60" spans="1:18" ht="15" customHeight="1">
      <c r="A60" s="826"/>
      <c r="B60" s="4015" t="s">
        <v>1734</v>
      </c>
      <c r="C60" s="2885"/>
      <c r="D60" s="3992"/>
      <c r="E60" s="4019" t="s">
        <v>855</v>
      </c>
      <c r="F60" s="2885"/>
      <c r="G60" s="2885"/>
      <c r="H60" s="2885"/>
      <c r="I60" s="2885"/>
      <c r="J60" s="2885"/>
      <c r="K60" s="2885"/>
      <c r="L60" s="2885"/>
      <c r="M60" s="2885"/>
      <c r="N60" s="3992"/>
      <c r="O60" s="3988" t="s">
        <v>1730</v>
      </c>
      <c r="P60" s="3989"/>
      <c r="Q60" s="826"/>
      <c r="R60" s="826"/>
    </row>
    <row r="61" spans="1:18" ht="15" customHeight="1">
      <c r="A61" s="826"/>
      <c r="B61" s="3991"/>
      <c r="C61" s="2882"/>
      <c r="D61" s="3992"/>
      <c r="E61" s="3991"/>
      <c r="F61" s="2882"/>
      <c r="G61" s="2882"/>
      <c r="H61" s="2882"/>
      <c r="I61" s="2882"/>
      <c r="J61" s="2882"/>
      <c r="K61" s="2882"/>
      <c r="L61" s="2882"/>
      <c r="M61" s="2882"/>
      <c r="N61" s="3992"/>
      <c r="O61" s="3988" t="s">
        <v>1731</v>
      </c>
      <c r="P61" s="3989"/>
      <c r="Q61" s="826"/>
      <c r="R61" s="826"/>
    </row>
    <row r="62" spans="1:18" ht="15" customHeight="1">
      <c r="A62" s="826"/>
      <c r="B62" s="3991"/>
      <c r="C62" s="2882"/>
      <c r="D62" s="3992"/>
      <c r="E62" s="3986"/>
      <c r="F62" s="3172"/>
      <c r="G62" s="3172"/>
      <c r="H62" s="3172"/>
      <c r="I62" s="3172"/>
      <c r="J62" s="3172"/>
      <c r="K62" s="3172"/>
      <c r="L62" s="3172"/>
      <c r="M62" s="3172"/>
      <c r="N62" s="3987"/>
      <c r="O62" s="3988" t="s">
        <v>1732</v>
      </c>
      <c r="P62" s="3989"/>
      <c r="Q62" s="826"/>
      <c r="R62" s="826"/>
    </row>
    <row r="63" spans="1:18" ht="15" customHeight="1">
      <c r="A63" s="826"/>
      <c r="B63" s="3991"/>
      <c r="C63" s="2882"/>
      <c r="D63" s="3992"/>
      <c r="E63" s="3990" t="s">
        <v>873</v>
      </c>
      <c r="F63" s="3984"/>
      <c r="G63" s="3984"/>
      <c r="H63" s="3984"/>
      <c r="I63" s="3984"/>
      <c r="J63" s="3984"/>
      <c r="K63" s="3984"/>
      <c r="L63" s="3984"/>
      <c r="M63" s="3984"/>
      <c r="N63" s="3985"/>
      <c r="O63" s="3988" t="s">
        <v>1730</v>
      </c>
      <c r="P63" s="3989"/>
      <c r="Q63" s="826"/>
      <c r="R63" s="826"/>
    </row>
    <row r="64" spans="1:18" ht="15" customHeight="1">
      <c r="A64" s="826"/>
      <c r="B64" s="3991"/>
      <c r="C64" s="2882"/>
      <c r="D64" s="3992"/>
      <c r="E64" s="3991"/>
      <c r="F64" s="2882"/>
      <c r="G64" s="2882"/>
      <c r="H64" s="2882"/>
      <c r="I64" s="2882"/>
      <c r="J64" s="2882"/>
      <c r="K64" s="2882"/>
      <c r="L64" s="2882"/>
      <c r="M64" s="2882"/>
      <c r="N64" s="3992"/>
      <c r="O64" s="3988" t="s">
        <v>1731</v>
      </c>
      <c r="P64" s="3989"/>
      <c r="Q64" s="826"/>
      <c r="R64" s="826"/>
    </row>
    <row r="65" spans="1:18" ht="15" customHeight="1">
      <c r="A65" s="826"/>
      <c r="B65" s="3986"/>
      <c r="C65" s="3172"/>
      <c r="D65" s="3987"/>
      <c r="E65" s="3986"/>
      <c r="F65" s="3172"/>
      <c r="G65" s="3172"/>
      <c r="H65" s="3172"/>
      <c r="I65" s="3172"/>
      <c r="J65" s="3172"/>
      <c r="K65" s="3172"/>
      <c r="L65" s="3172"/>
      <c r="M65" s="3172"/>
      <c r="N65" s="3987"/>
      <c r="O65" s="4036" t="s">
        <v>1732</v>
      </c>
      <c r="P65" s="4037"/>
      <c r="Q65" s="826"/>
      <c r="R65" s="826"/>
    </row>
    <row r="66" spans="1:18" ht="35.25" customHeight="1">
      <c r="A66" s="826"/>
      <c r="B66" s="3993" t="s">
        <v>1735</v>
      </c>
      <c r="C66" s="3984"/>
      <c r="D66" s="4000"/>
      <c r="E66" s="4038" t="s">
        <v>1736</v>
      </c>
      <c r="F66" s="3175"/>
      <c r="G66" s="3175"/>
      <c r="H66" s="3175"/>
      <c r="I66" s="3175"/>
      <c r="J66" s="3175"/>
      <c r="K66" s="3175"/>
      <c r="L66" s="3175"/>
      <c r="M66" s="3175"/>
      <c r="N66" s="4029"/>
      <c r="O66" s="4034" t="s">
        <v>1737</v>
      </c>
      <c r="P66" s="4035"/>
      <c r="Q66" s="826"/>
      <c r="R66" s="826"/>
    </row>
    <row r="67" spans="1:18" ht="15" customHeight="1">
      <c r="A67" s="826"/>
      <c r="B67" s="3991"/>
      <c r="C67" s="2934"/>
      <c r="D67" s="3403"/>
      <c r="E67" s="4033" t="s">
        <v>241</v>
      </c>
      <c r="F67" s="3984"/>
      <c r="G67" s="3984"/>
      <c r="H67" s="3984"/>
      <c r="I67" s="3984"/>
      <c r="J67" s="3984"/>
      <c r="K67" s="3984"/>
      <c r="L67" s="3984"/>
      <c r="M67" s="3984"/>
      <c r="N67" s="3985"/>
      <c r="O67" s="3994" t="s">
        <v>68</v>
      </c>
      <c r="P67" s="3995"/>
      <c r="Q67" s="826"/>
      <c r="R67" s="826"/>
    </row>
    <row r="68" spans="1:18" ht="15" customHeight="1">
      <c r="A68" s="826"/>
      <c r="B68" s="3991"/>
      <c r="C68" s="2934"/>
      <c r="D68" s="3403"/>
      <c r="E68" s="2885"/>
      <c r="F68" s="2882"/>
      <c r="G68" s="2882"/>
      <c r="H68" s="2882"/>
      <c r="I68" s="2882"/>
      <c r="J68" s="2882"/>
      <c r="K68" s="2882"/>
      <c r="L68" s="2882"/>
      <c r="M68" s="2882"/>
      <c r="N68" s="3992"/>
      <c r="O68" s="3994" t="s">
        <v>1730</v>
      </c>
      <c r="P68" s="3995"/>
      <c r="Q68" s="826"/>
      <c r="R68" s="826"/>
    </row>
    <row r="69" spans="1:18" ht="15" customHeight="1">
      <c r="A69" s="826"/>
      <c r="B69" s="3991"/>
      <c r="C69" s="2934"/>
      <c r="D69" s="3403"/>
      <c r="E69" s="2885"/>
      <c r="F69" s="2882"/>
      <c r="G69" s="2882"/>
      <c r="H69" s="2882"/>
      <c r="I69" s="2882"/>
      <c r="J69" s="2882"/>
      <c r="K69" s="2882"/>
      <c r="L69" s="2882"/>
      <c r="M69" s="2882"/>
      <c r="N69" s="3992"/>
      <c r="O69" s="3994" t="s">
        <v>453</v>
      </c>
      <c r="P69" s="3995"/>
      <c r="Q69" s="826"/>
      <c r="R69" s="826"/>
    </row>
    <row r="70" spans="1:18" ht="15" customHeight="1">
      <c r="A70" s="826"/>
      <c r="B70" s="3991"/>
      <c r="C70" s="2934"/>
      <c r="D70" s="3403"/>
      <c r="E70" s="2885"/>
      <c r="F70" s="2882"/>
      <c r="G70" s="2882"/>
      <c r="H70" s="2882"/>
      <c r="I70" s="2882"/>
      <c r="J70" s="2882"/>
      <c r="K70" s="2882"/>
      <c r="L70" s="2882"/>
      <c r="M70" s="2882"/>
      <c r="N70" s="3992"/>
      <c r="O70" s="3994" t="s">
        <v>1731</v>
      </c>
      <c r="P70" s="3995"/>
      <c r="Q70" s="826"/>
      <c r="R70" s="826"/>
    </row>
    <row r="71" spans="1:18" ht="15" customHeight="1">
      <c r="A71" s="826"/>
      <c r="B71" s="3991"/>
      <c r="C71" s="2934"/>
      <c r="D71" s="3403"/>
      <c r="E71" s="2885"/>
      <c r="F71" s="2882"/>
      <c r="G71" s="2882"/>
      <c r="H71" s="2882"/>
      <c r="I71" s="2882"/>
      <c r="J71" s="2882"/>
      <c r="K71" s="2882"/>
      <c r="L71" s="2882"/>
      <c r="M71" s="2882"/>
      <c r="N71" s="3992"/>
      <c r="O71" s="3994" t="s">
        <v>1732</v>
      </c>
      <c r="P71" s="3995"/>
      <c r="Q71" s="826"/>
      <c r="R71" s="826"/>
    </row>
    <row r="72" spans="1:18" ht="15" customHeight="1">
      <c r="A72" s="826"/>
      <c r="B72" s="3991"/>
      <c r="C72" s="2934"/>
      <c r="D72" s="3403"/>
      <c r="E72" s="3172"/>
      <c r="F72" s="3172"/>
      <c r="G72" s="3172"/>
      <c r="H72" s="3172"/>
      <c r="I72" s="3172"/>
      <c r="J72" s="3172"/>
      <c r="K72" s="3172"/>
      <c r="L72" s="3172"/>
      <c r="M72" s="3172"/>
      <c r="N72" s="3987"/>
      <c r="O72" s="3994" t="s">
        <v>1733</v>
      </c>
      <c r="P72" s="3995"/>
      <c r="Q72" s="826"/>
      <c r="R72" s="826"/>
    </row>
    <row r="73" spans="1:18" ht="15" customHeight="1">
      <c r="A73" s="826"/>
      <c r="B73" s="3991"/>
      <c r="C73" s="2934"/>
      <c r="D73" s="3403"/>
      <c r="E73" s="4033" t="s">
        <v>242</v>
      </c>
      <c r="F73" s="3984"/>
      <c r="G73" s="3984"/>
      <c r="H73" s="3984"/>
      <c r="I73" s="3984"/>
      <c r="J73" s="3984"/>
      <c r="K73" s="3984"/>
      <c r="L73" s="3984"/>
      <c r="M73" s="3984"/>
      <c r="N73" s="3985"/>
      <c r="O73" s="3994" t="s">
        <v>68</v>
      </c>
      <c r="P73" s="3995"/>
      <c r="Q73" s="826"/>
      <c r="R73" s="826"/>
    </row>
    <row r="74" spans="1:18" ht="12.75" customHeight="1">
      <c r="A74" s="826"/>
      <c r="B74" s="3991"/>
      <c r="C74" s="2934"/>
      <c r="D74" s="3403"/>
      <c r="E74" s="2885"/>
      <c r="F74" s="2882"/>
      <c r="G74" s="2882"/>
      <c r="H74" s="2882"/>
      <c r="I74" s="2882"/>
      <c r="J74" s="2882"/>
      <c r="K74" s="2882"/>
      <c r="L74" s="2882"/>
      <c r="M74" s="2882"/>
      <c r="N74" s="3992"/>
      <c r="O74" s="3994" t="s">
        <v>1730</v>
      </c>
      <c r="P74" s="3995"/>
      <c r="Q74" s="826"/>
      <c r="R74" s="826"/>
    </row>
    <row r="75" spans="1:18" ht="15" customHeight="1">
      <c r="A75" s="826"/>
      <c r="B75" s="3991"/>
      <c r="C75" s="2934"/>
      <c r="D75" s="3403"/>
      <c r="E75" s="2885"/>
      <c r="F75" s="2882"/>
      <c r="G75" s="2882"/>
      <c r="H75" s="2882"/>
      <c r="I75" s="2882"/>
      <c r="J75" s="2882"/>
      <c r="K75" s="2882"/>
      <c r="L75" s="2882"/>
      <c r="M75" s="2882"/>
      <c r="N75" s="3992"/>
      <c r="O75" s="3994" t="s">
        <v>453</v>
      </c>
      <c r="P75" s="3995"/>
      <c r="Q75" s="826"/>
      <c r="R75" s="826"/>
    </row>
    <row r="76" spans="1:18" ht="15" customHeight="1">
      <c r="A76" s="826"/>
      <c r="B76" s="3991"/>
      <c r="C76" s="2934"/>
      <c r="D76" s="3403"/>
      <c r="E76" s="2885"/>
      <c r="F76" s="2882"/>
      <c r="G76" s="2882"/>
      <c r="H76" s="2882"/>
      <c r="I76" s="2882"/>
      <c r="J76" s="2882"/>
      <c r="K76" s="2882"/>
      <c r="L76" s="2882"/>
      <c r="M76" s="2882"/>
      <c r="N76" s="3992"/>
      <c r="O76" s="3994" t="s">
        <v>1731</v>
      </c>
      <c r="P76" s="3995"/>
      <c r="Q76" s="826"/>
      <c r="R76" s="826"/>
    </row>
    <row r="77" spans="1:18" ht="15" customHeight="1">
      <c r="A77" s="826"/>
      <c r="B77" s="3991"/>
      <c r="C77" s="2934"/>
      <c r="D77" s="3403"/>
      <c r="E77" s="2885"/>
      <c r="F77" s="2882"/>
      <c r="G77" s="2882"/>
      <c r="H77" s="2882"/>
      <c r="I77" s="2882"/>
      <c r="J77" s="2882"/>
      <c r="K77" s="2882"/>
      <c r="L77" s="2882"/>
      <c r="M77" s="2882"/>
      <c r="N77" s="3992"/>
      <c r="O77" s="3994" t="s">
        <v>1732</v>
      </c>
      <c r="P77" s="3995"/>
      <c r="Q77" s="826"/>
      <c r="R77" s="826"/>
    </row>
    <row r="78" spans="1:18" ht="15" customHeight="1">
      <c r="A78" s="826"/>
      <c r="B78" s="3991"/>
      <c r="C78" s="2934"/>
      <c r="D78" s="3403"/>
      <c r="E78" s="3172"/>
      <c r="F78" s="3172"/>
      <c r="G78" s="3172"/>
      <c r="H78" s="3172"/>
      <c r="I78" s="3172"/>
      <c r="J78" s="3172"/>
      <c r="K78" s="3172"/>
      <c r="L78" s="3172"/>
      <c r="M78" s="3172"/>
      <c r="N78" s="3987"/>
      <c r="O78" s="3994" t="s">
        <v>1733</v>
      </c>
      <c r="P78" s="3995"/>
      <c r="Q78" s="826"/>
      <c r="R78" s="826"/>
    </row>
    <row r="79" spans="1:18" ht="15" customHeight="1">
      <c r="A79" s="826"/>
      <c r="B79" s="3991"/>
      <c r="C79" s="2934"/>
      <c r="D79" s="3403"/>
      <c r="E79" s="4033" t="s">
        <v>243</v>
      </c>
      <c r="F79" s="3984"/>
      <c r="G79" s="3984"/>
      <c r="H79" s="3984"/>
      <c r="I79" s="3984"/>
      <c r="J79" s="3984"/>
      <c r="K79" s="3984"/>
      <c r="L79" s="3984"/>
      <c r="M79" s="3984"/>
      <c r="N79" s="3985"/>
      <c r="O79" s="3994" t="s">
        <v>68</v>
      </c>
      <c r="P79" s="3995"/>
      <c r="Q79" s="826"/>
      <c r="R79" s="826"/>
    </row>
    <row r="80" spans="1:18" ht="15" customHeight="1">
      <c r="A80" s="826"/>
      <c r="B80" s="3991"/>
      <c r="C80" s="2934"/>
      <c r="D80" s="3403"/>
      <c r="E80" s="2885"/>
      <c r="F80" s="2882"/>
      <c r="G80" s="2882"/>
      <c r="H80" s="2882"/>
      <c r="I80" s="2882"/>
      <c r="J80" s="2882"/>
      <c r="K80" s="2882"/>
      <c r="L80" s="2882"/>
      <c r="M80" s="2882"/>
      <c r="N80" s="3992"/>
      <c r="O80" s="3994" t="s">
        <v>1730</v>
      </c>
      <c r="P80" s="3995"/>
      <c r="Q80" s="826"/>
      <c r="R80" s="826"/>
    </row>
    <row r="81" spans="1:18" ht="15" customHeight="1">
      <c r="A81" s="826"/>
      <c r="B81" s="3991"/>
      <c r="C81" s="2934"/>
      <c r="D81" s="3403"/>
      <c r="E81" s="2885"/>
      <c r="F81" s="2882"/>
      <c r="G81" s="2882"/>
      <c r="H81" s="2882"/>
      <c r="I81" s="2882"/>
      <c r="J81" s="2882"/>
      <c r="K81" s="2882"/>
      <c r="L81" s="2882"/>
      <c r="M81" s="2882"/>
      <c r="N81" s="3992"/>
      <c r="O81" s="3994" t="s">
        <v>453</v>
      </c>
      <c r="P81" s="3995"/>
      <c r="Q81" s="826"/>
      <c r="R81" s="826"/>
    </row>
    <row r="82" spans="1:18" ht="15" customHeight="1">
      <c r="A82" s="826"/>
      <c r="B82" s="3991"/>
      <c r="C82" s="2934"/>
      <c r="D82" s="3403"/>
      <c r="E82" s="2885"/>
      <c r="F82" s="2882"/>
      <c r="G82" s="2882"/>
      <c r="H82" s="2882"/>
      <c r="I82" s="2882"/>
      <c r="J82" s="2882"/>
      <c r="K82" s="2882"/>
      <c r="L82" s="2882"/>
      <c r="M82" s="2882"/>
      <c r="N82" s="3992"/>
      <c r="O82" s="3994" t="s">
        <v>1731</v>
      </c>
      <c r="P82" s="3995"/>
      <c r="Q82" s="826"/>
      <c r="R82" s="826"/>
    </row>
    <row r="83" spans="1:18" ht="15" customHeight="1">
      <c r="A83" s="826"/>
      <c r="B83" s="3991"/>
      <c r="C83" s="2934"/>
      <c r="D83" s="3403"/>
      <c r="E83" s="2885"/>
      <c r="F83" s="2882"/>
      <c r="G83" s="2882"/>
      <c r="H83" s="2882"/>
      <c r="I83" s="2882"/>
      <c r="J83" s="2882"/>
      <c r="K83" s="2882"/>
      <c r="L83" s="2882"/>
      <c r="M83" s="2882"/>
      <c r="N83" s="3992"/>
      <c r="O83" s="3994" t="s">
        <v>1732</v>
      </c>
      <c r="P83" s="3995"/>
      <c r="Q83" s="826"/>
      <c r="R83" s="826"/>
    </row>
    <row r="84" spans="1:18" ht="15" customHeight="1">
      <c r="A84" s="826"/>
      <c r="B84" s="3991"/>
      <c r="C84" s="2934"/>
      <c r="D84" s="3403"/>
      <c r="E84" s="3172"/>
      <c r="F84" s="3172"/>
      <c r="G84" s="3172"/>
      <c r="H84" s="3172"/>
      <c r="I84" s="3172"/>
      <c r="J84" s="3172"/>
      <c r="K84" s="3172"/>
      <c r="L84" s="3172"/>
      <c r="M84" s="3172"/>
      <c r="N84" s="3987"/>
      <c r="O84" s="3994" t="s">
        <v>1733</v>
      </c>
      <c r="P84" s="3995"/>
      <c r="Q84" s="826"/>
      <c r="R84" s="826"/>
    </row>
    <row r="85" spans="1:18" ht="15" customHeight="1">
      <c r="A85" s="826"/>
      <c r="B85" s="3991"/>
      <c r="C85" s="2934"/>
      <c r="D85" s="3403"/>
      <c r="E85" s="4033" t="s">
        <v>478</v>
      </c>
      <c r="F85" s="3984"/>
      <c r="G85" s="3984"/>
      <c r="H85" s="3984"/>
      <c r="I85" s="3984"/>
      <c r="J85" s="3984"/>
      <c r="K85" s="3984"/>
      <c r="L85" s="3984"/>
      <c r="M85" s="3984"/>
      <c r="N85" s="3985"/>
      <c r="O85" s="3994" t="s">
        <v>68</v>
      </c>
      <c r="P85" s="3995"/>
      <c r="Q85" s="826"/>
      <c r="R85" s="826"/>
    </row>
    <row r="86" spans="1:18" ht="15" customHeight="1">
      <c r="A86" s="826"/>
      <c r="B86" s="3991"/>
      <c r="C86" s="2934"/>
      <c r="D86" s="3403"/>
      <c r="E86" s="2885"/>
      <c r="F86" s="2882"/>
      <c r="G86" s="2882"/>
      <c r="H86" s="2882"/>
      <c r="I86" s="2882"/>
      <c r="J86" s="2882"/>
      <c r="K86" s="2882"/>
      <c r="L86" s="2882"/>
      <c r="M86" s="2882"/>
      <c r="N86" s="3992"/>
      <c r="O86" s="3994" t="s">
        <v>1730</v>
      </c>
      <c r="P86" s="3995"/>
      <c r="Q86" s="826"/>
      <c r="R86" s="826"/>
    </row>
    <row r="87" spans="1:18" ht="15" customHeight="1">
      <c r="A87" s="826"/>
      <c r="B87" s="3991"/>
      <c r="C87" s="2934"/>
      <c r="D87" s="3403"/>
      <c r="E87" s="2885"/>
      <c r="F87" s="2882"/>
      <c r="G87" s="2882"/>
      <c r="H87" s="2882"/>
      <c r="I87" s="2882"/>
      <c r="J87" s="2882"/>
      <c r="K87" s="2882"/>
      <c r="L87" s="2882"/>
      <c r="M87" s="2882"/>
      <c r="N87" s="3992"/>
      <c r="O87" s="3994" t="s">
        <v>453</v>
      </c>
      <c r="P87" s="3995"/>
      <c r="Q87" s="826"/>
      <c r="R87" s="826"/>
    </row>
    <row r="88" spans="1:18" ht="15" customHeight="1">
      <c r="A88" s="826"/>
      <c r="B88" s="3986"/>
      <c r="C88" s="3172"/>
      <c r="D88" s="4001"/>
      <c r="E88" s="3172"/>
      <c r="F88" s="3172"/>
      <c r="G88" s="3172"/>
      <c r="H88" s="3172"/>
      <c r="I88" s="3172"/>
      <c r="J88" s="3172"/>
      <c r="K88" s="3172"/>
      <c r="L88" s="3172"/>
      <c r="M88" s="3172"/>
      <c r="N88" s="3987"/>
      <c r="O88" s="3994" t="s">
        <v>1731</v>
      </c>
      <c r="P88" s="3995"/>
      <c r="Q88" s="826"/>
      <c r="R88" s="826"/>
    </row>
    <row r="89" spans="1:18" ht="15" customHeight="1">
      <c r="A89" s="826"/>
      <c r="B89" s="3993" t="s">
        <v>1738</v>
      </c>
      <c r="C89" s="3984"/>
      <c r="D89" s="3985"/>
      <c r="E89" s="3990" t="s">
        <v>1014</v>
      </c>
      <c r="F89" s="3984"/>
      <c r="G89" s="3984"/>
      <c r="H89" s="3984"/>
      <c r="I89" s="3984"/>
      <c r="J89" s="3984"/>
      <c r="K89" s="3984"/>
      <c r="L89" s="3984"/>
      <c r="M89" s="3984"/>
      <c r="N89" s="3985"/>
      <c r="O89" s="3994" t="s">
        <v>68</v>
      </c>
      <c r="P89" s="3995"/>
      <c r="Q89" s="826"/>
      <c r="R89" s="826"/>
    </row>
    <row r="90" spans="1:18" ht="15" customHeight="1">
      <c r="A90" s="826"/>
      <c r="B90" s="3991"/>
      <c r="C90" s="2882"/>
      <c r="D90" s="3992"/>
      <c r="E90" s="3991"/>
      <c r="F90" s="2882"/>
      <c r="G90" s="2882"/>
      <c r="H90" s="2882"/>
      <c r="I90" s="2882"/>
      <c r="J90" s="2882"/>
      <c r="K90" s="2882"/>
      <c r="L90" s="2882"/>
      <c r="M90" s="2882"/>
      <c r="N90" s="3992"/>
      <c r="O90" s="3994" t="s">
        <v>1730</v>
      </c>
      <c r="P90" s="3995"/>
      <c r="Q90" s="826"/>
      <c r="R90" s="826"/>
    </row>
    <row r="91" spans="1:18" ht="15" customHeight="1">
      <c r="A91" s="826"/>
      <c r="B91" s="3991"/>
      <c r="C91" s="2882"/>
      <c r="D91" s="3992"/>
      <c r="E91" s="3991"/>
      <c r="F91" s="2882"/>
      <c r="G91" s="2882"/>
      <c r="H91" s="2882"/>
      <c r="I91" s="2882"/>
      <c r="J91" s="2882"/>
      <c r="K91" s="2882"/>
      <c r="L91" s="2882"/>
      <c r="M91" s="2882"/>
      <c r="N91" s="3992"/>
      <c r="O91" s="3994" t="s">
        <v>453</v>
      </c>
      <c r="P91" s="3995"/>
      <c r="Q91" s="826"/>
      <c r="R91" s="826"/>
    </row>
    <row r="92" spans="1:18" ht="15" customHeight="1">
      <c r="A92" s="826"/>
      <c r="B92" s="3991"/>
      <c r="C92" s="2882"/>
      <c r="D92" s="3992"/>
      <c r="E92" s="3991"/>
      <c r="F92" s="2882"/>
      <c r="G92" s="2882"/>
      <c r="H92" s="2882"/>
      <c r="I92" s="2882"/>
      <c r="J92" s="2882"/>
      <c r="K92" s="2882"/>
      <c r="L92" s="2882"/>
      <c r="M92" s="2882"/>
      <c r="N92" s="3992"/>
      <c r="O92" s="3994" t="s">
        <v>1731</v>
      </c>
      <c r="P92" s="3995"/>
      <c r="Q92" s="826"/>
      <c r="R92" s="826"/>
    </row>
    <row r="93" spans="1:18" ht="15" customHeight="1">
      <c r="A93" s="826"/>
      <c r="B93" s="3991"/>
      <c r="C93" s="2882"/>
      <c r="D93" s="3992"/>
      <c r="E93" s="3991"/>
      <c r="F93" s="2882"/>
      <c r="G93" s="2882"/>
      <c r="H93" s="2882"/>
      <c r="I93" s="2882"/>
      <c r="J93" s="2882"/>
      <c r="K93" s="2882"/>
      <c r="L93" s="2882"/>
      <c r="M93" s="2882"/>
      <c r="N93" s="3992"/>
      <c r="O93" s="3994" t="s">
        <v>1732</v>
      </c>
      <c r="P93" s="3995"/>
      <c r="Q93" s="826"/>
      <c r="R93" s="826"/>
    </row>
    <row r="94" spans="1:18" ht="15" customHeight="1">
      <c r="A94" s="826"/>
      <c r="B94" s="3991"/>
      <c r="C94" s="2882"/>
      <c r="D94" s="3992"/>
      <c r="E94" s="3986"/>
      <c r="F94" s="3172"/>
      <c r="G94" s="3172"/>
      <c r="H94" s="3172"/>
      <c r="I94" s="3172"/>
      <c r="J94" s="3172"/>
      <c r="K94" s="3172"/>
      <c r="L94" s="3172"/>
      <c r="M94" s="3172"/>
      <c r="N94" s="3987"/>
      <c r="O94" s="3994" t="s">
        <v>1733</v>
      </c>
      <c r="P94" s="4032"/>
      <c r="Q94" s="826"/>
      <c r="R94" s="826"/>
    </row>
    <row r="95" spans="1:18" ht="15" customHeight="1">
      <c r="A95" s="826"/>
      <c r="B95" s="3991"/>
      <c r="C95" s="2882"/>
      <c r="D95" s="3992"/>
      <c r="E95" s="3990" t="s">
        <v>451</v>
      </c>
      <c r="F95" s="3984"/>
      <c r="G95" s="3984"/>
      <c r="H95" s="3984"/>
      <c r="I95" s="3984"/>
      <c r="J95" s="3984"/>
      <c r="K95" s="3984"/>
      <c r="L95" s="3984"/>
      <c r="M95" s="3984"/>
      <c r="N95" s="3985"/>
      <c r="O95" s="3994" t="s">
        <v>68</v>
      </c>
      <c r="P95" s="3995"/>
      <c r="Q95" s="826"/>
      <c r="R95" s="826"/>
    </row>
    <row r="96" spans="1:18" ht="15" customHeight="1">
      <c r="A96" s="826"/>
      <c r="B96" s="3991"/>
      <c r="C96" s="2882"/>
      <c r="D96" s="3992"/>
      <c r="E96" s="3991"/>
      <c r="F96" s="2882"/>
      <c r="G96" s="2882"/>
      <c r="H96" s="2882"/>
      <c r="I96" s="2882"/>
      <c r="J96" s="2882"/>
      <c r="K96" s="2882"/>
      <c r="L96" s="2882"/>
      <c r="M96" s="2882"/>
      <c r="N96" s="3992"/>
      <c r="O96" s="3994" t="s">
        <v>1730</v>
      </c>
      <c r="P96" s="3995"/>
      <c r="Q96" s="826"/>
      <c r="R96" s="826"/>
    </row>
    <row r="97" spans="1:18" ht="15" customHeight="1">
      <c r="A97" s="826"/>
      <c r="B97" s="3991"/>
      <c r="C97" s="2882"/>
      <c r="D97" s="3992"/>
      <c r="E97" s="3991"/>
      <c r="F97" s="2882"/>
      <c r="G97" s="2882"/>
      <c r="H97" s="2882"/>
      <c r="I97" s="2882"/>
      <c r="J97" s="2882"/>
      <c r="K97" s="2882"/>
      <c r="L97" s="2882"/>
      <c r="M97" s="2882"/>
      <c r="N97" s="3992"/>
      <c r="O97" s="3994" t="s">
        <v>453</v>
      </c>
      <c r="P97" s="3995"/>
      <c r="Q97" s="826"/>
      <c r="R97" s="826"/>
    </row>
    <row r="98" spans="1:18" ht="15" customHeight="1">
      <c r="A98" s="826"/>
      <c r="B98" s="3991"/>
      <c r="C98" s="2882"/>
      <c r="D98" s="3992"/>
      <c r="E98" s="3991"/>
      <c r="F98" s="2882"/>
      <c r="G98" s="2882"/>
      <c r="H98" s="2882"/>
      <c r="I98" s="2882"/>
      <c r="J98" s="2882"/>
      <c r="K98" s="2882"/>
      <c r="L98" s="2882"/>
      <c r="M98" s="2882"/>
      <c r="N98" s="3992"/>
      <c r="O98" s="3994" t="s">
        <v>1731</v>
      </c>
      <c r="P98" s="3995"/>
      <c r="Q98" s="826"/>
      <c r="R98" s="826"/>
    </row>
    <row r="99" spans="1:18" ht="15" customHeight="1">
      <c r="A99" s="826"/>
      <c r="B99" s="3991"/>
      <c r="C99" s="2882"/>
      <c r="D99" s="3992"/>
      <c r="E99" s="3991"/>
      <c r="F99" s="2882"/>
      <c r="G99" s="2882"/>
      <c r="H99" s="2882"/>
      <c r="I99" s="2882"/>
      <c r="J99" s="2882"/>
      <c r="K99" s="2882"/>
      <c r="L99" s="2882"/>
      <c r="M99" s="2882"/>
      <c r="N99" s="3992"/>
      <c r="O99" s="3994" t="s">
        <v>1732</v>
      </c>
      <c r="P99" s="3995"/>
      <c r="Q99" s="826"/>
      <c r="R99" s="826"/>
    </row>
    <row r="100" spans="1:18" ht="15" customHeight="1">
      <c r="A100" s="826"/>
      <c r="B100" s="3991"/>
      <c r="C100" s="2882"/>
      <c r="D100" s="3992"/>
      <c r="E100" s="3986"/>
      <c r="F100" s="3172"/>
      <c r="G100" s="3172"/>
      <c r="H100" s="3172"/>
      <c r="I100" s="3172"/>
      <c r="J100" s="3172"/>
      <c r="K100" s="3172"/>
      <c r="L100" s="3172"/>
      <c r="M100" s="3172"/>
      <c r="N100" s="3987"/>
      <c r="O100" s="3994" t="s">
        <v>1733</v>
      </c>
      <c r="P100" s="3995"/>
      <c r="Q100" s="826"/>
      <c r="R100" s="826"/>
    </row>
    <row r="101" spans="1:18" ht="15" customHeight="1">
      <c r="A101" s="826"/>
      <c r="B101" s="3991"/>
      <c r="C101" s="2882"/>
      <c r="D101" s="3992"/>
      <c r="E101" s="3990" t="s">
        <v>454</v>
      </c>
      <c r="F101" s="3984"/>
      <c r="G101" s="3984"/>
      <c r="H101" s="3984"/>
      <c r="I101" s="3984"/>
      <c r="J101" s="3984"/>
      <c r="K101" s="3984"/>
      <c r="L101" s="3984"/>
      <c r="M101" s="3984"/>
      <c r="N101" s="3985"/>
      <c r="O101" s="3994" t="s">
        <v>68</v>
      </c>
      <c r="P101" s="3995"/>
      <c r="Q101" s="826"/>
      <c r="R101" s="826"/>
    </row>
    <row r="102" spans="1:18" ht="15" customHeight="1">
      <c r="A102" s="826"/>
      <c r="B102" s="3991"/>
      <c r="C102" s="2882"/>
      <c r="D102" s="3992"/>
      <c r="E102" s="3991"/>
      <c r="F102" s="2882"/>
      <c r="G102" s="2882"/>
      <c r="H102" s="2882"/>
      <c r="I102" s="2882"/>
      <c r="J102" s="2882"/>
      <c r="K102" s="2882"/>
      <c r="L102" s="2882"/>
      <c r="M102" s="2882"/>
      <c r="N102" s="3992"/>
      <c r="O102" s="3996" t="s">
        <v>1730</v>
      </c>
      <c r="P102" s="3997"/>
      <c r="Q102" s="826"/>
      <c r="R102" s="826"/>
    </row>
    <row r="103" spans="1:18" ht="15" customHeight="1">
      <c r="A103" s="826"/>
      <c r="B103" s="3991"/>
      <c r="C103" s="2882"/>
      <c r="D103" s="3992"/>
      <c r="E103" s="3991"/>
      <c r="F103" s="2882"/>
      <c r="G103" s="2882"/>
      <c r="H103" s="2882"/>
      <c r="I103" s="2882"/>
      <c r="J103" s="2882"/>
      <c r="K103" s="2882"/>
      <c r="L103" s="2882"/>
      <c r="M103" s="2882"/>
      <c r="N103" s="3992"/>
      <c r="O103" s="3998" t="s">
        <v>1731</v>
      </c>
      <c r="P103" s="3999"/>
      <c r="Q103" s="826"/>
      <c r="R103" s="826"/>
    </row>
    <row r="104" spans="1:18" ht="15" customHeight="1">
      <c r="A104" s="826"/>
      <c r="B104" s="3986"/>
      <c r="C104" s="3172"/>
      <c r="D104" s="3987"/>
      <c r="E104" s="3986"/>
      <c r="F104" s="3172"/>
      <c r="G104" s="3172"/>
      <c r="H104" s="3172"/>
      <c r="I104" s="3172"/>
      <c r="J104" s="3172"/>
      <c r="K104" s="3172"/>
      <c r="L104" s="3172"/>
      <c r="M104" s="3172"/>
      <c r="N104" s="3987"/>
      <c r="O104" s="3998" t="s">
        <v>453</v>
      </c>
      <c r="P104" s="3999"/>
      <c r="Q104" s="826"/>
      <c r="R104" s="826"/>
    </row>
    <row r="105" spans="1:18" ht="15" customHeight="1">
      <c r="A105" s="826"/>
      <c r="B105" s="3993" t="s">
        <v>1739</v>
      </c>
      <c r="C105" s="3984"/>
      <c r="D105" s="3985"/>
      <c r="E105" s="3990" t="s">
        <v>316</v>
      </c>
      <c r="F105" s="3984"/>
      <c r="G105" s="3984"/>
      <c r="H105" s="3984"/>
      <c r="I105" s="3984"/>
      <c r="J105" s="3984"/>
      <c r="K105" s="3984"/>
      <c r="L105" s="3984"/>
      <c r="M105" s="3984"/>
      <c r="N105" s="3985"/>
      <c r="O105" s="3988" t="s">
        <v>68</v>
      </c>
      <c r="P105" s="3989"/>
      <c r="Q105" s="826"/>
      <c r="R105" s="826"/>
    </row>
    <row r="106" spans="1:18" ht="15" customHeight="1">
      <c r="A106" s="826"/>
      <c r="B106" s="3991"/>
      <c r="C106" s="2882"/>
      <c r="D106" s="3992"/>
      <c r="E106" s="3991"/>
      <c r="F106" s="2882"/>
      <c r="G106" s="2882"/>
      <c r="H106" s="2882"/>
      <c r="I106" s="2882"/>
      <c r="J106" s="2882"/>
      <c r="K106" s="2882"/>
      <c r="L106" s="2882"/>
      <c r="M106" s="2882"/>
      <c r="N106" s="3992"/>
      <c r="O106" s="3988" t="s">
        <v>453</v>
      </c>
      <c r="P106" s="3989"/>
      <c r="Q106" s="826"/>
      <c r="R106" s="826"/>
    </row>
    <row r="107" spans="1:18" ht="15" customHeight="1">
      <c r="A107" s="826"/>
      <c r="B107" s="3991"/>
      <c r="C107" s="2882"/>
      <c r="D107" s="3992"/>
      <c r="E107" s="3991"/>
      <c r="F107" s="2882"/>
      <c r="G107" s="2882"/>
      <c r="H107" s="2882"/>
      <c r="I107" s="2882"/>
      <c r="J107" s="2882"/>
      <c r="K107" s="2882"/>
      <c r="L107" s="2882"/>
      <c r="M107" s="2882"/>
      <c r="N107" s="3992"/>
      <c r="O107" s="3988" t="s">
        <v>1730</v>
      </c>
      <c r="P107" s="3989"/>
      <c r="Q107" s="826"/>
      <c r="R107" s="826"/>
    </row>
    <row r="108" spans="1:18" ht="15" customHeight="1">
      <c r="A108" s="826"/>
      <c r="B108" s="3991"/>
      <c r="C108" s="2882"/>
      <c r="D108" s="3992"/>
      <c r="E108" s="3991"/>
      <c r="F108" s="2882"/>
      <c r="G108" s="2882"/>
      <c r="H108" s="2882"/>
      <c r="I108" s="2882"/>
      <c r="J108" s="2882"/>
      <c r="K108" s="2882"/>
      <c r="L108" s="2882"/>
      <c r="M108" s="2882"/>
      <c r="N108" s="3992"/>
      <c r="O108" s="3988" t="s">
        <v>1731</v>
      </c>
      <c r="P108" s="3989"/>
      <c r="Q108" s="826"/>
      <c r="R108" s="826"/>
    </row>
    <row r="109" spans="1:18" ht="15" customHeight="1">
      <c r="A109" s="826"/>
      <c r="B109" s="3991"/>
      <c r="C109" s="2882"/>
      <c r="D109" s="3992"/>
      <c r="E109" s="3991"/>
      <c r="F109" s="2882"/>
      <c r="G109" s="2882"/>
      <c r="H109" s="2882"/>
      <c r="I109" s="2882"/>
      <c r="J109" s="2882"/>
      <c r="K109" s="2882"/>
      <c r="L109" s="2882"/>
      <c r="M109" s="2882"/>
      <c r="N109" s="3992"/>
      <c r="O109" s="3988" t="s">
        <v>1733</v>
      </c>
      <c r="P109" s="3989"/>
      <c r="Q109" s="826"/>
      <c r="R109" s="826"/>
    </row>
    <row r="110" spans="1:18" ht="15" customHeight="1">
      <c r="A110" s="826"/>
      <c r="B110" s="3986"/>
      <c r="C110" s="3172"/>
      <c r="D110" s="3987"/>
      <c r="E110" s="3986"/>
      <c r="F110" s="3172"/>
      <c r="G110" s="3172"/>
      <c r="H110" s="3172"/>
      <c r="I110" s="3172"/>
      <c r="J110" s="3172"/>
      <c r="K110" s="3172"/>
      <c r="L110" s="3172"/>
      <c r="M110" s="3172"/>
      <c r="N110" s="3987"/>
      <c r="O110" s="3988" t="s">
        <v>1732</v>
      </c>
      <c r="P110" s="3989"/>
      <c r="Q110" s="826"/>
      <c r="R110" s="826"/>
    </row>
    <row r="111" spans="1:18" ht="15" customHeight="1">
      <c r="A111" s="826"/>
      <c r="B111" s="3993" t="s">
        <v>1740</v>
      </c>
      <c r="C111" s="3984"/>
      <c r="D111" s="3985"/>
      <c r="E111" s="3983" t="s">
        <v>180</v>
      </c>
      <c r="F111" s="3984"/>
      <c r="G111" s="3984"/>
      <c r="H111" s="3984"/>
      <c r="I111" s="3984"/>
      <c r="J111" s="3984"/>
      <c r="K111" s="3984"/>
      <c r="L111" s="3984"/>
      <c r="M111" s="3984"/>
      <c r="N111" s="3985"/>
      <c r="O111" s="3988" t="s">
        <v>68</v>
      </c>
      <c r="P111" s="3989"/>
      <c r="Q111" s="826"/>
      <c r="R111" s="826"/>
    </row>
    <row r="112" spans="1:18" ht="15" customHeight="1">
      <c r="A112" s="826"/>
      <c r="B112" s="3991"/>
      <c r="C112" s="2882"/>
      <c r="D112" s="3992"/>
      <c r="E112" s="3991"/>
      <c r="F112" s="2882"/>
      <c r="G112" s="2882"/>
      <c r="H112" s="2882"/>
      <c r="I112" s="2882"/>
      <c r="J112" s="2882"/>
      <c r="K112" s="2882"/>
      <c r="L112" s="2882"/>
      <c r="M112" s="2882"/>
      <c r="N112" s="3992"/>
      <c r="O112" s="3988" t="s">
        <v>453</v>
      </c>
      <c r="P112" s="3989"/>
      <c r="Q112" s="826"/>
      <c r="R112" s="826"/>
    </row>
    <row r="113" spans="1:18" ht="15" customHeight="1">
      <c r="A113" s="826"/>
      <c r="B113" s="3991"/>
      <c r="C113" s="2882"/>
      <c r="D113" s="3992"/>
      <c r="E113" s="3991"/>
      <c r="F113" s="2882"/>
      <c r="G113" s="2882"/>
      <c r="H113" s="2882"/>
      <c r="I113" s="2882"/>
      <c r="J113" s="2882"/>
      <c r="K113" s="2882"/>
      <c r="L113" s="2882"/>
      <c r="M113" s="2882"/>
      <c r="N113" s="3992"/>
      <c r="O113" s="3988" t="s">
        <v>1730</v>
      </c>
      <c r="P113" s="3989"/>
      <c r="Q113" s="826"/>
      <c r="R113" s="826"/>
    </row>
    <row r="114" spans="1:18" ht="15" customHeight="1">
      <c r="A114" s="826"/>
      <c r="B114" s="3991"/>
      <c r="C114" s="2882"/>
      <c r="D114" s="3992"/>
      <c r="E114" s="3991"/>
      <c r="F114" s="2882"/>
      <c r="G114" s="2882"/>
      <c r="H114" s="2882"/>
      <c r="I114" s="2882"/>
      <c r="J114" s="2882"/>
      <c r="K114" s="2882"/>
      <c r="L114" s="2882"/>
      <c r="M114" s="2882"/>
      <c r="N114" s="3992"/>
      <c r="O114" s="3988" t="s">
        <v>1731</v>
      </c>
      <c r="P114" s="3989"/>
      <c r="Q114" s="826"/>
      <c r="R114" s="826"/>
    </row>
    <row r="115" spans="1:18" ht="15" customHeight="1">
      <c r="A115" s="826"/>
      <c r="B115" s="3991"/>
      <c r="C115" s="2882"/>
      <c r="D115" s="3992"/>
      <c r="E115" s="3991"/>
      <c r="F115" s="2882"/>
      <c r="G115" s="2882"/>
      <c r="H115" s="2882"/>
      <c r="I115" s="2882"/>
      <c r="J115" s="2882"/>
      <c r="K115" s="2882"/>
      <c r="L115" s="2882"/>
      <c r="M115" s="2882"/>
      <c r="N115" s="3992"/>
      <c r="O115" s="3988" t="s">
        <v>1733</v>
      </c>
      <c r="P115" s="3989"/>
      <c r="Q115" s="826"/>
      <c r="R115" s="826"/>
    </row>
    <row r="116" spans="1:18" ht="15" customHeight="1">
      <c r="A116" s="826"/>
      <c r="B116" s="3986"/>
      <c r="C116" s="3172"/>
      <c r="D116" s="3987"/>
      <c r="E116" s="3986"/>
      <c r="F116" s="3172"/>
      <c r="G116" s="3172"/>
      <c r="H116" s="3172"/>
      <c r="I116" s="3172"/>
      <c r="J116" s="3172"/>
      <c r="K116" s="3172"/>
      <c r="L116" s="3172"/>
      <c r="M116" s="3172"/>
      <c r="N116" s="3987"/>
      <c r="O116" s="3988" t="s">
        <v>1732</v>
      </c>
      <c r="P116" s="3989"/>
      <c r="Q116" s="826"/>
      <c r="R116" s="826"/>
    </row>
    <row r="117" spans="1:18" ht="15" customHeight="1">
      <c r="A117" s="826"/>
      <c r="B117" s="3993" t="s">
        <v>1741</v>
      </c>
      <c r="C117" s="3984"/>
      <c r="D117" s="3985"/>
      <c r="E117" s="3983" t="s">
        <v>17</v>
      </c>
      <c r="F117" s="3984"/>
      <c r="G117" s="3984"/>
      <c r="H117" s="3984"/>
      <c r="I117" s="3984"/>
      <c r="J117" s="3984"/>
      <c r="K117" s="3984"/>
      <c r="L117" s="3984"/>
      <c r="M117" s="3984"/>
      <c r="N117" s="3985"/>
      <c r="O117" s="3988" t="s">
        <v>68</v>
      </c>
      <c r="P117" s="3989"/>
      <c r="Q117" s="826"/>
      <c r="R117" s="826"/>
    </row>
    <row r="118" spans="1:18" ht="15" customHeight="1">
      <c r="A118" s="826"/>
      <c r="B118" s="3986"/>
      <c r="C118" s="3172"/>
      <c r="D118" s="3987"/>
      <c r="E118" s="3986"/>
      <c r="F118" s="3172"/>
      <c r="G118" s="3172"/>
      <c r="H118" s="3172"/>
      <c r="I118" s="3172"/>
      <c r="J118" s="3172"/>
      <c r="K118" s="3172"/>
      <c r="L118" s="3172"/>
      <c r="M118" s="3172"/>
      <c r="N118" s="3987"/>
      <c r="O118" s="3988" t="s">
        <v>1730</v>
      </c>
      <c r="P118" s="3989"/>
      <c r="Q118" s="826"/>
      <c r="R118" s="826"/>
    </row>
    <row r="119" spans="1:18" ht="15" customHeight="1">
      <c r="A119" s="826"/>
      <c r="B119" s="3993" t="s">
        <v>1742</v>
      </c>
      <c r="C119" s="3984"/>
      <c r="D119" s="3985"/>
      <c r="E119" s="3983" t="s">
        <v>15</v>
      </c>
      <c r="F119" s="3984"/>
      <c r="G119" s="3984"/>
      <c r="H119" s="3984"/>
      <c r="I119" s="3984"/>
      <c r="J119" s="3984"/>
      <c r="K119" s="3984"/>
      <c r="L119" s="3984"/>
      <c r="M119" s="3984"/>
      <c r="N119" s="3985"/>
      <c r="O119" s="3988" t="s">
        <v>68</v>
      </c>
      <c r="P119" s="3989"/>
      <c r="Q119" s="826"/>
      <c r="R119" s="826"/>
    </row>
    <row r="120" spans="1:18" ht="15" customHeight="1">
      <c r="A120" s="826"/>
      <c r="B120" s="3986"/>
      <c r="C120" s="3172"/>
      <c r="D120" s="3987"/>
      <c r="E120" s="3986"/>
      <c r="F120" s="3172"/>
      <c r="G120" s="3172"/>
      <c r="H120" s="3172"/>
      <c r="I120" s="3172"/>
      <c r="J120" s="3172"/>
      <c r="K120" s="3172"/>
      <c r="L120" s="3172"/>
      <c r="M120" s="3172"/>
      <c r="N120" s="3987"/>
      <c r="O120" s="3988" t="s">
        <v>1730</v>
      </c>
      <c r="P120" s="3989"/>
      <c r="Q120" s="826"/>
      <c r="R120" s="826"/>
    </row>
    <row r="121" spans="1:18" ht="15" customHeight="1">
      <c r="A121" s="826"/>
      <c r="B121" s="3993" t="s">
        <v>1743</v>
      </c>
      <c r="C121" s="3984"/>
      <c r="D121" s="3985"/>
      <c r="E121" s="3983" t="s">
        <v>49</v>
      </c>
      <c r="F121" s="3984"/>
      <c r="G121" s="3984"/>
      <c r="H121" s="3984"/>
      <c r="I121" s="3984"/>
      <c r="J121" s="3984"/>
      <c r="K121" s="3984"/>
      <c r="L121" s="3984"/>
      <c r="M121" s="3984"/>
      <c r="N121" s="3985"/>
      <c r="O121" s="3988" t="s">
        <v>68</v>
      </c>
      <c r="P121" s="3989"/>
      <c r="Q121" s="826"/>
      <c r="R121" s="826"/>
    </row>
    <row r="122" spans="1:18" ht="15" customHeight="1">
      <c r="A122" s="826"/>
      <c r="B122" s="3986"/>
      <c r="C122" s="3172"/>
      <c r="D122" s="3987"/>
      <c r="E122" s="3986"/>
      <c r="F122" s="3172"/>
      <c r="G122" s="3172"/>
      <c r="H122" s="3172"/>
      <c r="I122" s="3172"/>
      <c r="J122" s="3172"/>
      <c r="K122" s="3172"/>
      <c r="L122" s="3172"/>
      <c r="M122" s="3172"/>
      <c r="N122" s="3987"/>
      <c r="O122" s="3988" t="s">
        <v>1730</v>
      </c>
      <c r="P122" s="3989"/>
      <c r="Q122" s="826"/>
      <c r="R122" s="826"/>
    </row>
    <row r="123" spans="1:18" ht="15" customHeight="1">
      <c r="A123" s="826"/>
      <c r="B123" s="3993" t="s">
        <v>1744</v>
      </c>
      <c r="C123" s="3984"/>
      <c r="D123" s="3985"/>
      <c r="E123" s="3983" t="s">
        <v>319</v>
      </c>
      <c r="F123" s="3984"/>
      <c r="G123" s="3984"/>
      <c r="H123" s="3984"/>
      <c r="I123" s="3984"/>
      <c r="J123" s="3984"/>
      <c r="K123" s="3984"/>
      <c r="L123" s="3984"/>
      <c r="M123" s="3984"/>
      <c r="N123" s="3985"/>
      <c r="O123" s="3988" t="s">
        <v>68</v>
      </c>
      <c r="P123" s="3989"/>
      <c r="Q123" s="826"/>
      <c r="R123" s="826"/>
    </row>
    <row r="124" spans="1:18" ht="15" customHeight="1">
      <c r="A124" s="826"/>
      <c r="B124" s="3991"/>
      <c r="C124" s="2882"/>
      <c r="D124" s="3992"/>
      <c r="E124" s="3991"/>
      <c r="F124" s="2882"/>
      <c r="G124" s="2882"/>
      <c r="H124" s="2882"/>
      <c r="I124" s="2882"/>
      <c r="J124" s="2882"/>
      <c r="K124" s="2882"/>
      <c r="L124" s="2882"/>
      <c r="M124" s="2882"/>
      <c r="N124" s="3992"/>
      <c r="O124" s="3988" t="s">
        <v>453</v>
      </c>
      <c r="P124" s="3989"/>
      <c r="Q124" s="826"/>
      <c r="R124" s="826"/>
    </row>
    <row r="125" spans="1:18" ht="15" customHeight="1">
      <c r="A125" s="826"/>
      <c r="B125" s="3991"/>
      <c r="C125" s="2882"/>
      <c r="D125" s="3992"/>
      <c r="E125" s="3991"/>
      <c r="F125" s="2882"/>
      <c r="G125" s="2882"/>
      <c r="H125" s="2882"/>
      <c r="I125" s="2882"/>
      <c r="J125" s="2882"/>
      <c r="K125" s="2882"/>
      <c r="L125" s="2882"/>
      <c r="M125" s="2882"/>
      <c r="N125" s="3992"/>
      <c r="O125" s="3988" t="s">
        <v>1730</v>
      </c>
      <c r="P125" s="3989"/>
      <c r="Q125" s="826"/>
      <c r="R125" s="826"/>
    </row>
    <row r="126" spans="1:18" ht="15" customHeight="1">
      <c r="A126" s="826"/>
      <c r="B126" s="3991"/>
      <c r="C126" s="2882"/>
      <c r="D126" s="3992"/>
      <c r="E126" s="3991"/>
      <c r="F126" s="2882"/>
      <c r="G126" s="2882"/>
      <c r="H126" s="2882"/>
      <c r="I126" s="2882"/>
      <c r="J126" s="2882"/>
      <c r="K126" s="2882"/>
      <c r="L126" s="2882"/>
      <c r="M126" s="2882"/>
      <c r="N126" s="3992"/>
      <c r="O126" s="3988" t="s">
        <v>1731</v>
      </c>
      <c r="P126" s="3989"/>
      <c r="Q126" s="826"/>
      <c r="R126" s="826"/>
    </row>
    <row r="127" spans="1:18" ht="15" customHeight="1">
      <c r="A127" s="826"/>
      <c r="B127" s="3991"/>
      <c r="C127" s="2882"/>
      <c r="D127" s="3992"/>
      <c r="E127" s="3986"/>
      <c r="F127" s="3172"/>
      <c r="G127" s="3172"/>
      <c r="H127" s="3172"/>
      <c r="I127" s="3172"/>
      <c r="J127" s="3172"/>
      <c r="K127" s="3172"/>
      <c r="L127" s="3172"/>
      <c r="M127" s="3172"/>
      <c r="N127" s="3987"/>
      <c r="O127" s="3988" t="s">
        <v>1732</v>
      </c>
      <c r="P127" s="3989"/>
      <c r="Q127" s="826"/>
      <c r="R127" s="826"/>
    </row>
    <row r="128" spans="1:18" ht="15" customHeight="1">
      <c r="A128" s="826"/>
      <c r="B128" s="3991"/>
      <c r="C128" s="2882"/>
      <c r="D128" s="3992"/>
      <c r="E128" s="3983" t="s">
        <v>320</v>
      </c>
      <c r="F128" s="3984"/>
      <c r="G128" s="3984"/>
      <c r="H128" s="3984"/>
      <c r="I128" s="3984"/>
      <c r="J128" s="3984"/>
      <c r="K128" s="3984"/>
      <c r="L128" s="3984"/>
      <c r="M128" s="3984"/>
      <c r="N128" s="3985"/>
      <c r="O128" s="3988" t="s">
        <v>68</v>
      </c>
      <c r="P128" s="3989"/>
      <c r="Q128" s="826"/>
      <c r="R128" s="826"/>
    </row>
    <row r="129" spans="1:18" ht="15" customHeight="1">
      <c r="A129" s="826"/>
      <c r="B129" s="3991"/>
      <c r="C129" s="2882"/>
      <c r="D129" s="3992"/>
      <c r="E129" s="3991"/>
      <c r="F129" s="2882"/>
      <c r="G129" s="2882"/>
      <c r="H129" s="2882"/>
      <c r="I129" s="2882"/>
      <c r="J129" s="2882"/>
      <c r="K129" s="2882"/>
      <c r="L129" s="2882"/>
      <c r="M129" s="2882"/>
      <c r="N129" s="3992"/>
      <c r="O129" s="3988" t="s">
        <v>453</v>
      </c>
      <c r="P129" s="3989"/>
      <c r="Q129" s="826"/>
      <c r="R129" s="826"/>
    </row>
    <row r="130" spans="1:18" ht="15" customHeight="1">
      <c r="A130" s="826"/>
      <c r="B130" s="3991"/>
      <c r="C130" s="2882"/>
      <c r="D130" s="3992"/>
      <c r="E130" s="3991"/>
      <c r="F130" s="2882"/>
      <c r="G130" s="2882"/>
      <c r="H130" s="2882"/>
      <c r="I130" s="2882"/>
      <c r="J130" s="2882"/>
      <c r="K130" s="2882"/>
      <c r="L130" s="2882"/>
      <c r="M130" s="2882"/>
      <c r="N130" s="3992"/>
      <c r="O130" s="3988" t="s">
        <v>1730</v>
      </c>
      <c r="P130" s="3989"/>
      <c r="Q130" s="826"/>
      <c r="R130" s="826"/>
    </row>
    <row r="131" spans="1:18" ht="15" customHeight="1">
      <c r="A131" s="826"/>
      <c r="B131" s="3991"/>
      <c r="C131" s="2882"/>
      <c r="D131" s="3992"/>
      <c r="E131" s="3991"/>
      <c r="F131" s="2882"/>
      <c r="G131" s="2882"/>
      <c r="H131" s="2882"/>
      <c r="I131" s="2882"/>
      <c r="J131" s="2882"/>
      <c r="K131" s="2882"/>
      <c r="L131" s="2882"/>
      <c r="M131" s="2882"/>
      <c r="N131" s="3992"/>
      <c r="O131" s="3988" t="s">
        <v>1731</v>
      </c>
      <c r="P131" s="3989"/>
      <c r="Q131" s="826"/>
      <c r="R131" s="826"/>
    </row>
    <row r="132" spans="1:18" ht="15" customHeight="1">
      <c r="A132" s="826"/>
      <c r="B132" s="3986"/>
      <c r="C132" s="3172"/>
      <c r="D132" s="3987"/>
      <c r="E132" s="3986"/>
      <c r="F132" s="3172"/>
      <c r="G132" s="3172"/>
      <c r="H132" s="3172"/>
      <c r="I132" s="3172"/>
      <c r="J132" s="3172"/>
      <c r="K132" s="3172"/>
      <c r="L132" s="3172"/>
      <c r="M132" s="3172"/>
      <c r="N132" s="3987"/>
      <c r="O132" s="3988" t="s">
        <v>1732</v>
      </c>
      <c r="P132" s="3989"/>
      <c r="Q132" s="826"/>
      <c r="R132" s="826"/>
    </row>
    <row r="133" spans="1:18" ht="15" customHeight="1">
      <c r="A133" s="826"/>
      <c r="B133" s="3993" t="s">
        <v>1745</v>
      </c>
      <c r="C133" s="3984"/>
      <c r="D133" s="3985"/>
      <c r="E133" s="3983" t="s">
        <v>340</v>
      </c>
      <c r="F133" s="3984"/>
      <c r="G133" s="3984"/>
      <c r="H133" s="3984"/>
      <c r="I133" s="3984"/>
      <c r="J133" s="3984"/>
      <c r="K133" s="3984"/>
      <c r="L133" s="3984"/>
      <c r="M133" s="3984"/>
      <c r="N133" s="3985"/>
      <c r="O133" s="3988" t="s">
        <v>68</v>
      </c>
      <c r="P133" s="3989"/>
      <c r="Q133" s="826"/>
      <c r="R133" s="826"/>
    </row>
    <row r="134" spans="1:18" ht="15" customHeight="1">
      <c r="A134" s="826"/>
      <c r="B134" s="3991"/>
      <c r="C134" s="2882"/>
      <c r="D134" s="3992"/>
      <c r="E134" s="3991"/>
      <c r="F134" s="2882"/>
      <c r="G134" s="2882"/>
      <c r="H134" s="2882"/>
      <c r="I134" s="2882"/>
      <c r="J134" s="2882"/>
      <c r="K134" s="2882"/>
      <c r="L134" s="2882"/>
      <c r="M134" s="2882"/>
      <c r="N134" s="3992"/>
      <c r="O134" s="3988" t="s">
        <v>453</v>
      </c>
      <c r="P134" s="3989"/>
      <c r="Q134" s="826"/>
      <c r="R134" s="826"/>
    </row>
    <row r="135" spans="1:18" ht="15" customHeight="1">
      <c r="A135" s="826"/>
      <c r="B135" s="3991"/>
      <c r="C135" s="2882"/>
      <c r="D135" s="3992"/>
      <c r="E135" s="3991"/>
      <c r="F135" s="2882"/>
      <c r="G135" s="2882"/>
      <c r="H135" s="2882"/>
      <c r="I135" s="2882"/>
      <c r="J135" s="2882"/>
      <c r="K135" s="2882"/>
      <c r="L135" s="2882"/>
      <c r="M135" s="2882"/>
      <c r="N135" s="3992"/>
      <c r="O135" s="3988" t="s">
        <v>1730</v>
      </c>
      <c r="P135" s="3989"/>
      <c r="Q135" s="826"/>
      <c r="R135" s="826"/>
    </row>
    <row r="136" spans="1:18" ht="15" customHeight="1">
      <c r="A136" s="826"/>
      <c r="B136" s="3991"/>
      <c r="C136" s="2882"/>
      <c r="D136" s="3992"/>
      <c r="E136" s="3991"/>
      <c r="F136" s="2882"/>
      <c r="G136" s="2882"/>
      <c r="H136" s="2882"/>
      <c r="I136" s="2882"/>
      <c r="J136" s="2882"/>
      <c r="K136" s="2882"/>
      <c r="L136" s="2882"/>
      <c r="M136" s="2882"/>
      <c r="N136" s="3992"/>
      <c r="O136" s="3988" t="s">
        <v>1731</v>
      </c>
      <c r="P136" s="3989"/>
      <c r="Q136" s="826"/>
      <c r="R136" s="826"/>
    </row>
    <row r="137" spans="1:18" ht="15" customHeight="1">
      <c r="A137" s="826"/>
      <c r="B137" s="3991"/>
      <c r="C137" s="2882"/>
      <c r="D137" s="3992"/>
      <c r="E137" s="3986"/>
      <c r="F137" s="3172"/>
      <c r="G137" s="3172"/>
      <c r="H137" s="3172"/>
      <c r="I137" s="3172"/>
      <c r="J137" s="3172"/>
      <c r="K137" s="3172"/>
      <c r="L137" s="3172"/>
      <c r="M137" s="3172"/>
      <c r="N137" s="3987"/>
      <c r="O137" s="3988" t="s">
        <v>1732</v>
      </c>
      <c r="P137" s="3989"/>
      <c r="Q137" s="826"/>
      <c r="R137" s="826"/>
    </row>
    <row r="138" spans="1:18" ht="15" customHeight="1">
      <c r="A138" s="826"/>
      <c r="B138" s="3991"/>
      <c r="C138" s="2882"/>
      <c r="D138" s="3992"/>
      <c r="E138" s="3983" t="s">
        <v>350</v>
      </c>
      <c r="F138" s="3984"/>
      <c r="G138" s="3984"/>
      <c r="H138" s="3984"/>
      <c r="I138" s="3984"/>
      <c r="J138" s="3984"/>
      <c r="K138" s="3984"/>
      <c r="L138" s="3984"/>
      <c r="M138" s="3984"/>
      <c r="N138" s="3985"/>
      <c r="O138" s="3988" t="s">
        <v>68</v>
      </c>
      <c r="P138" s="3989"/>
      <c r="Q138" s="826"/>
      <c r="R138" s="826"/>
    </row>
    <row r="139" spans="1:18" ht="15" customHeight="1">
      <c r="A139" s="826"/>
      <c r="B139" s="3991"/>
      <c r="C139" s="2882"/>
      <c r="D139" s="3992"/>
      <c r="E139" s="3991"/>
      <c r="F139" s="2882"/>
      <c r="G139" s="2882"/>
      <c r="H139" s="2882"/>
      <c r="I139" s="2882"/>
      <c r="J139" s="2882"/>
      <c r="K139" s="2882"/>
      <c r="L139" s="2882"/>
      <c r="M139" s="2882"/>
      <c r="N139" s="3992"/>
      <c r="O139" s="3988" t="s">
        <v>453</v>
      </c>
      <c r="P139" s="3989"/>
      <c r="Q139" s="826"/>
      <c r="R139" s="826"/>
    </row>
    <row r="140" spans="1:18" ht="15" customHeight="1">
      <c r="A140" s="826"/>
      <c r="B140" s="3991"/>
      <c r="C140" s="2882"/>
      <c r="D140" s="3992"/>
      <c r="E140" s="3991"/>
      <c r="F140" s="2882"/>
      <c r="G140" s="2882"/>
      <c r="H140" s="2882"/>
      <c r="I140" s="2882"/>
      <c r="J140" s="2882"/>
      <c r="K140" s="2882"/>
      <c r="L140" s="2882"/>
      <c r="M140" s="2882"/>
      <c r="N140" s="3992"/>
      <c r="O140" s="3988" t="s">
        <v>1730</v>
      </c>
      <c r="P140" s="3989"/>
      <c r="Q140" s="826"/>
      <c r="R140" s="826"/>
    </row>
    <row r="141" spans="1:18" ht="15" customHeight="1">
      <c r="A141" s="826"/>
      <c r="B141" s="3991"/>
      <c r="C141" s="2882"/>
      <c r="D141" s="3992"/>
      <c r="E141" s="3991"/>
      <c r="F141" s="2882"/>
      <c r="G141" s="2882"/>
      <c r="H141" s="2882"/>
      <c r="I141" s="2882"/>
      <c r="J141" s="2882"/>
      <c r="K141" s="2882"/>
      <c r="L141" s="2882"/>
      <c r="M141" s="2882"/>
      <c r="N141" s="3992"/>
      <c r="O141" s="3988" t="s">
        <v>1731</v>
      </c>
      <c r="P141" s="3989"/>
      <c r="Q141" s="826"/>
      <c r="R141" s="826"/>
    </row>
    <row r="142" spans="1:18" ht="15" customHeight="1">
      <c r="A142" s="826"/>
      <c r="B142" s="3991"/>
      <c r="C142" s="2882"/>
      <c r="D142" s="3992"/>
      <c r="E142" s="3986"/>
      <c r="F142" s="3172"/>
      <c r="G142" s="3172"/>
      <c r="H142" s="3172"/>
      <c r="I142" s="3172"/>
      <c r="J142" s="3172"/>
      <c r="K142" s="3172"/>
      <c r="L142" s="3172"/>
      <c r="M142" s="3172"/>
      <c r="N142" s="3987"/>
      <c r="O142" s="3988" t="s">
        <v>1732</v>
      </c>
      <c r="P142" s="3989"/>
      <c r="Q142" s="826"/>
      <c r="R142" s="826"/>
    </row>
    <row r="143" spans="1:18" ht="15" customHeight="1">
      <c r="A143" s="826"/>
      <c r="B143" s="3991"/>
      <c r="C143" s="2882"/>
      <c r="D143" s="3992"/>
      <c r="E143" s="3983" t="s">
        <v>358</v>
      </c>
      <c r="F143" s="3984"/>
      <c r="G143" s="3984"/>
      <c r="H143" s="3984"/>
      <c r="I143" s="3984"/>
      <c r="J143" s="3984"/>
      <c r="K143" s="3984"/>
      <c r="L143" s="3984"/>
      <c r="M143" s="3984"/>
      <c r="N143" s="3985"/>
      <c r="O143" s="3988" t="s">
        <v>68</v>
      </c>
      <c r="P143" s="3989"/>
      <c r="Q143" s="826"/>
      <c r="R143" s="826"/>
    </row>
    <row r="144" spans="1:18" ht="15" customHeight="1">
      <c r="A144" s="826"/>
      <c r="B144" s="3991"/>
      <c r="C144" s="2882"/>
      <c r="D144" s="3992"/>
      <c r="E144" s="3991"/>
      <c r="F144" s="2882"/>
      <c r="G144" s="2882"/>
      <c r="H144" s="2882"/>
      <c r="I144" s="2882"/>
      <c r="J144" s="2882"/>
      <c r="K144" s="2882"/>
      <c r="L144" s="2882"/>
      <c r="M144" s="2882"/>
      <c r="N144" s="3992"/>
      <c r="O144" s="3988" t="s">
        <v>453</v>
      </c>
      <c r="P144" s="3989"/>
      <c r="Q144" s="826"/>
      <c r="R144" s="826"/>
    </row>
    <row r="145" spans="1:18" ht="15" customHeight="1">
      <c r="A145" s="826"/>
      <c r="B145" s="3991"/>
      <c r="C145" s="2882"/>
      <c r="D145" s="3992"/>
      <c r="E145" s="3991"/>
      <c r="F145" s="2882"/>
      <c r="G145" s="2882"/>
      <c r="H145" s="2882"/>
      <c r="I145" s="2882"/>
      <c r="J145" s="2882"/>
      <c r="K145" s="2882"/>
      <c r="L145" s="2882"/>
      <c r="M145" s="2882"/>
      <c r="N145" s="3992"/>
      <c r="O145" s="3988" t="s">
        <v>1730</v>
      </c>
      <c r="P145" s="3989"/>
      <c r="Q145" s="826"/>
      <c r="R145" s="826"/>
    </row>
    <row r="146" spans="1:18" ht="15" customHeight="1">
      <c r="A146" s="826"/>
      <c r="B146" s="3991"/>
      <c r="C146" s="2882"/>
      <c r="D146" s="3992"/>
      <c r="E146" s="3991"/>
      <c r="F146" s="2882"/>
      <c r="G146" s="2882"/>
      <c r="H146" s="2882"/>
      <c r="I146" s="2882"/>
      <c r="J146" s="2882"/>
      <c r="K146" s="2882"/>
      <c r="L146" s="2882"/>
      <c r="M146" s="2882"/>
      <c r="N146" s="3992"/>
      <c r="O146" s="3988" t="s">
        <v>1731</v>
      </c>
      <c r="P146" s="3989"/>
      <c r="Q146" s="826"/>
      <c r="R146" s="826"/>
    </row>
    <row r="147" spans="1:18" ht="15" customHeight="1">
      <c r="A147" s="826"/>
      <c r="B147" s="3986"/>
      <c r="C147" s="3172"/>
      <c r="D147" s="3987"/>
      <c r="E147" s="3986"/>
      <c r="F147" s="3172"/>
      <c r="G147" s="3172"/>
      <c r="H147" s="3172"/>
      <c r="I147" s="3172"/>
      <c r="J147" s="3172"/>
      <c r="K147" s="3172"/>
      <c r="L147" s="3172"/>
      <c r="M147" s="3172"/>
      <c r="N147" s="3987"/>
      <c r="O147" s="3988" t="s">
        <v>1732</v>
      </c>
      <c r="P147" s="3989"/>
      <c r="Q147" s="826"/>
      <c r="R147" s="826"/>
    </row>
    <row r="148" spans="1:18" ht="15" customHeight="1">
      <c r="A148" s="826"/>
      <c r="B148" s="4030" t="s">
        <v>1746</v>
      </c>
      <c r="C148" s="3175"/>
      <c r="D148" s="4029"/>
      <c r="E148" s="4031" t="s">
        <v>1747</v>
      </c>
      <c r="F148" s="3175"/>
      <c r="G148" s="3175"/>
      <c r="H148" s="3175"/>
      <c r="I148" s="3175"/>
      <c r="J148" s="3175"/>
      <c r="K148" s="3175"/>
      <c r="L148" s="3175"/>
      <c r="M148" s="3175"/>
      <c r="N148" s="4029"/>
      <c r="O148" s="3988" t="s">
        <v>68</v>
      </c>
      <c r="P148" s="3989"/>
      <c r="Q148" s="826"/>
      <c r="R148" s="826"/>
    </row>
    <row r="149" spans="1:18" ht="15" customHeight="1">
      <c r="A149" s="826"/>
      <c r="B149" s="3993" t="s">
        <v>1748</v>
      </c>
      <c r="C149" s="3984"/>
      <c r="D149" s="3985"/>
      <c r="E149" s="3983" t="s">
        <v>256</v>
      </c>
      <c r="F149" s="3984"/>
      <c r="G149" s="3984"/>
      <c r="H149" s="3984"/>
      <c r="I149" s="3984"/>
      <c r="J149" s="3984"/>
      <c r="K149" s="3984"/>
      <c r="L149" s="3984"/>
      <c r="M149" s="3984"/>
      <c r="N149" s="3985"/>
      <c r="O149" s="3988" t="s">
        <v>68</v>
      </c>
      <c r="P149" s="3989"/>
      <c r="Q149" s="826"/>
      <c r="R149" s="826"/>
    </row>
    <row r="150" spans="1:18" ht="15" customHeight="1">
      <c r="A150" s="826"/>
      <c r="B150" s="3991"/>
      <c r="C150" s="2882"/>
      <c r="D150" s="3992"/>
      <c r="E150" s="3986"/>
      <c r="F150" s="3172"/>
      <c r="G150" s="3172"/>
      <c r="H150" s="3172"/>
      <c r="I150" s="3172"/>
      <c r="J150" s="3172"/>
      <c r="K150" s="3172"/>
      <c r="L150" s="3172"/>
      <c r="M150" s="3172"/>
      <c r="N150" s="3987"/>
      <c r="O150" s="3988" t="s">
        <v>1730</v>
      </c>
      <c r="P150" s="3989"/>
      <c r="Q150" s="826"/>
      <c r="R150" s="826"/>
    </row>
    <row r="151" spans="1:18" ht="15" customHeight="1">
      <c r="A151" s="826"/>
      <c r="B151" s="3991"/>
      <c r="C151" s="2882"/>
      <c r="D151" s="3992"/>
      <c r="E151" s="3983" t="s">
        <v>259</v>
      </c>
      <c r="F151" s="3984"/>
      <c r="G151" s="3984"/>
      <c r="H151" s="3984"/>
      <c r="I151" s="3984"/>
      <c r="J151" s="3984"/>
      <c r="K151" s="3984"/>
      <c r="L151" s="3984"/>
      <c r="M151" s="3984"/>
      <c r="N151" s="3985"/>
      <c r="O151" s="3988" t="s">
        <v>68</v>
      </c>
      <c r="P151" s="3989"/>
      <c r="Q151" s="826"/>
      <c r="R151" s="826"/>
    </row>
    <row r="152" spans="1:18" ht="15" customHeight="1">
      <c r="A152" s="826"/>
      <c r="B152" s="3991"/>
      <c r="C152" s="2882"/>
      <c r="D152" s="3992"/>
      <c r="E152" s="3991"/>
      <c r="F152" s="2882"/>
      <c r="G152" s="2882"/>
      <c r="H152" s="2882"/>
      <c r="I152" s="2882"/>
      <c r="J152" s="2882"/>
      <c r="K152" s="2882"/>
      <c r="L152" s="2882"/>
      <c r="M152" s="2882"/>
      <c r="N152" s="3992"/>
      <c r="O152" s="3988" t="s">
        <v>453</v>
      </c>
      <c r="P152" s="3989"/>
      <c r="Q152" s="826"/>
      <c r="R152" s="826"/>
    </row>
    <row r="153" spans="1:18" ht="15" customHeight="1">
      <c r="A153" s="826"/>
      <c r="B153" s="3991"/>
      <c r="C153" s="2882"/>
      <c r="D153" s="3992"/>
      <c r="E153" s="3991"/>
      <c r="F153" s="2882"/>
      <c r="G153" s="2882"/>
      <c r="H153" s="2882"/>
      <c r="I153" s="2882"/>
      <c r="J153" s="2882"/>
      <c r="K153" s="2882"/>
      <c r="L153" s="2882"/>
      <c r="M153" s="2882"/>
      <c r="N153" s="3992"/>
      <c r="O153" s="3988" t="s">
        <v>1730</v>
      </c>
      <c r="P153" s="3989"/>
      <c r="Q153" s="826"/>
      <c r="R153" s="826"/>
    </row>
    <row r="154" spans="1:18" ht="15" customHeight="1">
      <c r="A154" s="826"/>
      <c r="B154" s="3986"/>
      <c r="C154" s="3172"/>
      <c r="D154" s="3987"/>
      <c r="E154" s="3986"/>
      <c r="F154" s="3172"/>
      <c r="G154" s="3172"/>
      <c r="H154" s="3172"/>
      <c r="I154" s="3172"/>
      <c r="J154" s="3172"/>
      <c r="K154" s="3172"/>
      <c r="L154" s="3172"/>
      <c r="M154" s="3172"/>
      <c r="N154" s="3987"/>
      <c r="O154" s="3988" t="s">
        <v>1731</v>
      </c>
      <c r="P154" s="3989"/>
      <c r="Q154" s="826"/>
      <c r="R154" s="826"/>
    </row>
    <row r="155" spans="1:18" ht="15" customHeight="1">
      <c r="A155" s="826"/>
      <c r="B155" s="3993" t="s">
        <v>1749</v>
      </c>
      <c r="C155" s="3984"/>
      <c r="D155" s="3985"/>
      <c r="E155" s="3983" t="s">
        <v>282</v>
      </c>
      <c r="F155" s="3984"/>
      <c r="G155" s="3984"/>
      <c r="H155" s="3984"/>
      <c r="I155" s="3984"/>
      <c r="J155" s="3984"/>
      <c r="K155" s="3984"/>
      <c r="L155" s="3984"/>
      <c r="M155" s="3984"/>
      <c r="N155" s="3985"/>
      <c r="O155" s="3988" t="s">
        <v>68</v>
      </c>
      <c r="P155" s="3989"/>
      <c r="Q155" s="826"/>
      <c r="R155" s="826"/>
    </row>
    <row r="156" spans="1:18" ht="15" customHeight="1">
      <c r="A156" s="826"/>
      <c r="B156" s="3991"/>
      <c r="C156" s="2882"/>
      <c r="D156" s="3992"/>
      <c r="E156" s="3991"/>
      <c r="F156" s="2882"/>
      <c r="G156" s="2882"/>
      <c r="H156" s="2882"/>
      <c r="I156" s="2882"/>
      <c r="J156" s="2882"/>
      <c r="K156" s="2882"/>
      <c r="L156" s="2882"/>
      <c r="M156" s="2882"/>
      <c r="N156" s="3992"/>
      <c r="O156" s="3988" t="s">
        <v>453</v>
      </c>
      <c r="P156" s="3989"/>
      <c r="Q156" s="826"/>
      <c r="R156" s="826"/>
    </row>
    <row r="157" spans="1:18" ht="15" customHeight="1">
      <c r="A157" s="826"/>
      <c r="B157" s="3991"/>
      <c r="C157" s="2882"/>
      <c r="D157" s="3992"/>
      <c r="E157" s="3991"/>
      <c r="F157" s="2882"/>
      <c r="G157" s="2882"/>
      <c r="H157" s="2882"/>
      <c r="I157" s="2882"/>
      <c r="J157" s="2882"/>
      <c r="K157" s="2882"/>
      <c r="L157" s="2882"/>
      <c r="M157" s="2882"/>
      <c r="N157" s="3992"/>
      <c r="O157" s="3988" t="s">
        <v>1730</v>
      </c>
      <c r="P157" s="3989"/>
      <c r="Q157" s="826"/>
      <c r="R157" s="826"/>
    </row>
    <row r="158" spans="1:18" ht="15" customHeight="1">
      <c r="A158" s="826"/>
      <c r="B158" s="3991"/>
      <c r="C158" s="2882"/>
      <c r="D158" s="3992"/>
      <c r="E158" s="3991"/>
      <c r="F158" s="2882"/>
      <c r="G158" s="2882"/>
      <c r="H158" s="2882"/>
      <c r="I158" s="2882"/>
      <c r="J158" s="2882"/>
      <c r="K158" s="2882"/>
      <c r="L158" s="2882"/>
      <c r="M158" s="2882"/>
      <c r="N158" s="3992"/>
      <c r="O158" s="3988" t="s">
        <v>1731</v>
      </c>
      <c r="P158" s="3989"/>
      <c r="Q158" s="826"/>
      <c r="R158" s="826"/>
    </row>
    <row r="159" spans="1:18" ht="15" customHeight="1">
      <c r="A159" s="826"/>
      <c r="B159" s="3991"/>
      <c r="C159" s="2882"/>
      <c r="D159" s="3992"/>
      <c r="E159" s="3991"/>
      <c r="F159" s="2882"/>
      <c r="G159" s="2882"/>
      <c r="H159" s="2882"/>
      <c r="I159" s="2882"/>
      <c r="J159" s="2882"/>
      <c r="K159" s="2882"/>
      <c r="L159" s="2882"/>
      <c r="M159" s="2882"/>
      <c r="N159" s="3992"/>
      <c r="O159" s="3988" t="s">
        <v>1732</v>
      </c>
      <c r="P159" s="3989"/>
      <c r="Q159" s="826"/>
      <c r="R159" s="826"/>
    </row>
    <row r="160" spans="1:18" ht="15" customHeight="1">
      <c r="A160" s="826"/>
      <c r="B160" s="3991"/>
      <c r="C160" s="2882"/>
      <c r="D160" s="3992"/>
      <c r="E160" s="3986"/>
      <c r="F160" s="3172"/>
      <c r="G160" s="3172"/>
      <c r="H160" s="3172"/>
      <c r="I160" s="3172"/>
      <c r="J160" s="3172"/>
      <c r="K160" s="3172"/>
      <c r="L160" s="3172"/>
      <c r="M160" s="3172"/>
      <c r="N160" s="3987"/>
      <c r="O160" s="3988" t="s">
        <v>1733</v>
      </c>
      <c r="P160" s="3989"/>
      <c r="Q160" s="826"/>
      <c r="R160" s="826"/>
    </row>
    <row r="161" spans="1:18" ht="15" customHeight="1">
      <c r="A161" s="826"/>
      <c r="B161" s="3991"/>
      <c r="C161" s="2882"/>
      <c r="D161" s="3992"/>
      <c r="E161" s="3983" t="s">
        <v>300</v>
      </c>
      <c r="F161" s="3984"/>
      <c r="G161" s="3984"/>
      <c r="H161" s="3984"/>
      <c r="I161" s="3984"/>
      <c r="J161" s="3984"/>
      <c r="K161" s="3984"/>
      <c r="L161" s="3984"/>
      <c r="M161" s="3984"/>
      <c r="N161" s="3985"/>
      <c r="O161" s="3988" t="s">
        <v>68</v>
      </c>
      <c r="P161" s="3989"/>
      <c r="Q161" s="826"/>
      <c r="R161" s="826"/>
    </row>
    <row r="162" spans="1:18" ht="15" customHeight="1">
      <c r="A162" s="826"/>
      <c r="B162" s="3991"/>
      <c r="C162" s="2882"/>
      <c r="D162" s="3992"/>
      <c r="E162" s="3991"/>
      <c r="F162" s="2882"/>
      <c r="G162" s="2882"/>
      <c r="H162" s="2882"/>
      <c r="I162" s="2882"/>
      <c r="J162" s="2882"/>
      <c r="K162" s="2882"/>
      <c r="L162" s="2882"/>
      <c r="M162" s="2882"/>
      <c r="N162" s="3992"/>
      <c r="O162" s="3988" t="s">
        <v>453</v>
      </c>
      <c r="P162" s="3989"/>
      <c r="Q162" s="826"/>
      <c r="R162" s="826"/>
    </row>
    <row r="163" spans="1:18" ht="15" customHeight="1">
      <c r="A163" s="826"/>
      <c r="B163" s="3991"/>
      <c r="C163" s="2882"/>
      <c r="D163" s="3992"/>
      <c r="E163" s="3991"/>
      <c r="F163" s="2882"/>
      <c r="G163" s="2882"/>
      <c r="H163" s="2882"/>
      <c r="I163" s="2882"/>
      <c r="J163" s="2882"/>
      <c r="K163" s="2882"/>
      <c r="L163" s="2882"/>
      <c r="M163" s="2882"/>
      <c r="N163" s="3992"/>
      <c r="O163" s="3988" t="s">
        <v>1730</v>
      </c>
      <c r="P163" s="3989"/>
      <c r="Q163" s="826"/>
      <c r="R163" s="826"/>
    </row>
    <row r="164" spans="1:18" ht="15" customHeight="1">
      <c r="A164" s="826"/>
      <c r="B164" s="3991"/>
      <c r="C164" s="2882"/>
      <c r="D164" s="3992"/>
      <c r="E164" s="3991"/>
      <c r="F164" s="2882"/>
      <c r="G164" s="2882"/>
      <c r="H164" s="2882"/>
      <c r="I164" s="2882"/>
      <c r="J164" s="2882"/>
      <c r="K164" s="2882"/>
      <c r="L164" s="2882"/>
      <c r="M164" s="2882"/>
      <c r="N164" s="3992"/>
      <c r="O164" s="3988" t="s">
        <v>1731</v>
      </c>
      <c r="P164" s="3989"/>
      <c r="Q164" s="826"/>
      <c r="R164" s="826"/>
    </row>
    <row r="165" spans="1:18" ht="15" customHeight="1">
      <c r="A165" s="826"/>
      <c r="B165" s="3991"/>
      <c r="C165" s="2882"/>
      <c r="D165" s="3992"/>
      <c r="E165" s="3991"/>
      <c r="F165" s="2882"/>
      <c r="G165" s="2882"/>
      <c r="H165" s="2882"/>
      <c r="I165" s="2882"/>
      <c r="J165" s="2882"/>
      <c r="K165" s="2882"/>
      <c r="L165" s="2882"/>
      <c r="M165" s="2882"/>
      <c r="N165" s="3992"/>
      <c r="O165" s="3988" t="s">
        <v>1732</v>
      </c>
      <c r="P165" s="3989"/>
      <c r="Q165" s="826"/>
      <c r="R165" s="826"/>
    </row>
    <row r="166" spans="1:18" ht="15" customHeight="1">
      <c r="A166" s="826"/>
      <c r="B166" s="3991"/>
      <c r="C166" s="2882"/>
      <c r="D166" s="3992"/>
      <c r="E166" s="3986"/>
      <c r="F166" s="3172"/>
      <c r="G166" s="3172"/>
      <c r="H166" s="3172"/>
      <c r="I166" s="3172"/>
      <c r="J166" s="3172"/>
      <c r="K166" s="3172"/>
      <c r="L166" s="3172"/>
      <c r="M166" s="3172"/>
      <c r="N166" s="3987"/>
      <c r="O166" s="3988" t="s">
        <v>1733</v>
      </c>
      <c r="P166" s="3989"/>
      <c r="Q166" s="826"/>
      <c r="R166" s="826"/>
    </row>
    <row r="167" spans="1:18" ht="15" customHeight="1">
      <c r="A167" s="826"/>
      <c r="B167" s="3991"/>
      <c r="C167" s="2882"/>
      <c r="D167" s="3992"/>
      <c r="E167" s="3983" t="s">
        <v>309</v>
      </c>
      <c r="F167" s="3984"/>
      <c r="G167" s="3984"/>
      <c r="H167" s="3984"/>
      <c r="I167" s="3984"/>
      <c r="J167" s="3984"/>
      <c r="K167" s="3984"/>
      <c r="L167" s="3984"/>
      <c r="M167" s="3984"/>
      <c r="N167" s="3985"/>
      <c r="O167" s="3988" t="s">
        <v>68</v>
      </c>
      <c r="P167" s="3989"/>
      <c r="Q167" s="826"/>
      <c r="R167" s="826"/>
    </row>
    <row r="168" spans="1:18" ht="15" customHeight="1">
      <c r="A168" s="826"/>
      <c r="B168" s="3991"/>
      <c r="C168" s="2882"/>
      <c r="D168" s="3992"/>
      <c r="E168" s="3991"/>
      <c r="F168" s="2882"/>
      <c r="G168" s="2882"/>
      <c r="H168" s="2882"/>
      <c r="I168" s="2882"/>
      <c r="J168" s="2882"/>
      <c r="K168" s="2882"/>
      <c r="L168" s="2882"/>
      <c r="M168" s="2882"/>
      <c r="N168" s="3992"/>
      <c r="O168" s="3988" t="s">
        <v>453</v>
      </c>
      <c r="P168" s="3989"/>
      <c r="Q168" s="826"/>
      <c r="R168" s="826"/>
    </row>
    <row r="169" spans="1:18" ht="15" customHeight="1">
      <c r="A169" s="826"/>
      <c r="B169" s="3991"/>
      <c r="C169" s="2882"/>
      <c r="D169" s="3992"/>
      <c r="E169" s="3991"/>
      <c r="F169" s="2882"/>
      <c r="G169" s="2882"/>
      <c r="H169" s="2882"/>
      <c r="I169" s="2882"/>
      <c r="J169" s="2882"/>
      <c r="K169" s="2882"/>
      <c r="L169" s="2882"/>
      <c r="M169" s="2882"/>
      <c r="N169" s="3992"/>
      <c r="O169" s="3988" t="s">
        <v>1730</v>
      </c>
      <c r="P169" s="3989"/>
      <c r="Q169" s="826"/>
      <c r="R169" s="826"/>
    </row>
    <row r="170" spans="1:18" ht="15" customHeight="1">
      <c r="A170" s="826"/>
      <c r="B170" s="3991"/>
      <c r="C170" s="2882"/>
      <c r="D170" s="3992"/>
      <c r="E170" s="3991"/>
      <c r="F170" s="2882"/>
      <c r="G170" s="2882"/>
      <c r="H170" s="2882"/>
      <c r="I170" s="2882"/>
      <c r="J170" s="2882"/>
      <c r="K170" s="2882"/>
      <c r="L170" s="2882"/>
      <c r="M170" s="2882"/>
      <c r="N170" s="3992"/>
      <c r="O170" s="3988" t="s">
        <v>1731</v>
      </c>
      <c r="P170" s="3989"/>
      <c r="Q170" s="826"/>
      <c r="R170" s="826"/>
    </row>
    <row r="171" spans="1:18" ht="15" customHeight="1">
      <c r="A171" s="826"/>
      <c r="B171" s="3991"/>
      <c r="C171" s="2882"/>
      <c r="D171" s="3992"/>
      <c r="E171" s="3991"/>
      <c r="F171" s="2882"/>
      <c r="G171" s="2882"/>
      <c r="H171" s="2882"/>
      <c r="I171" s="2882"/>
      <c r="J171" s="2882"/>
      <c r="K171" s="2882"/>
      <c r="L171" s="2882"/>
      <c r="M171" s="2882"/>
      <c r="N171" s="3992"/>
      <c r="O171" s="3988" t="s">
        <v>1732</v>
      </c>
      <c r="P171" s="3989"/>
      <c r="Q171" s="826"/>
      <c r="R171" s="826"/>
    </row>
    <row r="172" spans="1:18" ht="15" customHeight="1">
      <c r="A172" s="826"/>
      <c r="B172" s="3986"/>
      <c r="C172" s="3172"/>
      <c r="D172" s="3987"/>
      <c r="E172" s="3986"/>
      <c r="F172" s="3172"/>
      <c r="G172" s="3172"/>
      <c r="H172" s="3172"/>
      <c r="I172" s="3172"/>
      <c r="J172" s="3172"/>
      <c r="K172" s="3172"/>
      <c r="L172" s="3172"/>
      <c r="M172" s="3172"/>
      <c r="N172" s="3987"/>
      <c r="O172" s="3988" t="s">
        <v>1733</v>
      </c>
      <c r="P172" s="3989"/>
      <c r="Q172" s="826"/>
      <c r="R172" s="826"/>
    </row>
    <row r="173" spans="1:18" ht="15" customHeight="1">
      <c r="A173" s="826"/>
      <c r="B173" s="3993" t="s">
        <v>1750</v>
      </c>
      <c r="C173" s="3984"/>
      <c r="D173" s="3985"/>
      <c r="E173" s="3983" t="s">
        <v>186</v>
      </c>
      <c r="F173" s="3984"/>
      <c r="G173" s="3984"/>
      <c r="H173" s="3984"/>
      <c r="I173" s="3984"/>
      <c r="J173" s="3984"/>
      <c r="K173" s="3984"/>
      <c r="L173" s="3984"/>
      <c r="M173" s="3984"/>
      <c r="N173" s="3985"/>
      <c r="O173" s="3988" t="s">
        <v>68</v>
      </c>
      <c r="P173" s="3989"/>
      <c r="Q173" s="826"/>
      <c r="R173" s="826"/>
    </row>
    <row r="174" spans="1:18" ht="15" customHeight="1">
      <c r="A174" s="826"/>
      <c r="B174" s="3991"/>
      <c r="C174" s="2882"/>
      <c r="D174" s="3992"/>
      <c r="E174" s="3986"/>
      <c r="F174" s="3172"/>
      <c r="G174" s="3172"/>
      <c r="H174" s="3172"/>
      <c r="I174" s="3172"/>
      <c r="J174" s="3172"/>
      <c r="K174" s="3172"/>
      <c r="L174" s="3172"/>
      <c r="M174" s="3172"/>
      <c r="N174" s="3987"/>
      <c r="O174" s="3988" t="s">
        <v>1730</v>
      </c>
      <c r="P174" s="3989"/>
      <c r="Q174" s="826"/>
      <c r="R174" s="826"/>
    </row>
    <row r="175" spans="1:18" ht="15" hidden="1" customHeight="1">
      <c r="A175" s="826"/>
      <c r="B175" s="3986"/>
      <c r="C175" s="3172"/>
      <c r="D175" s="3987"/>
      <c r="E175" s="1616"/>
      <c r="F175" s="1617"/>
      <c r="G175" s="1617"/>
      <c r="H175" s="1617"/>
      <c r="I175" s="1617"/>
      <c r="J175" s="1617"/>
      <c r="K175" s="1617"/>
      <c r="L175" s="2818"/>
      <c r="M175" s="2818"/>
      <c r="N175" s="2818"/>
      <c r="O175" s="3988" t="s">
        <v>1730</v>
      </c>
      <c r="P175" s="3989"/>
      <c r="Q175" s="826"/>
      <c r="R175" s="826"/>
    </row>
    <row r="176" spans="1:18" ht="15" customHeight="1">
      <c r="A176" s="826"/>
      <c r="B176" s="3993" t="s">
        <v>1751</v>
      </c>
      <c r="C176" s="3984"/>
      <c r="D176" s="3985"/>
      <c r="E176" s="3990" t="s">
        <v>102</v>
      </c>
      <c r="F176" s="3984"/>
      <c r="G176" s="3984"/>
      <c r="H176" s="3984"/>
      <c r="I176" s="3984"/>
      <c r="J176" s="3984"/>
      <c r="K176" s="3984"/>
      <c r="L176" s="3984"/>
      <c r="M176" s="3984"/>
      <c r="N176" s="3985"/>
      <c r="O176" s="3988" t="s">
        <v>68</v>
      </c>
      <c r="P176" s="3989"/>
      <c r="Q176" s="826"/>
      <c r="R176" s="826"/>
    </row>
    <row r="177" spans="1:18" ht="15" customHeight="1">
      <c r="A177" s="826"/>
      <c r="B177" s="3991"/>
      <c r="C177" s="2882"/>
      <c r="D177" s="3992"/>
      <c r="E177" s="3991"/>
      <c r="F177" s="2882"/>
      <c r="G177" s="2882"/>
      <c r="H177" s="2882"/>
      <c r="I177" s="2882"/>
      <c r="J177" s="2882"/>
      <c r="K177" s="2882"/>
      <c r="L177" s="2882"/>
      <c r="M177" s="2882"/>
      <c r="N177" s="3992"/>
      <c r="O177" s="3988" t="s">
        <v>453</v>
      </c>
      <c r="P177" s="3989"/>
      <c r="Q177" s="826"/>
      <c r="R177" s="826"/>
    </row>
    <row r="178" spans="1:18" ht="15" customHeight="1">
      <c r="A178" s="826"/>
      <c r="B178" s="3991"/>
      <c r="C178" s="2882"/>
      <c r="D178" s="3992"/>
      <c r="E178" s="3991"/>
      <c r="F178" s="2882"/>
      <c r="G178" s="2882"/>
      <c r="H178" s="2882"/>
      <c r="I178" s="2882"/>
      <c r="J178" s="2882"/>
      <c r="K178" s="2882"/>
      <c r="L178" s="2882"/>
      <c r="M178" s="2882"/>
      <c r="N178" s="3992"/>
      <c r="O178" s="3988" t="s">
        <v>1730</v>
      </c>
      <c r="P178" s="3989"/>
      <c r="Q178" s="826"/>
      <c r="R178" s="826"/>
    </row>
    <row r="179" spans="1:18" ht="15" customHeight="1">
      <c r="A179" s="826"/>
      <c r="B179" s="3991"/>
      <c r="C179" s="2882"/>
      <c r="D179" s="3992"/>
      <c r="E179" s="3991"/>
      <c r="F179" s="2882"/>
      <c r="G179" s="2882"/>
      <c r="H179" s="2882"/>
      <c r="I179" s="2882"/>
      <c r="J179" s="2882"/>
      <c r="K179" s="2882"/>
      <c r="L179" s="2882"/>
      <c r="M179" s="2882"/>
      <c r="N179" s="3992"/>
      <c r="O179" s="3988" t="s">
        <v>1731</v>
      </c>
      <c r="P179" s="3989"/>
      <c r="Q179" s="826"/>
      <c r="R179" s="826"/>
    </row>
    <row r="180" spans="1:18" ht="15" customHeight="1">
      <c r="A180" s="826"/>
      <c r="B180" s="3991"/>
      <c r="C180" s="2882"/>
      <c r="D180" s="3992"/>
      <c r="E180" s="3991"/>
      <c r="F180" s="2882"/>
      <c r="G180" s="2882"/>
      <c r="H180" s="2882"/>
      <c r="I180" s="2882"/>
      <c r="J180" s="2882"/>
      <c r="K180" s="2882"/>
      <c r="L180" s="2882"/>
      <c r="M180" s="2882"/>
      <c r="N180" s="3992"/>
      <c r="O180" s="3988" t="s">
        <v>1733</v>
      </c>
      <c r="P180" s="3989"/>
      <c r="Q180" s="826"/>
      <c r="R180" s="826"/>
    </row>
    <row r="181" spans="1:18" ht="15" customHeight="1">
      <c r="A181" s="826"/>
      <c r="B181" s="3991"/>
      <c r="C181" s="2882"/>
      <c r="D181" s="3992"/>
      <c r="E181" s="3986"/>
      <c r="F181" s="3172"/>
      <c r="G181" s="3172"/>
      <c r="H181" s="3172"/>
      <c r="I181" s="3172"/>
      <c r="J181" s="3172"/>
      <c r="K181" s="3172"/>
      <c r="L181" s="3172"/>
      <c r="M181" s="3172"/>
      <c r="N181" s="3987"/>
      <c r="O181" s="3988" t="s">
        <v>1732</v>
      </c>
      <c r="P181" s="3989"/>
      <c r="Q181" s="826"/>
      <c r="R181" s="826"/>
    </row>
    <row r="182" spans="1:18" ht="15" customHeight="1">
      <c r="A182" s="826"/>
      <c r="B182" s="3991"/>
      <c r="C182" s="2882"/>
      <c r="D182" s="3992"/>
      <c r="E182" s="4024" t="s">
        <v>117</v>
      </c>
      <c r="F182" s="3984"/>
      <c r="G182" s="3984"/>
      <c r="H182" s="3984"/>
      <c r="I182" s="3984"/>
      <c r="J182" s="3984"/>
      <c r="K182" s="3984"/>
      <c r="L182" s="3984"/>
      <c r="M182" s="3984"/>
      <c r="N182" s="3985"/>
      <c r="O182" s="4025" t="s">
        <v>68</v>
      </c>
      <c r="P182" s="4022"/>
      <c r="Q182" s="826"/>
      <c r="R182" s="826"/>
    </row>
    <row r="183" spans="1:18" ht="15" customHeight="1">
      <c r="A183" s="826"/>
      <c r="B183" s="3986"/>
      <c r="C183" s="3172"/>
      <c r="D183" s="3987"/>
      <c r="E183" s="3986"/>
      <c r="F183" s="3172"/>
      <c r="G183" s="3172"/>
      <c r="H183" s="3172"/>
      <c r="I183" s="3172"/>
      <c r="J183" s="3172"/>
      <c r="K183" s="3172"/>
      <c r="L183" s="3172"/>
      <c r="M183" s="3172"/>
      <c r="N183" s="3987"/>
      <c r="O183" s="4025" t="s">
        <v>1730</v>
      </c>
      <c r="P183" s="4022"/>
      <c r="Q183" s="826"/>
      <c r="R183" s="826"/>
    </row>
    <row r="184" spans="1:18" ht="15" customHeight="1">
      <c r="A184" s="826"/>
      <c r="B184" s="3993" t="s">
        <v>1752</v>
      </c>
      <c r="C184" s="3984"/>
      <c r="D184" s="3985"/>
      <c r="E184" s="3983" t="s">
        <v>158</v>
      </c>
      <c r="F184" s="3984"/>
      <c r="G184" s="3984"/>
      <c r="H184" s="3984"/>
      <c r="I184" s="3984"/>
      <c r="J184" s="3984"/>
      <c r="K184" s="3984"/>
      <c r="L184" s="3984"/>
      <c r="M184" s="3984"/>
      <c r="N184" s="3985"/>
      <c r="O184" s="3988" t="s">
        <v>68</v>
      </c>
      <c r="P184" s="3989"/>
      <c r="Q184" s="826"/>
      <c r="R184" s="826"/>
    </row>
    <row r="185" spans="1:18" ht="15" customHeight="1">
      <c r="A185" s="826"/>
      <c r="B185" s="3991"/>
      <c r="C185" s="2882"/>
      <c r="D185" s="3992"/>
      <c r="E185" s="3991"/>
      <c r="F185" s="2882"/>
      <c r="G185" s="2882"/>
      <c r="H185" s="2882"/>
      <c r="I185" s="2882"/>
      <c r="J185" s="2882"/>
      <c r="K185" s="2882"/>
      <c r="L185" s="2882"/>
      <c r="M185" s="2882"/>
      <c r="N185" s="3992"/>
      <c r="O185" s="3988" t="s">
        <v>453</v>
      </c>
      <c r="P185" s="3989"/>
      <c r="Q185" s="826"/>
      <c r="R185" s="826"/>
    </row>
    <row r="186" spans="1:18" ht="15" customHeight="1">
      <c r="A186" s="826"/>
      <c r="B186" s="3991"/>
      <c r="C186" s="2882"/>
      <c r="D186" s="3992"/>
      <c r="E186" s="3991"/>
      <c r="F186" s="2882"/>
      <c r="G186" s="2882"/>
      <c r="H186" s="2882"/>
      <c r="I186" s="2882"/>
      <c r="J186" s="2882"/>
      <c r="K186" s="2882"/>
      <c r="L186" s="2882"/>
      <c r="M186" s="2882"/>
      <c r="N186" s="3992"/>
      <c r="O186" s="3988" t="s">
        <v>1730</v>
      </c>
      <c r="P186" s="3989"/>
      <c r="Q186" s="826"/>
      <c r="R186" s="826"/>
    </row>
    <row r="187" spans="1:18" ht="15" customHeight="1">
      <c r="A187" s="826"/>
      <c r="B187" s="3991"/>
      <c r="C187" s="2882"/>
      <c r="D187" s="3992"/>
      <c r="E187" s="3991"/>
      <c r="F187" s="2882"/>
      <c r="G187" s="2882"/>
      <c r="H187" s="2882"/>
      <c r="I187" s="2882"/>
      <c r="J187" s="2882"/>
      <c r="K187" s="2882"/>
      <c r="L187" s="2882"/>
      <c r="M187" s="2882"/>
      <c r="N187" s="3992"/>
      <c r="O187" s="3988" t="s">
        <v>1731</v>
      </c>
      <c r="P187" s="3989"/>
      <c r="Q187" s="826"/>
      <c r="R187" s="826"/>
    </row>
    <row r="188" spans="1:18" ht="15" customHeight="1">
      <c r="A188" s="826"/>
      <c r="B188" s="3991"/>
      <c r="C188" s="2882"/>
      <c r="D188" s="3992"/>
      <c r="E188" s="3991"/>
      <c r="F188" s="2882"/>
      <c r="G188" s="2882"/>
      <c r="H188" s="2882"/>
      <c r="I188" s="2882"/>
      <c r="J188" s="2882"/>
      <c r="K188" s="2882"/>
      <c r="L188" s="2882"/>
      <c r="M188" s="2882"/>
      <c r="N188" s="3992"/>
      <c r="O188" s="3988" t="s">
        <v>1732</v>
      </c>
      <c r="P188" s="3989"/>
      <c r="Q188" s="826"/>
      <c r="R188" s="826"/>
    </row>
    <row r="189" spans="1:18" ht="15" customHeight="1">
      <c r="A189" s="826"/>
      <c r="B189" s="3991"/>
      <c r="C189" s="2882"/>
      <c r="D189" s="3992"/>
      <c r="E189" s="3986"/>
      <c r="F189" s="3172"/>
      <c r="G189" s="3172"/>
      <c r="H189" s="3172"/>
      <c r="I189" s="3172"/>
      <c r="J189" s="3172"/>
      <c r="K189" s="3172"/>
      <c r="L189" s="3172"/>
      <c r="M189" s="3172"/>
      <c r="N189" s="3987"/>
      <c r="O189" s="3988" t="s">
        <v>1733</v>
      </c>
      <c r="P189" s="3989"/>
      <c r="Q189" s="826"/>
      <c r="R189" s="826"/>
    </row>
    <row r="190" spans="1:18" ht="15" customHeight="1">
      <c r="A190" s="826"/>
      <c r="B190" s="3991"/>
      <c r="C190" s="2882"/>
      <c r="D190" s="3992"/>
      <c r="E190" s="3983" t="s">
        <v>172</v>
      </c>
      <c r="F190" s="3984"/>
      <c r="G190" s="3984"/>
      <c r="H190" s="3984"/>
      <c r="I190" s="3984"/>
      <c r="J190" s="3984"/>
      <c r="K190" s="3984"/>
      <c r="L190" s="3984"/>
      <c r="M190" s="3984"/>
      <c r="N190" s="3985"/>
      <c r="O190" s="3988" t="s">
        <v>68</v>
      </c>
      <c r="P190" s="3989"/>
      <c r="Q190" s="826"/>
      <c r="R190" s="826"/>
    </row>
    <row r="191" spans="1:18" ht="15" customHeight="1">
      <c r="A191" s="826"/>
      <c r="B191" s="3986"/>
      <c r="C191" s="3172"/>
      <c r="D191" s="3987"/>
      <c r="E191" s="3986"/>
      <c r="F191" s="3172"/>
      <c r="G191" s="3172"/>
      <c r="H191" s="3172"/>
      <c r="I191" s="3172"/>
      <c r="J191" s="3172"/>
      <c r="K191" s="3172"/>
      <c r="L191" s="3172"/>
      <c r="M191" s="3172"/>
      <c r="N191" s="3987"/>
      <c r="O191" s="3988" t="s">
        <v>1730</v>
      </c>
      <c r="P191" s="3989"/>
      <c r="Q191" s="826"/>
      <c r="R191" s="826"/>
    </row>
    <row r="192" spans="1:18" ht="15" customHeight="1">
      <c r="A192" s="826"/>
      <c r="B192" s="3993" t="s">
        <v>1753</v>
      </c>
      <c r="C192" s="3984"/>
      <c r="D192" s="3985"/>
      <c r="E192" s="3983" t="s">
        <v>126</v>
      </c>
      <c r="F192" s="3984"/>
      <c r="G192" s="3984"/>
      <c r="H192" s="3984"/>
      <c r="I192" s="3984"/>
      <c r="J192" s="3984"/>
      <c r="K192" s="3984"/>
      <c r="L192" s="3984"/>
      <c r="M192" s="3984"/>
      <c r="N192" s="3985"/>
      <c r="O192" s="3988" t="s">
        <v>68</v>
      </c>
      <c r="P192" s="3989"/>
      <c r="Q192" s="826"/>
      <c r="R192" s="826"/>
    </row>
    <row r="193" spans="1:18" ht="15" customHeight="1">
      <c r="A193" s="826"/>
      <c r="B193" s="3991"/>
      <c r="C193" s="2882"/>
      <c r="D193" s="3992"/>
      <c r="E193" s="3991"/>
      <c r="F193" s="2882"/>
      <c r="G193" s="2882"/>
      <c r="H193" s="2882"/>
      <c r="I193" s="2882"/>
      <c r="J193" s="2882"/>
      <c r="K193" s="2882"/>
      <c r="L193" s="2882"/>
      <c r="M193" s="2882"/>
      <c r="N193" s="3992"/>
      <c r="O193" s="3988" t="s">
        <v>453</v>
      </c>
      <c r="P193" s="3989"/>
      <c r="Q193" s="826"/>
      <c r="R193" s="826"/>
    </row>
    <row r="194" spans="1:18" ht="15" customHeight="1">
      <c r="A194" s="826"/>
      <c r="B194" s="3991"/>
      <c r="C194" s="2882"/>
      <c r="D194" s="3992"/>
      <c r="E194" s="3991"/>
      <c r="F194" s="2882"/>
      <c r="G194" s="2882"/>
      <c r="H194" s="2882"/>
      <c r="I194" s="2882"/>
      <c r="J194" s="2882"/>
      <c r="K194" s="2882"/>
      <c r="L194" s="2882"/>
      <c r="M194" s="2882"/>
      <c r="N194" s="3992"/>
      <c r="O194" s="3988" t="s">
        <v>1730</v>
      </c>
      <c r="P194" s="3989"/>
      <c r="Q194" s="826"/>
      <c r="R194" s="826"/>
    </row>
    <row r="195" spans="1:18" ht="15" customHeight="1">
      <c r="A195" s="826"/>
      <c r="B195" s="3991"/>
      <c r="C195" s="2882"/>
      <c r="D195" s="3992"/>
      <c r="E195" s="3991"/>
      <c r="F195" s="2882"/>
      <c r="G195" s="2882"/>
      <c r="H195" s="2882"/>
      <c r="I195" s="2882"/>
      <c r="J195" s="2882"/>
      <c r="K195" s="2882"/>
      <c r="L195" s="2882"/>
      <c r="M195" s="2882"/>
      <c r="N195" s="3992"/>
      <c r="O195" s="3988" t="s">
        <v>1731</v>
      </c>
      <c r="P195" s="3989"/>
      <c r="Q195" s="826"/>
      <c r="R195" s="826"/>
    </row>
    <row r="196" spans="1:18" ht="15" customHeight="1">
      <c r="A196" s="826"/>
      <c r="B196" s="3991"/>
      <c r="C196" s="2882"/>
      <c r="D196" s="3992"/>
      <c r="E196" s="3991"/>
      <c r="F196" s="2882"/>
      <c r="G196" s="2882"/>
      <c r="H196" s="2882"/>
      <c r="I196" s="2882"/>
      <c r="J196" s="2882"/>
      <c r="K196" s="2882"/>
      <c r="L196" s="2882"/>
      <c r="M196" s="2882"/>
      <c r="N196" s="3992"/>
      <c r="O196" s="3988" t="s">
        <v>1732</v>
      </c>
      <c r="P196" s="3989"/>
      <c r="Q196" s="826"/>
      <c r="R196" s="826"/>
    </row>
    <row r="197" spans="1:18" ht="15" customHeight="1">
      <c r="A197" s="826"/>
      <c r="B197" s="3991"/>
      <c r="C197" s="2882"/>
      <c r="D197" s="3992"/>
      <c r="E197" s="3986"/>
      <c r="F197" s="3172"/>
      <c r="G197" s="3172"/>
      <c r="H197" s="3172"/>
      <c r="I197" s="3172"/>
      <c r="J197" s="3172"/>
      <c r="K197" s="3172"/>
      <c r="L197" s="3172"/>
      <c r="M197" s="3172"/>
      <c r="N197" s="3987"/>
      <c r="O197" s="3988" t="s">
        <v>1733</v>
      </c>
      <c r="P197" s="3989"/>
      <c r="Q197" s="826"/>
      <c r="R197" s="826"/>
    </row>
    <row r="198" spans="1:18" ht="15" customHeight="1">
      <c r="A198" s="826"/>
      <c r="B198" s="3991"/>
      <c r="C198" s="2882"/>
      <c r="D198" s="3992"/>
      <c r="E198" s="3990" t="s">
        <v>131</v>
      </c>
      <c r="F198" s="3984"/>
      <c r="G198" s="3984"/>
      <c r="H198" s="3984"/>
      <c r="I198" s="3984"/>
      <c r="J198" s="3984"/>
      <c r="K198" s="3984"/>
      <c r="L198" s="3984"/>
      <c r="M198" s="3984"/>
      <c r="N198" s="3985"/>
      <c r="O198" s="3988" t="s">
        <v>68</v>
      </c>
      <c r="P198" s="3989"/>
      <c r="Q198" s="826"/>
      <c r="R198" s="826"/>
    </row>
    <row r="199" spans="1:18" ht="15" customHeight="1">
      <c r="A199" s="826"/>
      <c r="B199" s="3991"/>
      <c r="C199" s="2882"/>
      <c r="D199" s="3992"/>
      <c r="E199" s="3991"/>
      <c r="F199" s="2882"/>
      <c r="G199" s="2882"/>
      <c r="H199" s="2882"/>
      <c r="I199" s="2882"/>
      <c r="J199" s="2882"/>
      <c r="K199" s="2882"/>
      <c r="L199" s="2882"/>
      <c r="M199" s="2882"/>
      <c r="N199" s="3992"/>
      <c r="O199" s="3988" t="s">
        <v>453</v>
      </c>
      <c r="P199" s="3989"/>
      <c r="Q199" s="826"/>
      <c r="R199" s="826"/>
    </row>
    <row r="200" spans="1:18" ht="15" customHeight="1">
      <c r="A200" s="826"/>
      <c r="B200" s="3991"/>
      <c r="C200" s="2882"/>
      <c r="D200" s="3992"/>
      <c r="E200" s="3991"/>
      <c r="F200" s="2882"/>
      <c r="G200" s="2882"/>
      <c r="H200" s="2882"/>
      <c r="I200" s="2882"/>
      <c r="J200" s="2882"/>
      <c r="K200" s="2882"/>
      <c r="L200" s="2882"/>
      <c r="M200" s="2882"/>
      <c r="N200" s="3992"/>
      <c r="O200" s="3988" t="s">
        <v>1730</v>
      </c>
      <c r="P200" s="3989"/>
      <c r="Q200" s="826"/>
      <c r="R200" s="826"/>
    </row>
    <row r="201" spans="1:18" ht="15" customHeight="1">
      <c r="A201" s="826"/>
      <c r="B201" s="3991"/>
      <c r="C201" s="2882"/>
      <c r="D201" s="3992"/>
      <c r="E201" s="3991"/>
      <c r="F201" s="2882"/>
      <c r="G201" s="2882"/>
      <c r="H201" s="2882"/>
      <c r="I201" s="2882"/>
      <c r="J201" s="2882"/>
      <c r="K201" s="2882"/>
      <c r="L201" s="2882"/>
      <c r="M201" s="2882"/>
      <c r="N201" s="3992"/>
      <c r="O201" s="3988" t="s">
        <v>1731</v>
      </c>
      <c r="P201" s="3989"/>
      <c r="Q201" s="826"/>
      <c r="R201" s="826"/>
    </row>
    <row r="202" spans="1:18" ht="15" customHeight="1">
      <c r="A202" s="826"/>
      <c r="B202" s="3986"/>
      <c r="C202" s="3172"/>
      <c r="D202" s="3987"/>
      <c r="E202" s="3986"/>
      <c r="F202" s="3172"/>
      <c r="G202" s="3172"/>
      <c r="H202" s="3172"/>
      <c r="I202" s="3172"/>
      <c r="J202" s="3172"/>
      <c r="K202" s="3172"/>
      <c r="L202" s="3172"/>
      <c r="M202" s="3172"/>
      <c r="N202" s="3987"/>
      <c r="O202" s="3988" t="s">
        <v>1732</v>
      </c>
      <c r="P202" s="3989"/>
      <c r="Q202" s="826"/>
      <c r="R202" s="826"/>
    </row>
    <row r="203" spans="1:18" ht="15" customHeight="1">
      <c r="A203" s="826"/>
      <c r="B203" s="3993" t="s">
        <v>1754</v>
      </c>
      <c r="C203" s="3984"/>
      <c r="D203" s="3985"/>
      <c r="E203" s="3983" t="s">
        <v>135</v>
      </c>
      <c r="F203" s="3984"/>
      <c r="G203" s="3984"/>
      <c r="H203" s="3984"/>
      <c r="I203" s="3984"/>
      <c r="J203" s="3984"/>
      <c r="K203" s="3984"/>
      <c r="L203" s="3984"/>
      <c r="M203" s="3984"/>
      <c r="N203" s="3985"/>
      <c r="O203" s="3988" t="s">
        <v>68</v>
      </c>
      <c r="P203" s="3989"/>
      <c r="Q203" s="826"/>
      <c r="R203" s="826"/>
    </row>
    <row r="204" spans="1:18" ht="15" customHeight="1">
      <c r="A204" s="826"/>
      <c r="B204" s="3991"/>
      <c r="C204" s="2882"/>
      <c r="D204" s="3992"/>
      <c r="E204" s="3991"/>
      <c r="F204" s="2882"/>
      <c r="G204" s="2882"/>
      <c r="H204" s="2882"/>
      <c r="I204" s="2882"/>
      <c r="J204" s="2882"/>
      <c r="K204" s="2882"/>
      <c r="L204" s="2882"/>
      <c r="M204" s="2882"/>
      <c r="N204" s="3992"/>
      <c r="O204" s="3988" t="s">
        <v>453</v>
      </c>
      <c r="P204" s="3989"/>
      <c r="Q204" s="826"/>
      <c r="R204" s="826"/>
    </row>
    <row r="205" spans="1:18" ht="15" customHeight="1">
      <c r="A205" s="826"/>
      <c r="B205" s="3991"/>
      <c r="C205" s="2882"/>
      <c r="D205" s="3992"/>
      <c r="E205" s="3991"/>
      <c r="F205" s="2882"/>
      <c r="G205" s="2882"/>
      <c r="H205" s="2882"/>
      <c r="I205" s="2882"/>
      <c r="J205" s="2882"/>
      <c r="K205" s="2882"/>
      <c r="L205" s="2882"/>
      <c r="M205" s="2882"/>
      <c r="N205" s="3992"/>
      <c r="O205" s="3988" t="s">
        <v>1730</v>
      </c>
      <c r="P205" s="3989"/>
      <c r="Q205" s="826"/>
      <c r="R205" s="826"/>
    </row>
    <row r="206" spans="1:18" ht="15" customHeight="1">
      <c r="A206" s="826"/>
      <c r="B206" s="3991"/>
      <c r="C206" s="2882"/>
      <c r="D206" s="3992"/>
      <c r="E206" s="3991"/>
      <c r="F206" s="2882"/>
      <c r="G206" s="2882"/>
      <c r="H206" s="2882"/>
      <c r="I206" s="2882"/>
      <c r="J206" s="2882"/>
      <c r="K206" s="2882"/>
      <c r="L206" s="2882"/>
      <c r="M206" s="2882"/>
      <c r="N206" s="3992"/>
      <c r="O206" s="3988" t="s">
        <v>1731</v>
      </c>
      <c r="P206" s="3989"/>
      <c r="Q206" s="826"/>
      <c r="R206" s="826"/>
    </row>
    <row r="207" spans="1:18" ht="15" customHeight="1">
      <c r="A207" s="826"/>
      <c r="B207" s="3991"/>
      <c r="C207" s="2882"/>
      <c r="D207" s="3992"/>
      <c r="E207" s="3991"/>
      <c r="F207" s="2882"/>
      <c r="G207" s="2882"/>
      <c r="H207" s="2882"/>
      <c r="I207" s="2882"/>
      <c r="J207" s="2882"/>
      <c r="K207" s="2882"/>
      <c r="L207" s="2882"/>
      <c r="M207" s="2882"/>
      <c r="N207" s="3992"/>
      <c r="O207" s="3988" t="s">
        <v>1732</v>
      </c>
      <c r="P207" s="3989"/>
      <c r="Q207" s="826"/>
      <c r="R207" s="826"/>
    </row>
    <row r="208" spans="1:18" ht="15" customHeight="1">
      <c r="A208" s="826"/>
      <c r="B208" s="3991"/>
      <c r="C208" s="2882"/>
      <c r="D208" s="3992"/>
      <c r="E208" s="3986"/>
      <c r="F208" s="3172"/>
      <c r="G208" s="3172"/>
      <c r="H208" s="3172"/>
      <c r="I208" s="3172"/>
      <c r="J208" s="3172"/>
      <c r="K208" s="3172"/>
      <c r="L208" s="3172"/>
      <c r="M208" s="3172"/>
      <c r="N208" s="3987"/>
      <c r="O208" s="3988" t="s">
        <v>1733</v>
      </c>
      <c r="P208" s="3989"/>
      <c r="Q208" s="826"/>
      <c r="R208" s="826"/>
    </row>
    <row r="209" spans="1:18" ht="15" customHeight="1">
      <c r="A209" s="826"/>
      <c r="B209" s="3991"/>
      <c r="C209" s="2882"/>
      <c r="D209" s="3992"/>
      <c r="E209" s="3990" t="s">
        <v>148</v>
      </c>
      <c r="F209" s="3984"/>
      <c r="G209" s="3984"/>
      <c r="H209" s="3984"/>
      <c r="I209" s="3984"/>
      <c r="J209" s="3984"/>
      <c r="K209" s="3984"/>
      <c r="L209" s="3984"/>
      <c r="M209" s="3984"/>
      <c r="N209" s="3985"/>
      <c r="O209" s="3988" t="s">
        <v>68</v>
      </c>
      <c r="P209" s="3989"/>
      <c r="Q209" s="826"/>
      <c r="R209" s="826"/>
    </row>
    <row r="210" spans="1:18" ht="15" customHeight="1">
      <c r="A210" s="826"/>
      <c r="B210" s="3991"/>
      <c r="C210" s="2882"/>
      <c r="D210" s="3992"/>
      <c r="E210" s="3991"/>
      <c r="F210" s="2882"/>
      <c r="G210" s="2882"/>
      <c r="H210" s="2882"/>
      <c r="I210" s="2882"/>
      <c r="J210" s="2882"/>
      <c r="K210" s="2882"/>
      <c r="L210" s="2882"/>
      <c r="M210" s="2882"/>
      <c r="N210" s="3992"/>
      <c r="O210" s="3988" t="s">
        <v>453</v>
      </c>
      <c r="P210" s="3989"/>
      <c r="Q210" s="826"/>
      <c r="R210" s="826"/>
    </row>
    <row r="211" spans="1:18" ht="15" customHeight="1">
      <c r="A211" s="826"/>
      <c r="B211" s="3991"/>
      <c r="C211" s="2882"/>
      <c r="D211" s="3992"/>
      <c r="E211" s="3991"/>
      <c r="F211" s="2882"/>
      <c r="G211" s="2882"/>
      <c r="H211" s="2882"/>
      <c r="I211" s="2882"/>
      <c r="J211" s="2882"/>
      <c r="K211" s="2882"/>
      <c r="L211" s="2882"/>
      <c r="M211" s="2882"/>
      <c r="N211" s="3992"/>
      <c r="O211" s="3988" t="s">
        <v>1730</v>
      </c>
      <c r="P211" s="3989"/>
      <c r="Q211" s="826"/>
      <c r="R211" s="826"/>
    </row>
    <row r="212" spans="1:18" ht="15" customHeight="1">
      <c r="A212" s="826"/>
      <c r="B212" s="3991"/>
      <c r="C212" s="2882"/>
      <c r="D212" s="3992"/>
      <c r="E212" s="3991"/>
      <c r="F212" s="2882"/>
      <c r="G212" s="2882"/>
      <c r="H212" s="2882"/>
      <c r="I212" s="2882"/>
      <c r="J212" s="2882"/>
      <c r="K212" s="2882"/>
      <c r="L212" s="2882"/>
      <c r="M212" s="2882"/>
      <c r="N212" s="3992"/>
      <c r="O212" s="3988" t="s">
        <v>1731</v>
      </c>
      <c r="P212" s="3989"/>
      <c r="Q212" s="826"/>
      <c r="R212" s="826"/>
    </row>
    <row r="213" spans="1:18" ht="15" customHeight="1">
      <c r="A213" s="826"/>
      <c r="B213" s="3991"/>
      <c r="C213" s="2882"/>
      <c r="D213" s="3992"/>
      <c r="E213" s="3991"/>
      <c r="F213" s="2882"/>
      <c r="G213" s="2882"/>
      <c r="H213" s="2882"/>
      <c r="I213" s="2882"/>
      <c r="J213" s="2882"/>
      <c r="K213" s="2882"/>
      <c r="L213" s="2882"/>
      <c r="M213" s="2882"/>
      <c r="N213" s="3992"/>
      <c r="O213" s="3988" t="s">
        <v>1733</v>
      </c>
      <c r="P213" s="3989"/>
      <c r="Q213" s="826"/>
      <c r="R213" s="826"/>
    </row>
    <row r="214" spans="1:18" ht="15" customHeight="1">
      <c r="A214" s="826"/>
      <c r="B214" s="3986"/>
      <c r="C214" s="3172"/>
      <c r="D214" s="3987"/>
      <c r="E214" s="3986"/>
      <c r="F214" s="3172"/>
      <c r="G214" s="3172"/>
      <c r="H214" s="3172"/>
      <c r="I214" s="3172"/>
      <c r="J214" s="3172"/>
      <c r="K214" s="3172"/>
      <c r="L214" s="3172"/>
      <c r="M214" s="3172"/>
      <c r="N214" s="3987"/>
      <c r="O214" s="3988" t="s">
        <v>1732</v>
      </c>
      <c r="P214" s="3989"/>
      <c r="Q214" s="826"/>
      <c r="R214" s="826"/>
    </row>
    <row r="215" spans="1:18" ht="15" customHeight="1">
      <c r="A215" s="826"/>
      <c r="B215" s="4026" t="s">
        <v>1755</v>
      </c>
      <c r="C215" s="3984"/>
      <c r="D215" s="3985"/>
      <c r="E215" s="4027" t="s">
        <v>1756</v>
      </c>
      <c r="F215" s="3984"/>
      <c r="G215" s="3984"/>
      <c r="H215" s="3984"/>
      <c r="I215" s="3984"/>
      <c r="J215" s="3984"/>
      <c r="K215" s="3984"/>
      <c r="L215" s="3984"/>
      <c r="M215" s="3984"/>
      <c r="N215" s="3985"/>
      <c r="O215" s="3988" t="s">
        <v>68</v>
      </c>
      <c r="P215" s="3989"/>
      <c r="Q215" s="826"/>
      <c r="R215" s="826"/>
    </row>
    <row r="216" spans="1:18" ht="15" customHeight="1">
      <c r="A216" s="826"/>
      <c r="B216" s="3986"/>
      <c r="C216" s="3172"/>
      <c r="D216" s="3987"/>
      <c r="E216" s="3986"/>
      <c r="F216" s="3172"/>
      <c r="G216" s="3172"/>
      <c r="H216" s="3172"/>
      <c r="I216" s="3172"/>
      <c r="J216" s="3172"/>
      <c r="K216" s="3172"/>
      <c r="L216" s="3172"/>
      <c r="M216" s="3172"/>
      <c r="N216" s="3987"/>
      <c r="O216" s="3988" t="s">
        <v>1730</v>
      </c>
      <c r="P216" s="3989"/>
      <c r="Q216" s="826"/>
      <c r="R216" s="826"/>
    </row>
    <row r="217" spans="1:18" ht="15" customHeight="1">
      <c r="A217" s="826"/>
      <c r="B217" s="3993" t="s">
        <v>1757</v>
      </c>
      <c r="C217" s="3984"/>
      <c r="D217" s="3985"/>
      <c r="E217" s="3983" t="s">
        <v>153</v>
      </c>
      <c r="F217" s="3984"/>
      <c r="G217" s="3984"/>
      <c r="H217" s="3984"/>
      <c r="I217" s="3984"/>
      <c r="J217" s="3984"/>
      <c r="K217" s="3984"/>
      <c r="L217" s="3984"/>
      <c r="M217" s="3984"/>
      <c r="N217" s="3985"/>
      <c r="O217" s="3988" t="s">
        <v>68</v>
      </c>
      <c r="P217" s="3989"/>
      <c r="Q217" s="826"/>
      <c r="R217" s="826"/>
    </row>
    <row r="218" spans="1:18" ht="15" customHeight="1">
      <c r="A218" s="826"/>
      <c r="B218" s="3986"/>
      <c r="C218" s="3172"/>
      <c r="D218" s="3987"/>
      <c r="E218" s="3986"/>
      <c r="F218" s="3172"/>
      <c r="G218" s="3172"/>
      <c r="H218" s="3172"/>
      <c r="I218" s="3172"/>
      <c r="J218" s="3172"/>
      <c r="K218" s="3172"/>
      <c r="L218" s="3172"/>
      <c r="M218" s="3172"/>
      <c r="N218" s="3987"/>
      <c r="O218" s="3988" t="s">
        <v>1730</v>
      </c>
      <c r="P218" s="3989"/>
      <c r="Q218" s="826"/>
      <c r="R218" s="826"/>
    </row>
    <row r="219" spans="1:18" ht="15" customHeight="1">
      <c r="A219" s="826"/>
      <c r="B219" s="3993" t="s">
        <v>1758</v>
      </c>
      <c r="C219" s="3984"/>
      <c r="D219" s="3985"/>
      <c r="E219" s="3983" t="s">
        <v>193</v>
      </c>
      <c r="F219" s="3984"/>
      <c r="G219" s="3984"/>
      <c r="H219" s="3984"/>
      <c r="I219" s="3984"/>
      <c r="J219" s="3984"/>
      <c r="K219" s="3984"/>
      <c r="L219" s="3984"/>
      <c r="M219" s="3984"/>
      <c r="N219" s="3985"/>
      <c r="O219" s="3988" t="s">
        <v>68</v>
      </c>
      <c r="P219" s="3989"/>
      <c r="Q219" s="826"/>
      <c r="R219" s="826"/>
    </row>
    <row r="220" spans="1:18" ht="15" customHeight="1">
      <c r="A220" s="826"/>
      <c r="B220" s="3986"/>
      <c r="C220" s="3172"/>
      <c r="D220" s="3987"/>
      <c r="E220" s="3986"/>
      <c r="F220" s="3172"/>
      <c r="G220" s="3172"/>
      <c r="H220" s="3172"/>
      <c r="I220" s="3172"/>
      <c r="J220" s="3172"/>
      <c r="K220" s="3172"/>
      <c r="L220" s="3172"/>
      <c r="M220" s="3172"/>
      <c r="N220" s="3987"/>
      <c r="O220" s="3988" t="s">
        <v>1730</v>
      </c>
      <c r="P220" s="3989"/>
      <c r="Q220" s="826"/>
      <c r="R220" s="826"/>
    </row>
    <row r="221" spans="1:18" ht="15" customHeight="1">
      <c r="A221" s="826"/>
      <c r="B221" s="3993" t="s">
        <v>1759</v>
      </c>
      <c r="C221" s="3984"/>
      <c r="D221" s="3985"/>
      <c r="E221" s="4028" t="s">
        <v>1760</v>
      </c>
      <c r="F221" s="3175"/>
      <c r="G221" s="3175"/>
      <c r="H221" s="3175"/>
      <c r="I221" s="3175"/>
      <c r="J221" s="3175"/>
      <c r="K221" s="3175"/>
      <c r="L221" s="3175"/>
      <c r="M221" s="3175"/>
      <c r="N221" s="4029"/>
      <c r="O221" s="3988" t="s">
        <v>1730</v>
      </c>
      <c r="P221" s="3989"/>
      <c r="Q221" s="826"/>
      <c r="R221" s="826"/>
    </row>
    <row r="222" spans="1:18" ht="15" customHeight="1">
      <c r="A222" s="826"/>
      <c r="B222" s="3991"/>
      <c r="C222" s="2882"/>
      <c r="D222" s="3992"/>
      <c r="E222" s="4028" t="s">
        <v>1761</v>
      </c>
      <c r="F222" s="3175"/>
      <c r="G222" s="3175"/>
      <c r="H222" s="3175"/>
      <c r="I222" s="3175"/>
      <c r="J222" s="3175"/>
      <c r="K222" s="3175"/>
      <c r="L222" s="3175"/>
      <c r="M222" s="3175"/>
      <c r="N222" s="4029"/>
      <c r="O222" s="3988" t="s">
        <v>1730</v>
      </c>
      <c r="P222" s="3989"/>
      <c r="Q222" s="826"/>
      <c r="R222" s="826"/>
    </row>
    <row r="223" spans="1:18" ht="15" customHeight="1">
      <c r="A223" s="826"/>
      <c r="B223" s="3986"/>
      <c r="C223" s="3172"/>
      <c r="D223" s="3987"/>
      <c r="E223" s="4028" t="s">
        <v>1762</v>
      </c>
      <c r="F223" s="3175"/>
      <c r="G223" s="3175"/>
      <c r="H223" s="3175"/>
      <c r="I223" s="3175"/>
      <c r="J223" s="3175"/>
      <c r="K223" s="3175"/>
      <c r="L223" s="3175"/>
      <c r="M223" s="3175"/>
      <c r="N223" s="4029"/>
      <c r="O223" s="2857" t="s">
        <v>1730</v>
      </c>
      <c r="P223" s="2858" t="s">
        <v>205</v>
      </c>
      <c r="Q223" s="826"/>
      <c r="R223" s="826"/>
    </row>
    <row r="224" spans="1:18" ht="15" customHeight="1">
      <c r="A224" s="826"/>
      <c r="B224" s="826"/>
      <c r="C224" s="826"/>
      <c r="D224" s="826"/>
      <c r="E224" s="1613"/>
      <c r="F224" s="826"/>
      <c r="G224" s="826"/>
      <c r="H224" s="826"/>
      <c r="I224" s="826"/>
      <c r="J224" s="826"/>
      <c r="K224" s="826"/>
      <c r="L224" s="826"/>
      <c r="M224" s="826"/>
      <c r="N224" s="826"/>
      <c r="O224" s="826"/>
      <c r="P224" s="826"/>
      <c r="Q224" s="826"/>
      <c r="R224" s="826"/>
    </row>
    <row r="225" spans="1:18" ht="15" customHeight="1">
      <c r="A225" s="826"/>
      <c r="B225" s="826"/>
      <c r="C225" s="826"/>
      <c r="D225" s="826"/>
      <c r="E225" s="1613"/>
      <c r="F225" s="826"/>
      <c r="G225" s="826"/>
      <c r="H225" s="826"/>
      <c r="I225" s="826"/>
      <c r="J225" s="826"/>
      <c r="K225" s="826"/>
      <c r="L225" s="826"/>
      <c r="M225" s="826"/>
      <c r="N225" s="826"/>
      <c r="O225" s="826"/>
      <c r="P225" s="826"/>
      <c r="Q225" s="826"/>
      <c r="R225" s="826"/>
    </row>
    <row r="226" spans="1:18" ht="15" customHeight="1">
      <c r="A226" s="826"/>
      <c r="B226" s="826"/>
      <c r="C226" s="826"/>
      <c r="D226" s="826"/>
      <c r="E226" s="1613"/>
      <c r="F226" s="826"/>
      <c r="G226" s="826"/>
      <c r="H226" s="826"/>
      <c r="I226" s="826"/>
      <c r="J226" s="826"/>
      <c r="K226" s="826"/>
      <c r="L226" s="826"/>
      <c r="M226" s="826"/>
      <c r="N226" s="826"/>
      <c r="O226" s="826"/>
      <c r="P226" s="826"/>
      <c r="Q226" s="826"/>
      <c r="R226" s="826"/>
    </row>
    <row r="227" spans="1:18" ht="15" customHeight="1">
      <c r="A227" s="826"/>
      <c r="B227" s="826"/>
      <c r="C227" s="826"/>
      <c r="D227" s="826"/>
      <c r="E227" s="1613"/>
      <c r="F227" s="826"/>
      <c r="G227" s="826"/>
      <c r="H227" s="826"/>
      <c r="I227" s="826"/>
      <c r="J227" s="826"/>
      <c r="K227" s="826"/>
      <c r="L227" s="826"/>
      <c r="M227" s="826"/>
      <c r="N227" s="826"/>
      <c r="O227" s="826"/>
      <c r="P227" s="826"/>
      <c r="Q227" s="826"/>
      <c r="R227" s="826"/>
    </row>
    <row r="228" spans="1:18" ht="15" customHeight="1">
      <c r="A228" s="826"/>
      <c r="B228" s="826"/>
      <c r="C228" s="826"/>
      <c r="D228" s="826"/>
      <c r="E228" s="1613"/>
      <c r="F228" s="826"/>
      <c r="G228" s="826"/>
      <c r="H228" s="826"/>
      <c r="I228" s="826"/>
      <c r="J228" s="826"/>
      <c r="K228" s="826"/>
      <c r="L228" s="826"/>
      <c r="M228" s="826"/>
      <c r="N228" s="826"/>
      <c r="O228" s="826"/>
      <c r="P228" s="826"/>
      <c r="Q228" s="826"/>
      <c r="R228" s="826"/>
    </row>
    <row r="229" spans="1:18" ht="15" customHeight="1">
      <c r="A229" s="826"/>
      <c r="B229" s="826"/>
      <c r="C229" s="826"/>
      <c r="D229" s="826"/>
      <c r="E229" s="1613"/>
      <c r="F229" s="826"/>
      <c r="G229" s="826"/>
      <c r="H229" s="826"/>
      <c r="I229" s="826"/>
      <c r="J229" s="826"/>
      <c r="K229" s="826"/>
      <c r="L229" s="826"/>
      <c r="M229" s="826"/>
      <c r="N229" s="826"/>
      <c r="O229" s="826"/>
      <c r="P229" s="826"/>
      <c r="Q229" s="826"/>
      <c r="R229" s="826"/>
    </row>
    <row r="230" spans="1:18" ht="15" customHeight="1">
      <c r="A230" s="826"/>
      <c r="B230" s="826"/>
      <c r="C230" s="826"/>
      <c r="D230" s="826"/>
      <c r="E230" s="1613"/>
      <c r="F230" s="826"/>
      <c r="G230" s="826"/>
      <c r="H230" s="826"/>
      <c r="I230" s="826"/>
      <c r="J230" s="826"/>
      <c r="K230" s="826"/>
      <c r="L230" s="826"/>
      <c r="M230" s="826"/>
      <c r="N230" s="826"/>
      <c r="O230" s="826"/>
      <c r="P230" s="826"/>
      <c r="Q230" s="826"/>
      <c r="R230" s="826"/>
    </row>
    <row r="231" spans="1:18" ht="15" customHeight="1">
      <c r="A231" s="826"/>
      <c r="B231" s="826"/>
      <c r="C231" s="826"/>
      <c r="D231" s="826"/>
      <c r="E231" s="1613"/>
      <c r="F231" s="826"/>
      <c r="G231" s="826"/>
      <c r="H231" s="826"/>
      <c r="I231" s="826"/>
      <c r="J231" s="826"/>
      <c r="K231" s="826"/>
      <c r="L231" s="826"/>
      <c r="M231" s="826"/>
      <c r="N231" s="826"/>
      <c r="O231" s="826"/>
      <c r="P231" s="826"/>
      <c r="Q231" s="826"/>
      <c r="R231" s="826"/>
    </row>
    <row r="232" spans="1:18" ht="15" customHeight="1">
      <c r="A232" s="826"/>
      <c r="B232" s="826"/>
      <c r="C232" s="826"/>
      <c r="D232" s="826"/>
      <c r="E232" s="1613"/>
      <c r="F232" s="826"/>
      <c r="G232" s="826"/>
      <c r="H232" s="826"/>
      <c r="I232" s="826"/>
      <c r="J232" s="826"/>
      <c r="K232" s="826"/>
      <c r="L232" s="826"/>
      <c r="M232" s="826"/>
      <c r="N232" s="826"/>
      <c r="O232" s="826"/>
      <c r="P232" s="826"/>
      <c r="Q232" s="826"/>
      <c r="R232" s="826"/>
    </row>
    <row r="233" spans="1:18" ht="15" customHeight="1">
      <c r="A233" s="826"/>
      <c r="B233" s="826"/>
      <c r="C233" s="826"/>
      <c r="D233" s="826"/>
      <c r="E233" s="1613"/>
      <c r="F233" s="826"/>
      <c r="G233" s="826"/>
      <c r="H233" s="826"/>
      <c r="I233" s="826"/>
      <c r="J233" s="826"/>
      <c r="K233" s="826"/>
      <c r="L233" s="826"/>
      <c r="M233" s="826"/>
      <c r="N233" s="826"/>
      <c r="O233" s="826"/>
      <c r="P233" s="826"/>
      <c r="Q233" s="826"/>
      <c r="R233" s="826"/>
    </row>
    <row r="234" spans="1:18" ht="15" customHeight="1">
      <c r="A234" s="826"/>
      <c r="B234" s="826"/>
      <c r="C234" s="826"/>
      <c r="D234" s="826"/>
      <c r="E234" s="1613"/>
      <c r="F234" s="826"/>
      <c r="G234" s="826"/>
      <c r="H234" s="826"/>
      <c r="I234" s="826"/>
      <c r="J234" s="826"/>
      <c r="K234" s="826"/>
      <c r="L234" s="826"/>
      <c r="M234" s="826"/>
      <c r="N234" s="826"/>
      <c r="O234" s="826"/>
      <c r="P234" s="826"/>
      <c r="Q234" s="826"/>
      <c r="R234" s="826"/>
    </row>
    <row r="235" spans="1:18" ht="15" customHeight="1">
      <c r="A235" s="826"/>
      <c r="B235" s="826"/>
      <c r="C235" s="826"/>
      <c r="D235" s="826"/>
      <c r="E235" s="1613"/>
      <c r="F235" s="826"/>
      <c r="G235" s="826"/>
      <c r="H235" s="826"/>
      <c r="I235" s="826"/>
      <c r="J235" s="826"/>
      <c r="K235" s="826"/>
      <c r="L235" s="826"/>
      <c r="M235" s="826"/>
      <c r="N235" s="826"/>
      <c r="O235" s="826"/>
      <c r="P235" s="826"/>
      <c r="Q235" s="826"/>
      <c r="R235" s="826"/>
    </row>
    <row r="236" spans="1:18" ht="15" customHeight="1">
      <c r="A236" s="826"/>
      <c r="B236" s="826"/>
      <c r="C236" s="826"/>
      <c r="D236" s="826"/>
      <c r="E236" s="1613"/>
      <c r="F236" s="826"/>
      <c r="G236" s="826"/>
      <c r="H236" s="826"/>
      <c r="I236" s="826"/>
      <c r="J236" s="826"/>
      <c r="K236" s="826"/>
      <c r="L236" s="826"/>
      <c r="M236" s="826"/>
      <c r="N236" s="826"/>
      <c r="O236" s="826"/>
      <c r="P236" s="826"/>
      <c r="Q236" s="826"/>
      <c r="R236" s="826"/>
    </row>
    <row r="237" spans="1:18" ht="15" customHeight="1">
      <c r="A237" s="826"/>
      <c r="B237" s="826"/>
      <c r="C237" s="826"/>
      <c r="D237" s="826"/>
      <c r="E237" s="1613"/>
      <c r="F237" s="826"/>
      <c r="G237" s="826"/>
      <c r="H237" s="826"/>
      <c r="I237" s="826"/>
      <c r="J237" s="826"/>
      <c r="K237" s="826"/>
      <c r="L237" s="826"/>
      <c r="M237" s="826"/>
      <c r="N237" s="826"/>
      <c r="O237" s="826"/>
      <c r="P237" s="826"/>
      <c r="Q237" s="826"/>
      <c r="R237" s="826"/>
    </row>
    <row r="238" spans="1:18" ht="15" customHeight="1">
      <c r="A238" s="826"/>
      <c r="B238" s="826"/>
      <c r="C238" s="826"/>
      <c r="D238" s="826"/>
      <c r="E238" s="1613"/>
      <c r="F238" s="826"/>
      <c r="G238" s="826"/>
      <c r="H238" s="826"/>
      <c r="I238" s="826"/>
      <c r="J238" s="826"/>
      <c r="K238" s="826"/>
      <c r="L238" s="826"/>
      <c r="M238" s="826"/>
      <c r="N238" s="826"/>
      <c r="O238" s="826"/>
      <c r="P238" s="826"/>
      <c r="Q238" s="826"/>
      <c r="R238" s="826"/>
    </row>
    <row r="239" spans="1:18" ht="15" customHeight="1">
      <c r="A239" s="826"/>
      <c r="B239" s="826"/>
      <c r="C239" s="826"/>
      <c r="D239" s="826"/>
      <c r="E239" s="1613"/>
      <c r="F239" s="826"/>
      <c r="G239" s="826"/>
      <c r="H239" s="826"/>
      <c r="I239" s="826"/>
      <c r="J239" s="826"/>
      <c r="K239" s="826"/>
      <c r="L239" s="826"/>
      <c r="M239" s="826"/>
      <c r="N239" s="826"/>
      <c r="O239" s="826"/>
      <c r="P239" s="826"/>
      <c r="Q239" s="826"/>
      <c r="R239" s="826"/>
    </row>
    <row r="240" spans="1:18" ht="15" customHeight="1">
      <c r="A240" s="826"/>
      <c r="B240" s="826"/>
      <c r="C240" s="826"/>
      <c r="D240" s="826"/>
      <c r="E240" s="1613"/>
      <c r="F240" s="826"/>
      <c r="G240" s="826"/>
      <c r="H240" s="826"/>
      <c r="I240" s="826"/>
      <c r="J240" s="826"/>
      <c r="K240" s="826"/>
      <c r="L240" s="826"/>
      <c r="M240" s="826"/>
      <c r="N240" s="826"/>
      <c r="O240" s="826"/>
      <c r="P240" s="826"/>
      <c r="Q240" s="826"/>
      <c r="R240" s="826"/>
    </row>
    <row r="241" spans="1:18" ht="15" customHeight="1">
      <c r="A241" s="826"/>
      <c r="B241" s="826"/>
      <c r="C241" s="826"/>
      <c r="D241" s="826"/>
      <c r="E241" s="1613"/>
      <c r="F241" s="826"/>
      <c r="G241" s="826"/>
      <c r="H241" s="826"/>
      <c r="I241" s="826"/>
      <c r="J241" s="826"/>
      <c r="K241" s="826"/>
      <c r="L241" s="826"/>
      <c r="M241" s="826"/>
      <c r="N241" s="826"/>
      <c r="O241" s="826"/>
      <c r="P241" s="826"/>
      <c r="Q241" s="826"/>
      <c r="R241" s="826"/>
    </row>
    <row r="242" spans="1:18" ht="15" customHeight="1">
      <c r="A242" s="826"/>
      <c r="B242" s="826"/>
      <c r="C242" s="826"/>
      <c r="D242" s="826"/>
      <c r="E242" s="1613"/>
      <c r="F242" s="826"/>
      <c r="G242" s="826"/>
      <c r="H242" s="826"/>
      <c r="I242" s="826"/>
      <c r="J242" s="826"/>
      <c r="K242" s="826"/>
      <c r="L242" s="826"/>
      <c r="M242" s="826"/>
      <c r="N242" s="826"/>
      <c r="O242" s="826"/>
      <c r="P242" s="826"/>
      <c r="Q242" s="826"/>
      <c r="R242" s="826"/>
    </row>
    <row r="243" spans="1:18" ht="15" customHeight="1">
      <c r="A243" s="826"/>
      <c r="B243" s="826"/>
      <c r="C243" s="826"/>
      <c r="D243" s="826"/>
      <c r="E243" s="1613"/>
      <c r="F243" s="826"/>
      <c r="G243" s="826"/>
      <c r="H243" s="826"/>
      <c r="I243" s="826"/>
      <c r="J243" s="826"/>
      <c r="K243" s="826"/>
      <c r="L243" s="826"/>
      <c r="M243" s="826"/>
      <c r="N243" s="826"/>
      <c r="O243" s="826"/>
      <c r="P243" s="826"/>
      <c r="Q243" s="826"/>
      <c r="R243" s="826"/>
    </row>
    <row r="244" spans="1:18" ht="15" customHeight="1">
      <c r="A244" s="826"/>
      <c r="B244" s="826"/>
      <c r="C244" s="826"/>
      <c r="D244" s="826"/>
      <c r="E244" s="1613"/>
      <c r="F244" s="826"/>
      <c r="G244" s="826"/>
      <c r="H244" s="826"/>
      <c r="I244" s="826"/>
      <c r="J244" s="826"/>
      <c r="K244" s="826"/>
      <c r="L244" s="826"/>
      <c r="M244" s="826"/>
      <c r="N244" s="826"/>
      <c r="O244" s="826"/>
      <c r="P244" s="826"/>
      <c r="Q244" s="826"/>
      <c r="R244" s="826"/>
    </row>
    <row r="245" spans="1:18" ht="15" customHeight="1">
      <c r="A245" s="826"/>
      <c r="B245" s="826"/>
      <c r="C245" s="826"/>
      <c r="D245" s="826"/>
      <c r="E245" s="1613"/>
      <c r="F245" s="826"/>
      <c r="G245" s="826"/>
      <c r="H245" s="826"/>
      <c r="I245" s="826"/>
      <c r="J245" s="826"/>
      <c r="K245" s="826"/>
      <c r="L245" s="826"/>
      <c r="M245" s="826"/>
      <c r="N245" s="826"/>
      <c r="O245" s="826"/>
      <c r="P245" s="826"/>
      <c r="Q245" s="826"/>
      <c r="R245" s="826"/>
    </row>
    <row r="246" spans="1:18" ht="15" customHeight="1">
      <c r="A246" s="826"/>
      <c r="B246" s="826"/>
      <c r="C246" s="826"/>
      <c r="D246" s="826"/>
      <c r="E246" s="1613"/>
      <c r="F246" s="826"/>
      <c r="G246" s="826"/>
      <c r="H246" s="826"/>
      <c r="I246" s="826"/>
      <c r="J246" s="826"/>
      <c r="K246" s="826"/>
      <c r="L246" s="826"/>
      <c r="M246" s="826"/>
      <c r="N246" s="826"/>
      <c r="O246" s="826"/>
      <c r="P246" s="826"/>
      <c r="Q246" s="826"/>
      <c r="R246" s="826"/>
    </row>
    <row r="247" spans="1:18" ht="15" customHeight="1">
      <c r="A247" s="826"/>
      <c r="B247" s="826"/>
      <c r="C247" s="826"/>
      <c r="D247" s="826"/>
      <c r="E247" s="1613"/>
      <c r="F247" s="826"/>
      <c r="G247" s="826"/>
      <c r="H247" s="826"/>
      <c r="I247" s="826"/>
      <c r="J247" s="826"/>
      <c r="K247" s="826"/>
      <c r="L247" s="826"/>
      <c r="M247" s="826"/>
      <c r="N247" s="826"/>
      <c r="O247" s="826"/>
      <c r="P247" s="826"/>
      <c r="Q247" s="826"/>
      <c r="R247" s="826"/>
    </row>
    <row r="248" spans="1:18" ht="15" customHeight="1">
      <c r="A248" s="826"/>
      <c r="B248" s="826"/>
      <c r="C248" s="826"/>
      <c r="D248" s="826"/>
      <c r="E248" s="1613"/>
      <c r="F248" s="826"/>
      <c r="G248" s="826"/>
      <c r="H248" s="826"/>
      <c r="I248" s="826"/>
      <c r="J248" s="826"/>
      <c r="K248" s="826"/>
      <c r="L248" s="826"/>
      <c r="M248" s="826"/>
      <c r="N248" s="826"/>
      <c r="O248" s="826"/>
      <c r="P248" s="826"/>
      <c r="Q248" s="826"/>
      <c r="R248" s="826"/>
    </row>
    <row r="249" spans="1:18" ht="15" customHeight="1">
      <c r="A249" s="826"/>
      <c r="B249" s="826"/>
      <c r="C249" s="826"/>
      <c r="D249" s="826"/>
      <c r="E249" s="1613"/>
      <c r="F249" s="826"/>
      <c r="G249" s="826"/>
      <c r="H249" s="826"/>
      <c r="I249" s="826"/>
      <c r="J249" s="826"/>
      <c r="K249" s="826"/>
      <c r="L249" s="826"/>
      <c r="M249" s="826"/>
      <c r="N249" s="826"/>
      <c r="O249" s="826"/>
      <c r="P249" s="826"/>
      <c r="Q249" s="826"/>
      <c r="R249" s="826"/>
    </row>
    <row r="250" spans="1:18" ht="15" customHeight="1">
      <c r="A250" s="826"/>
      <c r="B250" s="826"/>
      <c r="C250" s="826"/>
      <c r="D250" s="826"/>
      <c r="E250" s="1613"/>
      <c r="F250" s="826"/>
      <c r="G250" s="826"/>
      <c r="H250" s="826"/>
      <c r="I250" s="826"/>
      <c r="J250" s="826"/>
      <c r="K250" s="826"/>
      <c r="L250" s="826"/>
      <c r="M250" s="826"/>
      <c r="N250" s="826"/>
      <c r="O250" s="826"/>
      <c r="P250" s="826"/>
      <c r="Q250" s="826"/>
      <c r="R250" s="826"/>
    </row>
    <row r="251" spans="1:18" ht="15" customHeight="1">
      <c r="A251" s="826"/>
      <c r="B251" s="826"/>
      <c r="C251" s="826"/>
      <c r="D251" s="826"/>
      <c r="E251" s="1613"/>
      <c r="F251" s="826"/>
      <c r="G251" s="826"/>
      <c r="H251" s="826"/>
      <c r="I251" s="826"/>
      <c r="J251" s="826"/>
      <c r="K251" s="826"/>
      <c r="L251" s="826"/>
      <c r="M251" s="826"/>
      <c r="N251" s="826"/>
      <c r="O251" s="826"/>
      <c r="P251" s="826"/>
      <c r="Q251" s="826"/>
      <c r="R251" s="826"/>
    </row>
    <row r="252" spans="1:18" ht="15" customHeight="1">
      <c r="A252" s="826"/>
      <c r="B252" s="826"/>
      <c r="C252" s="826"/>
      <c r="D252" s="826"/>
      <c r="E252" s="1613"/>
      <c r="F252" s="826"/>
      <c r="G252" s="826"/>
      <c r="H252" s="826"/>
      <c r="I252" s="826"/>
      <c r="J252" s="826"/>
      <c r="K252" s="826"/>
      <c r="L252" s="826"/>
      <c r="M252" s="826"/>
      <c r="N252" s="826"/>
      <c r="O252" s="826"/>
      <c r="P252" s="826"/>
      <c r="Q252" s="826"/>
      <c r="R252" s="826"/>
    </row>
    <row r="253" spans="1:18" ht="15" customHeight="1">
      <c r="A253" s="826"/>
      <c r="B253" s="826"/>
      <c r="C253" s="826"/>
      <c r="D253" s="826"/>
      <c r="E253" s="1613"/>
      <c r="F253" s="826"/>
      <c r="G253" s="826"/>
      <c r="H253" s="826"/>
      <c r="I253" s="826"/>
      <c r="J253" s="826"/>
      <c r="K253" s="826"/>
      <c r="L253" s="826"/>
      <c r="M253" s="826"/>
      <c r="N253" s="826"/>
      <c r="O253" s="826"/>
      <c r="P253" s="826"/>
      <c r="Q253" s="826"/>
      <c r="R253" s="826"/>
    </row>
    <row r="254" spans="1:18" ht="15" customHeight="1">
      <c r="A254" s="826"/>
      <c r="B254" s="826"/>
      <c r="C254" s="826"/>
      <c r="D254" s="826"/>
      <c r="E254" s="1613"/>
      <c r="F254" s="826"/>
      <c r="G254" s="826"/>
      <c r="H254" s="826"/>
      <c r="I254" s="826"/>
      <c r="J254" s="826"/>
      <c r="K254" s="826"/>
      <c r="L254" s="826"/>
      <c r="M254" s="826"/>
      <c r="N254" s="826"/>
      <c r="O254" s="826"/>
      <c r="P254" s="826"/>
      <c r="Q254" s="826"/>
      <c r="R254" s="826"/>
    </row>
    <row r="255" spans="1:18" ht="15" customHeight="1">
      <c r="A255" s="826"/>
      <c r="B255" s="826"/>
      <c r="C255" s="826"/>
      <c r="D255" s="826"/>
      <c r="E255" s="1613"/>
      <c r="F255" s="826"/>
      <c r="G255" s="826"/>
      <c r="H255" s="826"/>
      <c r="I255" s="826"/>
      <c r="J255" s="826"/>
      <c r="K255" s="826"/>
      <c r="L255" s="826"/>
      <c r="M255" s="826"/>
      <c r="N255" s="826"/>
      <c r="O255" s="826"/>
      <c r="P255" s="826"/>
      <c r="Q255" s="826"/>
      <c r="R255" s="826"/>
    </row>
    <row r="256" spans="1:18" ht="15" customHeight="1">
      <c r="A256" s="826"/>
      <c r="B256" s="826"/>
      <c r="C256" s="826"/>
      <c r="D256" s="826"/>
      <c r="E256" s="1613"/>
      <c r="F256" s="826"/>
      <c r="G256" s="826"/>
      <c r="H256" s="826"/>
      <c r="I256" s="826"/>
      <c r="J256" s="826"/>
      <c r="K256" s="826"/>
      <c r="L256" s="826"/>
      <c r="M256" s="826"/>
      <c r="N256" s="826"/>
      <c r="O256" s="826"/>
      <c r="P256" s="826"/>
      <c r="Q256" s="826"/>
      <c r="R256" s="826"/>
    </row>
    <row r="257" spans="1:18" ht="15" customHeight="1">
      <c r="A257" s="826"/>
      <c r="B257" s="826"/>
      <c r="C257" s="826"/>
      <c r="D257" s="826"/>
      <c r="E257" s="1613"/>
      <c r="F257" s="826"/>
      <c r="G257" s="826"/>
      <c r="H257" s="826"/>
      <c r="I257" s="826"/>
      <c r="J257" s="826"/>
      <c r="K257" s="826"/>
      <c r="L257" s="826"/>
      <c r="M257" s="826"/>
      <c r="N257" s="826"/>
      <c r="O257" s="826"/>
      <c r="P257" s="826"/>
      <c r="Q257" s="826"/>
      <c r="R257" s="826"/>
    </row>
    <row r="258" spans="1:18" ht="15" customHeight="1">
      <c r="A258" s="826"/>
      <c r="B258" s="826"/>
      <c r="C258" s="826"/>
      <c r="D258" s="826"/>
      <c r="E258" s="1613"/>
      <c r="F258" s="826"/>
      <c r="G258" s="826"/>
      <c r="H258" s="826"/>
      <c r="I258" s="826"/>
      <c r="J258" s="826"/>
      <c r="K258" s="826"/>
      <c r="L258" s="826"/>
      <c r="M258" s="826"/>
      <c r="N258" s="826"/>
      <c r="O258" s="826"/>
      <c r="P258" s="826"/>
      <c r="Q258" s="826"/>
      <c r="R258" s="826"/>
    </row>
    <row r="259" spans="1:18" ht="15" customHeight="1">
      <c r="A259" s="826"/>
      <c r="B259" s="826"/>
      <c r="C259" s="826"/>
      <c r="D259" s="826"/>
      <c r="E259" s="1613"/>
      <c r="F259" s="826"/>
      <c r="G259" s="826"/>
      <c r="H259" s="826"/>
      <c r="I259" s="826"/>
      <c r="J259" s="826"/>
      <c r="K259" s="826"/>
      <c r="L259" s="826"/>
      <c r="M259" s="826"/>
      <c r="N259" s="826"/>
      <c r="O259" s="826"/>
      <c r="P259" s="826"/>
      <c r="Q259" s="826"/>
      <c r="R259" s="826"/>
    </row>
    <row r="260" spans="1:18" ht="15" customHeight="1">
      <c r="A260" s="826"/>
      <c r="B260" s="826"/>
      <c r="C260" s="826"/>
      <c r="D260" s="826"/>
      <c r="E260" s="1613"/>
      <c r="F260" s="826"/>
      <c r="G260" s="826"/>
      <c r="H260" s="826"/>
      <c r="I260" s="826"/>
      <c r="J260" s="826"/>
      <c r="K260" s="826"/>
      <c r="L260" s="826"/>
      <c r="M260" s="826"/>
      <c r="N260" s="826"/>
      <c r="O260" s="826"/>
      <c r="P260" s="826"/>
      <c r="Q260" s="826"/>
      <c r="R260" s="826"/>
    </row>
    <row r="261" spans="1:18" ht="15" customHeight="1">
      <c r="A261" s="826"/>
      <c r="B261" s="826"/>
      <c r="C261" s="826"/>
      <c r="D261" s="826"/>
      <c r="E261" s="1613"/>
      <c r="F261" s="826"/>
      <c r="G261" s="826"/>
      <c r="H261" s="826"/>
      <c r="I261" s="826"/>
      <c r="J261" s="826"/>
      <c r="K261" s="826"/>
      <c r="L261" s="826"/>
      <c r="M261" s="826"/>
      <c r="N261" s="826"/>
      <c r="O261" s="826"/>
      <c r="P261" s="826"/>
      <c r="Q261" s="826"/>
      <c r="R261" s="826"/>
    </row>
    <row r="262" spans="1:18" ht="15" customHeight="1">
      <c r="A262" s="826"/>
      <c r="B262" s="826"/>
      <c r="C262" s="826"/>
      <c r="D262" s="826"/>
      <c r="E262" s="1613"/>
      <c r="F262" s="826"/>
      <c r="G262" s="826"/>
      <c r="H262" s="826"/>
      <c r="I262" s="826"/>
      <c r="J262" s="826"/>
      <c r="K262" s="826"/>
      <c r="L262" s="826"/>
      <c r="M262" s="826"/>
      <c r="N262" s="826"/>
      <c r="O262" s="826"/>
      <c r="P262" s="826"/>
      <c r="Q262" s="826"/>
      <c r="R262" s="826"/>
    </row>
    <row r="263" spans="1:18" ht="15" customHeight="1">
      <c r="A263" s="826"/>
      <c r="B263" s="826"/>
      <c r="C263" s="826"/>
      <c r="D263" s="826"/>
      <c r="E263" s="1613"/>
      <c r="F263" s="826"/>
      <c r="G263" s="826"/>
      <c r="H263" s="826"/>
      <c r="I263" s="826"/>
      <c r="J263" s="826"/>
      <c r="K263" s="826"/>
      <c r="L263" s="826"/>
      <c r="M263" s="826"/>
      <c r="N263" s="826"/>
      <c r="O263" s="826"/>
      <c r="P263" s="826"/>
      <c r="Q263" s="826"/>
      <c r="R263" s="826"/>
    </row>
    <row r="264" spans="1:18" ht="15" customHeight="1">
      <c r="A264" s="826"/>
      <c r="B264" s="826"/>
      <c r="C264" s="826"/>
      <c r="D264" s="826"/>
      <c r="E264" s="1613"/>
      <c r="F264" s="826"/>
      <c r="G264" s="826"/>
      <c r="H264" s="826"/>
      <c r="I264" s="826"/>
      <c r="J264" s="826"/>
      <c r="K264" s="826"/>
      <c r="L264" s="826"/>
      <c r="M264" s="826"/>
      <c r="N264" s="826"/>
      <c r="O264" s="826"/>
      <c r="P264" s="826"/>
      <c r="Q264" s="826"/>
      <c r="R264" s="826"/>
    </row>
    <row r="265" spans="1:18" ht="15" customHeight="1">
      <c r="A265" s="826"/>
      <c r="B265" s="826"/>
      <c r="C265" s="826"/>
      <c r="D265" s="826"/>
      <c r="E265" s="1613"/>
      <c r="F265" s="826"/>
      <c r="G265" s="826"/>
      <c r="H265" s="826"/>
      <c r="I265" s="826"/>
      <c r="J265" s="826"/>
      <c r="K265" s="826"/>
      <c r="L265" s="826"/>
      <c r="M265" s="826"/>
      <c r="N265" s="826"/>
      <c r="O265" s="826"/>
      <c r="P265" s="826"/>
      <c r="Q265" s="826"/>
      <c r="R265" s="826"/>
    </row>
    <row r="266" spans="1:18" ht="15" customHeight="1">
      <c r="A266" s="826"/>
      <c r="B266" s="826"/>
      <c r="C266" s="826"/>
      <c r="D266" s="826"/>
      <c r="E266" s="1613"/>
      <c r="F266" s="826"/>
      <c r="G266" s="826"/>
      <c r="H266" s="826"/>
      <c r="I266" s="826"/>
      <c r="J266" s="826"/>
      <c r="K266" s="826"/>
      <c r="L266" s="826"/>
      <c r="M266" s="826"/>
      <c r="N266" s="826"/>
      <c r="O266" s="826"/>
      <c r="P266" s="826"/>
      <c r="Q266" s="826"/>
      <c r="R266" s="826"/>
    </row>
    <row r="267" spans="1:18" ht="15" customHeight="1">
      <c r="A267" s="826"/>
      <c r="B267" s="826"/>
      <c r="C267" s="826"/>
      <c r="D267" s="826"/>
      <c r="E267" s="1613"/>
      <c r="F267" s="826"/>
      <c r="G267" s="826"/>
      <c r="H267" s="826"/>
      <c r="I267" s="826"/>
      <c r="J267" s="826"/>
      <c r="K267" s="826"/>
      <c r="L267" s="826"/>
      <c r="M267" s="826"/>
      <c r="N267" s="826"/>
      <c r="O267" s="826"/>
      <c r="P267" s="826"/>
      <c r="Q267" s="826"/>
      <c r="R267" s="826"/>
    </row>
    <row r="268" spans="1:18" ht="15" customHeight="1">
      <c r="A268" s="826"/>
      <c r="B268" s="826"/>
      <c r="C268" s="826"/>
      <c r="D268" s="826"/>
      <c r="E268" s="1613"/>
      <c r="F268" s="826"/>
      <c r="G268" s="826"/>
      <c r="H268" s="826"/>
      <c r="I268" s="826"/>
      <c r="J268" s="826"/>
      <c r="K268" s="826"/>
      <c r="L268" s="826"/>
      <c r="M268" s="826"/>
      <c r="N268" s="826"/>
      <c r="O268" s="826"/>
      <c r="P268" s="826"/>
      <c r="Q268" s="826"/>
      <c r="R268" s="826"/>
    </row>
    <row r="269" spans="1:18" ht="15" customHeight="1">
      <c r="A269" s="826"/>
      <c r="B269" s="826"/>
      <c r="C269" s="826"/>
      <c r="D269" s="826"/>
      <c r="E269" s="1613"/>
      <c r="F269" s="826"/>
      <c r="G269" s="826"/>
      <c r="H269" s="826"/>
      <c r="I269" s="826"/>
      <c r="J269" s="826"/>
      <c r="K269" s="826"/>
      <c r="L269" s="826"/>
      <c r="M269" s="826"/>
      <c r="N269" s="826"/>
      <c r="O269" s="826"/>
      <c r="P269" s="826"/>
      <c r="Q269" s="826"/>
      <c r="R269" s="826"/>
    </row>
    <row r="270" spans="1:18" ht="15" customHeight="1">
      <c r="A270" s="826"/>
      <c r="B270" s="826"/>
      <c r="C270" s="826"/>
      <c r="D270" s="826"/>
      <c r="E270" s="1613"/>
      <c r="F270" s="826"/>
      <c r="G270" s="826"/>
      <c r="H270" s="826"/>
      <c r="I270" s="826"/>
      <c r="J270" s="826"/>
      <c r="K270" s="826"/>
      <c r="L270" s="826"/>
      <c r="M270" s="826"/>
      <c r="N270" s="826"/>
      <c r="O270" s="826"/>
      <c r="P270" s="826"/>
      <c r="Q270" s="826"/>
      <c r="R270" s="826"/>
    </row>
    <row r="271" spans="1:18" ht="15" customHeight="1">
      <c r="A271" s="826"/>
      <c r="B271" s="826"/>
      <c r="C271" s="826"/>
      <c r="D271" s="826"/>
      <c r="E271" s="1613"/>
      <c r="F271" s="826"/>
      <c r="G271" s="826"/>
      <c r="H271" s="826"/>
      <c r="I271" s="826"/>
      <c r="J271" s="826"/>
      <c r="K271" s="826"/>
      <c r="L271" s="826"/>
      <c r="M271" s="826"/>
      <c r="N271" s="826"/>
      <c r="O271" s="826"/>
      <c r="P271" s="826"/>
      <c r="Q271" s="826"/>
      <c r="R271" s="826"/>
    </row>
    <row r="272" spans="1:18" ht="15" customHeight="1">
      <c r="A272" s="826"/>
      <c r="B272" s="826"/>
      <c r="C272" s="826"/>
      <c r="D272" s="826"/>
      <c r="E272" s="1613"/>
      <c r="F272" s="826"/>
      <c r="G272" s="826"/>
      <c r="H272" s="826"/>
      <c r="I272" s="826"/>
      <c r="J272" s="826"/>
      <c r="K272" s="826"/>
      <c r="L272" s="826"/>
      <c r="M272" s="826"/>
      <c r="N272" s="826"/>
      <c r="O272" s="826"/>
      <c r="P272" s="826"/>
      <c r="Q272" s="826"/>
      <c r="R272" s="826"/>
    </row>
    <row r="273" spans="1:18" ht="15" customHeight="1">
      <c r="A273" s="826"/>
      <c r="B273" s="826"/>
      <c r="C273" s="826"/>
      <c r="D273" s="826"/>
      <c r="E273" s="1613"/>
      <c r="F273" s="826"/>
      <c r="G273" s="826"/>
      <c r="H273" s="826"/>
      <c r="I273" s="826"/>
      <c r="J273" s="826"/>
      <c r="K273" s="826"/>
      <c r="L273" s="826"/>
      <c r="M273" s="826"/>
      <c r="N273" s="826"/>
      <c r="O273" s="826"/>
      <c r="P273" s="826"/>
      <c r="Q273" s="826"/>
      <c r="R273" s="826"/>
    </row>
    <row r="274" spans="1:18" ht="15" customHeight="1">
      <c r="A274" s="826"/>
      <c r="B274" s="826"/>
      <c r="C274" s="826"/>
      <c r="D274" s="826"/>
      <c r="E274" s="1613"/>
      <c r="F274" s="826"/>
      <c r="G274" s="826"/>
      <c r="H274" s="826"/>
      <c r="I274" s="826"/>
      <c r="J274" s="826"/>
      <c r="K274" s="826"/>
      <c r="L274" s="826"/>
      <c r="M274" s="826"/>
      <c r="N274" s="826"/>
      <c r="O274" s="826"/>
      <c r="P274" s="826"/>
      <c r="Q274" s="826"/>
      <c r="R274" s="826"/>
    </row>
    <row r="275" spans="1:18" ht="15" customHeight="1">
      <c r="A275" s="826"/>
      <c r="B275" s="826"/>
      <c r="C275" s="826"/>
      <c r="D275" s="826"/>
      <c r="E275" s="1613"/>
      <c r="F275" s="826"/>
      <c r="G275" s="826"/>
      <c r="H275" s="826"/>
      <c r="I275" s="826"/>
      <c r="J275" s="826"/>
      <c r="K275" s="826"/>
      <c r="L275" s="826"/>
      <c r="M275" s="826"/>
      <c r="N275" s="826"/>
      <c r="O275" s="826"/>
      <c r="P275" s="826"/>
      <c r="Q275" s="826"/>
      <c r="R275" s="826"/>
    </row>
    <row r="276" spans="1:18" ht="15" customHeight="1">
      <c r="A276" s="826"/>
      <c r="B276" s="826"/>
      <c r="C276" s="826"/>
      <c r="D276" s="826"/>
      <c r="E276" s="1613"/>
      <c r="F276" s="826"/>
      <c r="G276" s="826"/>
      <c r="H276" s="826"/>
      <c r="I276" s="826"/>
      <c r="J276" s="826"/>
      <c r="K276" s="826"/>
      <c r="L276" s="826"/>
      <c r="M276" s="826"/>
      <c r="N276" s="826"/>
      <c r="O276" s="826"/>
      <c r="P276" s="826"/>
      <c r="Q276" s="826"/>
      <c r="R276" s="826"/>
    </row>
    <row r="277" spans="1:18" ht="15" customHeight="1">
      <c r="A277" s="826"/>
      <c r="B277" s="826"/>
      <c r="C277" s="826"/>
      <c r="D277" s="826"/>
      <c r="E277" s="1613"/>
      <c r="F277" s="826"/>
      <c r="G277" s="826"/>
      <c r="H277" s="826"/>
      <c r="I277" s="826"/>
      <c r="J277" s="826"/>
      <c r="K277" s="826"/>
      <c r="L277" s="826"/>
      <c r="M277" s="826"/>
      <c r="N277" s="826"/>
      <c r="O277" s="826"/>
      <c r="P277" s="826"/>
      <c r="Q277" s="826"/>
      <c r="R277" s="826"/>
    </row>
    <row r="278" spans="1:18" ht="15" customHeight="1">
      <c r="A278" s="826"/>
      <c r="B278" s="826"/>
      <c r="C278" s="826"/>
      <c r="D278" s="826"/>
      <c r="E278" s="1613"/>
      <c r="F278" s="826"/>
      <c r="G278" s="826"/>
      <c r="H278" s="826"/>
      <c r="I278" s="826"/>
      <c r="J278" s="826"/>
      <c r="K278" s="826"/>
      <c r="L278" s="826"/>
      <c r="M278" s="826"/>
      <c r="N278" s="826"/>
      <c r="O278" s="826"/>
      <c r="P278" s="826"/>
      <c r="Q278" s="826"/>
      <c r="R278" s="826"/>
    </row>
    <row r="279" spans="1:18" ht="15" customHeight="1">
      <c r="A279" s="826"/>
      <c r="B279" s="826"/>
      <c r="C279" s="826"/>
      <c r="D279" s="826"/>
      <c r="E279" s="1613"/>
      <c r="F279" s="826"/>
      <c r="G279" s="826"/>
      <c r="H279" s="826"/>
      <c r="I279" s="826"/>
      <c r="J279" s="826"/>
      <c r="K279" s="826"/>
      <c r="L279" s="826"/>
      <c r="M279" s="826"/>
      <c r="N279" s="826"/>
      <c r="O279" s="826"/>
      <c r="P279" s="826"/>
      <c r="Q279" s="826"/>
      <c r="R279" s="826"/>
    </row>
    <row r="280" spans="1:18" ht="15" customHeight="1">
      <c r="A280" s="826"/>
      <c r="B280" s="826"/>
      <c r="C280" s="826"/>
      <c r="D280" s="826"/>
      <c r="E280" s="1613"/>
      <c r="F280" s="826"/>
      <c r="G280" s="826"/>
      <c r="H280" s="826"/>
      <c r="I280" s="826"/>
      <c r="J280" s="826"/>
      <c r="K280" s="826"/>
      <c r="L280" s="826"/>
      <c r="M280" s="826"/>
      <c r="N280" s="826"/>
      <c r="O280" s="826"/>
      <c r="P280" s="826"/>
      <c r="Q280" s="826"/>
      <c r="R280" s="826"/>
    </row>
    <row r="281" spans="1:18" ht="15" customHeight="1">
      <c r="A281" s="826"/>
      <c r="B281" s="826"/>
      <c r="C281" s="826"/>
      <c r="D281" s="826"/>
      <c r="E281" s="1613"/>
      <c r="F281" s="826"/>
      <c r="G281" s="826"/>
      <c r="H281" s="826"/>
      <c r="I281" s="826"/>
      <c r="J281" s="826"/>
      <c r="K281" s="826"/>
      <c r="L281" s="826"/>
      <c r="M281" s="826"/>
      <c r="N281" s="826"/>
      <c r="O281" s="826"/>
      <c r="P281" s="826"/>
      <c r="Q281" s="826"/>
      <c r="R281" s="826"/>
    </row>
    <row r="282" spans="1:18" ht="15" customHeight="1">
      <c r="A282" s="826"/>
      <c r="B282" s="826"/>
      <c r="C282" s="826"/>
      <c r="D282" s="826"/>
      <c r="E282" s="1613"/>
      <c r="F282" s="826"/>
      <c r="G282" s="826"/>
      <c r="H282" s="826"/>
      <c r="I282" s="826"/>
      <c r="J282" s="826"/>
      <c r="K282" s="826"/>
      <c r="L282" s="826"/>
      <c r="M282" s="826"/>
      <c r="N282" s="826"/>
      <c r="O282" s="826"/>
      <c r="P282" s="826"/>
      <c r="Q282" s="826"/>
      <c r="R282" s="826"/>
    </row>
    <row r="283" spans="1:18" ht="15" customHeight="1">
      <c r="A283" s="826"/>
      <c r="B283" s="826"/>
      <c r="C283" s="826"/>
      <c r="D283" s="826"/>
      <c r="E283" s="1613"/>
      <c r="F283" s="826"/>
      <c r="G283" s="826"/>
      <c r="H283" s="826"/>
      <c r="I283" s="826"/>
      <c r="J283" s="826"/>
      <c r="K283" s="826"/>
      <c r="L283" s="826"/>
      <c r="M283" s="826"/>
      <c r="N283" s="826"/>
      <c r="O283" s="826"/>
      <c r="P283" s="826"/>
      <c r="Q283" s="826"/>
      <c r="R283" s="826"/>
    </row>
    <row r="284" spans="1:18" ht="15" customHeight="1">
      <c r="A284" s="826"/>
      <c r="B284" s="826"/>
      <c r="C284" s="826"/>
      <c r="D284" s="826"/>
      <c r="E284" s="1613"/>
      <c r="F284" s="826"/>
      <c r="G284" s="826"/>
      <c r="H284" s="826"/>
      <c r="I284" s="826"/>
      <c r="J284" s="826"/>
      <c r="K284" s="826"/>
      <c r="L284" s="826"/>
      <c r="M284" s="826"/>
      <c r="N284" s="826"/>
      <c r="O284" s="826"/>
      <c r="P284" s="826"/>
      <c r="Q284" s="826"/>
      <c r="R284" s="826"/>
    </row>
    <row r="285" spans="1:18" ht="15" customHeight="1">
      <c r="A285" s="826"/>
      <c r="B285" s="826"/>
      <c r="C285" s="826"/>
      <c r="D285" s="826"/>
      <c r="E285" s="1613"/>
      <c r="F285" s="826"/>
      <c r="G285" s="826"/>
      <c r="H285" s="826"/>
      <c r="I285" s="826"/>
      <c r="J285" s="826"/>
      <c r="K285" s="826"/>
      <c r="L285" s="826"/>
      <c r="M285" s="826"/>
      <c r="N285" s="826"/>
      <c r="O285" s="826"/>
      <c r="P285" s="826"/>
      <c r="Q285" s="826"/>
      <c r="R285" s="826"/>
    </row>
    <row r="286" spans="1:18" ht="15" customHeight="1">
      <c r="A286" s="826"/>
      <c r="B286" s="826"/>
      <c r="C286" s="826"/>
      <c r="D286" s="826"/>
      <c r="E286" s="1613"/>
      <c r="F286" s="826"/>
      <c r="G286" s="826"/>
      <c r="H286" s="826"/>
      <c r="I286" s="826"/>
      <c r="J286" s="826"/>
      <c r="K286" s="826"/>
      <c r="L286" s="826"/>
      <c r="M286" s="826"/>
      <c r="N286" s="826"/>
      <c r="O286" s="826"/>
      <c r="P286" s="826"/>
      <c r="Q286" s="826"/>
      <c r="R286" s="826"/>
    </row>
    <row r="287" spans="1:18" ht="15" customHeight="1">
      <c r="A287" s="826"/>
      <c r="B287" s="826"/>
      <c r="C287" s="826"/>
      <c r="D287" s="826"/>
      <c r="E287" s="1613"/>
      <c r="F287" s="826"/>
      <c r="G287" s="826"/>
      <c r="H287" s="826"/>
      <c r="I287" s="826"/>
      <c r="J287" s="826"/>
      <c r="K287" s="826"/>
      <c r="L287" s="826"/>
      <c r="M287" s="826"/>
      <c r="N287" s="826"/>
      <c r="O287" s="826"/>
      <c r="P287" s="826"/>
      <c r="Q287" s="826"/>
      <c r="R287" s="826"/>
    </row>
    <row r="288" spans="1:18" ht="15" customHeight="1">
      <c r="A288" s="826"/>
      <c r="B288" s="826"/>
      <c r="C288" s="826"/>
      <c r="D288" s="826"/>
      <c r="E288" s="1613"/>
      <c r="F288" s="826"/>
      <c r="G288" s="826"/>
      <c r="H288" s="826"/>
      <c r="I288" s="826"/>
      <c r="J288" s="826"/>
      <c r="K288" s="826"/>
      <c r="L288" s="826"/>
      <c r="M288" s="826"/>
      <c r="N288" s="826"/>
      <c r="O288" s="826"/>
      <c r="P288" s="826"/>
      <c r="Q288" s="826"/>
      <c r="R288" s="826"/>
    </row>
    <row r="289" spans="1:18" ht="15" customHeight="1">
      <c r="A289" s="826"/>
      <c r="B289" s="826"/>
      <c r="C289" s="826"/>
      <c r="D289" s="826"/>
      <c r="E289" s="1613"/>
      <c r="F289" s="826"/>
      <c r="G289" s="826"/>
      <c r="H289" s="826"/>
      <c r="I289" s="826"/>
      <c r="J289" s="826"/>
      <c r="K289" s="826"/>
      <c r="L289" s="826"/>
      <c r="M289" s="826"/>
      <c r="N289" s="826"/>
      <c r="O289" s="826"/>
      <c r="P289" s="826"/>
      <c r="Q289" s="826"/>
      <c r="R289" s="826"/>
    </row>
    <row r="290" spans="1:18" ht="15" customHeight="1">
      <c r="A290" s="826"/>
      <c r="B290" s="826"/>
      <c r="C290" s="826"/>
      <c r="D290" s="826"/>
      <c r="E290" s="1613"/>
      <c r="F290" s="826"/>
      <c r="G290" s="826"/>
      <c r="H290" s="826"/>
      <c r="I290" s="826"/>
      <c r="J290" s="826"/>
      <c r="K290" s="826"/>
      <c r="L290" s="826"/>
      <c r="M290" s="826"/>
      <c r="N290" s="826"/>
      <c r="O290" s="826"/>
      <c r="P290" s="826"/>
      <c r="Q290" s="826"/>
      <c r="R290" s="826"/>
    </row>
    <row r="291" spans="1:18" ht="15" customHeight="1">
      <c r="A291" s="826"/>
      <c r="B291" s="826"/>
      <c r="C291" s="826"/>
      <c r="D291" s="826"/>
      <c r="E291" s="1613"/>
      <c r="F291" s="826"/>
      <c r="G291" s="826"/>
      <c r="H291" s="826"/>
      <c r="I291" s="826"/>
      <c r="J291" s="826"/>
      <c r="K291" s="826"/>
      <c r="L291" s="826"/>
      <c r="M291" s="826"/>
      <c r="N291" s="826"/>
      <c r="O291" s="826"/>
      <c r="P291" s="826"/>
      <c r="Q291" s="826"/>
      <c r="R291" s="826"/>
    </row>
    <row r="292" spans="1:18" ht="15" customHeight="1">
      <c r="A292" s="826"/>
      <c r="B292" s="826"/>
      <c r="C292" s="826"/>
      <c r="D292" s="826"/>
      <c r="E292" s="1613"/>
      <c r="F292" s="826"/>
      <c r="G292" s="826"/>
      <c r="H292" s="826"/>
      <c r="I292" s="826"/>
      <c r="J292" s="826"/>
      <c r="K292" s="826"/>
      <c r="L292" s="826"/>
      <c r="M292" s="826"/>
      <c r="N292" s="826"/>
      <c r="O292" s="826"/>
      <c r="P292" s="826"/>
      <c r="Q292" s="826"/>
      <c r="R292" s="826"/>
    </row>
    <row r="293" spans="1:18" ht="15" customHeight="1">
      <c r="A293" s="826"/>
      <c r="B293" s="826"/>
      <c r="C293" s="826"/>
      <c r="D293" s="826"/>
      <c r="E293" s="1613"/>
      <c r="F293" s="826"/>
      <c r="G293" s="826"/>
      <c r="H293" s="826"/>
      <c r="I293" s="826"/>
      <c r="J293" s="826"/>
      <c r="K293" s="826"/>
      <c r="L293" s="826"/>
      <c r="M293" s="826"/>
      <c r="N293" s="826"/>
      <c r="O293" s="826"/>
      <c r="P293" s="826"/>
      <c r="Q293" s="826"/>
      <c r="R293" s="826"/>
    </row>
    <row r="294" spans="1:18" ht="15" customHeight="1">
      <c r="A294" s="826"/>
      <c r="B294" s="826"/>
      <c r="C294" s="826"/>
      <c r="D294" s="826"/>
      <c r="E294" s="1613"/>
      <c r="F294" s="826"/>
      <c r="G294" s="826"/>
      <c r="H294" s="826"/>
      <c r="I294" s="826"/>
      <c r="J294" s="826"/>
      <c r="K294" s="826"/>
      <c r="L294" s="826"/>
      <c r="M294" s="826"/>
      <c r="N294" s="826"/>
      <c r="O294" s="826"/>
      <c r="P294" s="826"/>
      <c r="Q294" s="826"/>
      <c r="R294" s="826"/>
    </row>
    <row r="295" spans="1:18" ht="15" customHeight="1">
      <c r="A295" s="826"/>
      <c r="B295" s="826"/>
      <c r="C295" s="826"/>
      <c r="D295" s="826"/>
      <c r="E295" s="1613"/>
      <c r="F295" s="826"/>
      <c r="G295" s="826"/>
      <c r="H295" s="826"/>
      <c r="I295" s="826"/>
      <c r="J295" s="826"/>
      <c r="K295" s="826"/>
      <c r="L295" s="826"/>
      <c r="M295" s="826"/>
      <c r="N295" s="826"/>
      <c r="O295" s="826"/>
      <c r="P295" s="826"/>
      <c r="Q295" s="826"/>
      <c r="R295" s="826"/>
    </row>
    <row r="296" spans="1:18" ht="15" customHeight="1">
      <c r="A296" s="826"/>
      <c r="B296" s="826"/>
      <c r="C296" s="826"/>
      <c r="D296" s="826"/>
      <c r="E296" s="1613"/>
      <c r="F296" s="826"/>
      <c r="G296" s="826"/>
      <c r="H296" s="826"/>
      <c r="I296" s="826"/>
      <c r="J296" s="826"/>
      <c r="K296" s="826"/>
      <c r="L296" s="826"/>
      <c r="M296" s="826"/>
      <c r="N296" s="826"/>
      <c r="O296" s="826"/>
      <c r="P296" s="826"/>
      <c r="Q296" s="826"/>
      <c r="R296" s="826"/>
    </row>
    <row r="297" spans="1:18" ht="15" customHeight="1">
      <c r="A297" s="826"/>
      <c r="B297" s="826"/>
      <c r="C297" s="826"/>
      <c r="D297" s="826"/>
      <c r="E297" s="1613"/>
      <c r="F297" s="826"/>
      <c r="G297" s="826"/>
      <c r="H297" s="826"/>
      <c r="I297" s="826"/>
      <c r="J297" s="826"/>
      <c r="K297" s="826"/>
      <c r="L297" s="826"/>
      <c r="M297" s="826"/>
      <c r="N297" s="826"/>
      <c r="O297" s="826"/>
      <c r="P297" s="826"/>
      <c r="Q297" s="826"/>
      <c r="R297" s="826"/>
    </row>
    <row r="298" spans="1:18" ht="15" customHeight="1">
      <c r="A298" s="826"/>
      <c r="B298" s="826"/>
      <c r="C298" s="826"/>
      <c r="D298" s="826"/>
      <c r="E298" s="1613"/>
      <c r="F298" s="826"/>
      <c r="G298" s="826"/>
      <c r="H298" s="826"/>
      <c r="I298" s="826"/>
      <c r="J298" s="826"/>
      <c r="K298" s="826"/>
      <c r="L298" s="826"/>
      <c r="M298" s="826"/>
      <c r="N298" s="826"/>
      <c r="O298" s="826"/>
      <c r="P298" s="826"/>
      <c r="Q298" s="826"/>
      <c r="R298" s="826"/>
    </row>
    <row r="299" spans="1:18" ht="15" customHeight="1">
      <c r="A299" s="826"/>
      <c r="B299" s="826"/>
      <c r="C299" s="826"/>
      <c r="D299" s="826"/>
      <c r="E299" s="1613"/>
      <c r="F299" s="826"/>
      <c r="G299" s="826"/>
      <c r="H299" s="826"/>
      <c r="I299" s="826"/>
      <c r="J299" s="826"/>
      <c r="K299" s="826"/>
      <c r="L299" s="826"/>
      <c r="M299" s="826"/>
      <c r="N299" s="826"/>
      <c r="O299" s="826"/>
      <c r="P299" s="826"/>
      <c r="Q299" s="826"/>
      <c r="R299" s="826"/>
    </row>
    <row r="300" spans="1:18" ht="15" customHeight="1">
      <c r="A300" s="826"/>
      <c r="B300" s="826"/>
      <c r="C300" s="826"/>
      <c r="D300" s="826"/>
      <c r="E300" s="1613"/>
      <c r="F300" s="826"/>
      <c r="G300" s="826"/>
      <c r="H300" s="826"/>
      <c r="I300" s="826"/>
      <c r="J300" s="826"/>
      <c r="K300" s="826"/>
      <c r="L300" s="826"/>
      <c r="M300" s="826"/>
      <c r="N300" s="826"/>
      <c r="O300" s="826"/>
      <c r="P300" s="826"/>
      <c r="Q300" s="826"/>
      <c r="R300" s="826"/>
    </row>
    <row r="301" spans="1:18" ht="15" customHeight="1">
      <c r="A301" s="826"/>
      <c r="B301" s="826"/>
      <c r="C301" s="826"/>
      <c r="D301" s="826"/>
      <c r="E301" s="1613"/>
      <c r="F301" s="826"/>
      <c r="G301" s="826"/>
      <c r="H301" s="826"/>
      <c r="I301" s="826"/>
      <c r="J301" s="826"/>
      <c r="K301" s="826"/>
      <c r="L301" s="826"/>
      <c r="M301" s="826"/>
      <c r="N301" s="826"/>
      <c r="O301" s="826"/>
      <c r="P301" s="826"/>
      <c r="Q301" s="826"/>
      <c r="R301" s="826"/>
    </row>
    <row r="302" spans="1:18" ht="15" customHeight="1">
      <c r="A302" s="826"/>
      <c r="B302" s="826"/>
      <c r="C302" s="826"/>
      <c r="D302" s="826"/>
      <c r="E302" s="1613"/>
      <c r="F302" s="826"/>
      <c r="G302" s="826"/>
      <c r="H302" s="826"/>
      <c r="I302" s="826"/>
      <c r="J302" s="826"/>
      <c r="K302" s="826"/>
      <c r="L302" s="826"/>
      <c r="M302" s="826"/>
      <c r="N302" s="826"/>
      <c r="O302" s="826"/>
      <c r="P302" s="826"/>
      <c r="Q302" s="826"/>
      <c r="R302" s="826"/>
    </row>
    <row r="303" spans="1:18" ht="15" customHeight="1">
      <c r="A303" s="826"/>
      <c r="B303" s="826"/>
      <c r="C303" s="826"/>
      <c r="D303" s="826"/>
      <c r="E303" s="1613"/>
      <c r="F303" s="826"/>
      <c r="G303" s="826"/>
      <c r="H303" s="826"/>
      <c r="I303" s="826"/>
      <c r="J303" s="826"/>
      <c r="K303" s="826"/>
      <c r="L303" s="826"/>
      <c r="M303" s="826"/>
      <c r="N303" s="826"/>
      <c r="O303" s="826"/>
      <c r="P303" s="826"/>
      <c r="Q303" s="826"/>
      <c r="R303" s="826"/>
    </row>
    <row r="304" spans="1:18" ht="15" customHeight="1">
      <c r="A304" s="826"/>
      <c r="B304" s="826"/>
      <c r="C304" s="826"/>
      <c r="D304" s="826"/>
      <c r="E304" s="1613"/>
      <c r="F304" s="826"/>
      <c r="G304" s="826"/>
      <c r="H304" s="826"/>
      <c r="I304" s="826"/>
      <c r="J304" s="826"/>
      <c r="K304" s="826"/>
      <c r="L304" s="826"/>
      <c r="M304" s="826"/>
      <c r="N304" s="826"/>
      <c r="O304" s="826"/>
      <c r="P304" s="826"/>
      <c r="Q304" s="826"/>
      <c r="R304" s="826"/>
    </row>
    <row r="305" spans="1:18" ht="15" customHeight="1">
      <c r="A305" s="826"/>
      <c r="B305" s="826"/>
      <c r="C305" s="826"/>
      <c r="D305" s="826"/>
      <c r="E305" s="1613"/>
      <c r="F305" s="826"/>
      <c r="G305" s="826"/>
      <c r="H305" s="826"/>
      <c r="I305" s="826"/>
      <c r="J305" s="826"/>
      <c r="K305" s="826"/>
      <c r="L305" s="826"/>
      <c r="M305" s="826"/>
      <c r="N305" s="826"/>
      <c r="O305" s="826"/>
      <c r="P305" s="826"/>
      <c r="Q305" s="826"/>
      <c r="R305" s="826"/>
    </row>
    <row r="306" spans="1:18" ht="15" customHeight="1">
      <c r="A306" s="826"/>
      <c r="B306" s="826"/>
      <c r="C306" s="826"/>
      <c r="D306" s="826"/>
      <c r="E306" s="1613"/>
      <c r="F306" s="826"/>
      <c r="G306" s="826"/>
      <c r="H306" s="826"/>
      <c r="I306" s="826"/>
      <c r="J306" s="826"/>
      <c r="K306" s="826"/>
      <c r="L306" s="826"/>
      <c r="M306" s="826"/>
      <c r="N306" s="826"/>
      <c r="O306" s="826"/>
      <c r="P306" s="826"/>
      <c r="Q306" s="826"/>
      <c r="R306" s="826"/>
    </row>
    <row r="307" spans="1:18" ht="15" customHeight="1">
      <c r="A307" s="826"/>
      <c r="B307" s="826"/>
      <c r="C307" s="826"/>
      <c r="D307" s="826"/>
      <c r="E307" s="1613"/>
      <c r="F307" s="826"/>
      <c r="G307" s="826"/>
      <c r="H307" s="826"/>
      <c r="I307" s="826"/>
      <c r="J307" s="826"/>
      <c r="K307" s="826"/>
      <c r="L307" s="826"/>
      <c r="M307" s="826"/>
      <c r="N307" s="826"/>
      <c r="O307" s="826"/>
      <c r="P307" s="826"/>
      <c r="Q307" s="826"/>
      <c r="R307" s="826"/>
    </row>
    <row r="308" spans="1:18" ht="15" customHeight="1">
      <c r="A308" s="826"/>
      <c r="B308" s="826"/>
      <c r="C308" s="826"/>
      <c r="D308" s="826"/>
      <c r="E308" s="1613"/>
      <c r="F308" s="826"/>
      <c r="G308" s="826"/>
      <c r="H308" s="826"/>
      <c r="I308" s="826"/>
      <c r="J308" s="826"/>
      <c r="K308" s="826"/>
      <c r="L308" s="826"/>
      <c r="M308" s="826"/>
      <c r="N308" s="826"/>
      <c r="O308" s="826"/>
      <c r="P308" s="826"/>
      <c r="Q308" s="826"/>
      <c r="R308" s="826"/>
    </row>
    <row r="309" spans="1:18" ht="15" customHeight="1">
      <c r="A309" s="826"/>
      <c r="B309" s="826"/>
      <c r="C309" s="826"/>
      <c r="D309" s="826"/>
      <c r="E309" s="1613"/>
      <c r="F309" s="826"/>
      <c r="G309" s="826"/>
      <c r="H309" s="826"/>
      <c r="I309" s="826"/>
      <c r="J309" s="826"/>
      <c r="K309" s="826"/>
      <c r="L309" s="826"/>
      <c r="M309" s="826"/>
      <c r="N309" s="826"/>
      <c r="O309" s="826"/>
      <c r="P309" s="826"/>
      <c r="Q309" s="826"/>
      <c r="R309" s="826"/>
    </row>
    <row r="310" spans="1:18" ht="15" customHeight="1">
      <c r="A310" s="826"/>
      <c r="B310" s="826"/>
      <c r="C310" s="826"/>
      <c r="D310" s="826"/>
      <c r="E310" s="1613"/>
      <c r="F310" s="826"/>
      <c r="G310" s="826"/>
      <c r="H310" s="826"/>
      <c r="I310" s="826"/>
      <c r="J310" s="826"/>
      <c r="K310" s="826"/>
      <c r="L310" s="826"/>
      <c r="M310" s="826"/>
      <c r="N310" s="826"/>
      <c r="O310" s="826"/>
      <c r="P310" s="826"/>
      <c r="Q310" s="826"/>
      <c r="R310" s="826"/>
    </row>
    <row r="311" spans="1:18" ht="15" customHeight="1">
      <c r="A311" s="826"/>
      <c r="B311" s="826"/>
      <c r="C311" s="826"/>
      <c r="D311" s="826"/>
      <c r="E311" s="1613"/>
      <c r="F311" s="826"/>
      <c r="G311" s="826"/>
      <c r="H311" s="826"/>
      <c r="I311" s="826"/>
      <c r="J311" s="826"/>
      <c r="K311" s="826"/>
      <c r="L311" s="826"/>
      <c r="M311" s="826"/>
      <c r="N311" s="826"/>
      <c r="O311" s="826"/>
      <c r="P311" s="826"/>
      <c r="Q311" s="826"/>
      <c r="R311" s="826"/>
    </row>
    <row r="312" spans="1:18" ht="15" customHeight="1">
      <c r="A312" s="826"/>
      <c r="B312" s="826"/>
      <c r="C312" s="826"/>
      <c r="D312" s="826"/>
      <c r="E312" s="1613"/>
      <c r="F312" s="826"/>
      <c r="G312" s="826"/>
      <c r="H312" s="826"/>
      <c r="I312" s="826"/>
      <c r="J312" s="826"/>
      <c r="K312" s="826"/>
      <c r="L312" s="826"/>
      <c r="M312" s="826"/>
      <c r="N312" s="826"/>
      <c r="O312" s="826"/>
      <c r="P312" s="826"/>
      <c r="Q312" s="826"/>
      <c r="R312" s="826"/>
    </row>
    <row r="313" spans="1:18" ht="15" customHeight="1">
      <c r="A313" s="826"/>
      <c r="B313" s="826"/>
      <c r="C313" s="826"/>
      <c r="D313" s="826"/>
      <c r="E313" s="1613"/>
      <c r="F313" s="826"/>
      <c r="G313" s="826"/>
      <c r="H313" s="826"/>
      <c r="I313" s="826"/>
      <c r="J313" s="826"/>
      <c r="K313" s="826"/>
      <c r="L313" s="826"/>
      <c r="M313" s="826"/>
      <c r="N313" s="826"/>
      <c r="O313" s="826"/>
      <c r="P313" s="826"/>
      <c r="Q313" s="826"/>
      <c r="R313" s="826"/>
    </row>
    <row r="314" spans="1:18" ht="15" customHeight="1">
      <c r="A314" s="826"/>
      <c r="B314" s="826"/>
      <c r="C314" s="826"/>
      <c r="D314" s="826"/>
      <c r="E314" s="1613"/>
      <c r="F314" s="826"/>
      <c r="G314" s="826"/>
      <c r="H314" s="826"/>
      <c r="I314" s="826"/>
      <c r="J314" s="826"/>
      <c r="K314" s="826"/>
      <c r="L314" s="826"/>
      <c r="M314" s="826"/>
      <c r="N314" s="826"/>
      <c r="O314" s="826"/>
      <c r="P314" s="826"/>
      <c r="Q314" s="826"/>
      <c r="R314" s="826"/>
    </row>
    <row r="315" spans="1:18" ht="15" customHeight="1">
      <c r="A315" s="826"/>
      <c r="B315" s="826"/>
      <c r="C315" s="826"/>
      <c r="D315" s="826"/>
      <c r="E315" s="1613"/>
      <c r="F315" s="826"/>
      <c r="G315" s="826"/>
      <c r="H315" s="826"/>
      <c r="I315" s="826"/>
      <c r="J315" s="826"/>
      <c r="K315" s="826"/>
      <c r="L315" s="826"/>
      <c r="M315" s="826"/>
      <c r="N315" s="826"/>
      <c r="O315" s="826"/>
      <c r="P315" s="826"/>
      <c r="Q315" s="826"/>
      <c r="R315" s="826"/>
    </row>
    <row r="316" spans="1:18" ht="15" customHeight="1">
      <c r="A316" s="826"/>
      <c r="B316" s="826"/>
      <c r="C316" s="826"/>
      <c r="D316" s="826"/>
      <c r="E316" s="1613"/>
      <c r="F316" s="826"/>
      <c r="G316" s="826"/>
      <c r="H316" s="826"/>
      <c r="I316" s="826"/>
      <c r="J316" s="826"/>
      <c r="K316" s="826"/>
      <c r="L316" s="826"/>
      <c r="M316" s="826"/>
      <c r="N316" s="826"/>
      <c r="O316" s="826"/>
      <c r="P316" s="826"/>
      <c r="Q316" s="826"/>
      <c r="R316" s="826"/>
    </row>
    <row r="317" spans="1:18" ht="15" customHeight="1">
      <c r="A317" s="826"/>
      <c r="B317" s="826"/>
      <c r="C317" s="826"/>
      <c r="D317" s="826"/>
      <c r="E317" s="1613"/>
      <c r="F317" s="826"/>
      <c r="G317" s="826"/>
      <c r="H317" s="826"/>
      <c r="I317" s="826"/>
      <c r="J317" s="826"/>
      <c r="K317" s="826"/>
      <c r="L317" s="826"/>
      <c r="M317" s="826"/>
      <c r="N317" s="826"/>
      <c r="O317" s="826"/>
      <c r="P317" s="826"/>
      <c r="Q317" s="826"/>
      <c r="R317" s="826"/>
    </row>
    <row r="318" spans="1:18" ht="15" customHeight="1">
      <c r="A318" s="826"/>
      <c r="B318" s="826"/>
      <c r="C318" s="826"/>
      <c r="D318" s="826"/>
      <c r="E318" s="1613"/>
      <c r="F318" s="826"/>
      <c r="G318" s="826"/>
      <c r="H318" s="826"/>
      <c r="I318" s="826"/>
      <c r="J318" s="826"/>
      <c r="K318" s="826"/>
      <c r="L318" s="826"/>
      <c r="M318" s="826"/>
      <c r="N318" s="826"/>
      <c r="O318" s="826"/>
      <c r="P318" s="826"/>
      <c r="Q318" s="826"/>
      <c r="R318" s="826"/>
    </row>
    <row r="319" spans="1:18" ht="15" customHeight="1">
      <c r="A319" s="826"/>
      <c r="B319" s="826"/>
      <c r="C319" s="826"/>
      <c r="D319" s="826"/>
      <c r="E319" s="1613"/>
      <c r="F319" s="826"/>
      <c r="G319" s="826"/>
      <c r="H319" s="826"/>
      <c r="I319" s="826"/>
      <c r="J319" s="826"/>
      <c r="K319" s="826"/>
      <c r="L319" s="826"/>
      <c r="M319" s="826"/>
      <c r="N319" s="826"/>
      <c r="O319" s="826"/>
      <c r="P319" s="826"/>
      <c r="Q319" s="826"/>
      <c r="R319" s="826"/>
    </row>
    <row r="320" spans="1:18" ht="15" customHeight="1">
      <c r="A320" s="826"/>
      <c r="B320" s="826"/>
      <c r="C320" s="826"/>
      <c r="D320" s="826"/>
      <c r="E320" s="1613"/>
      <c r="F320" s="826"/>
      <c r="G320" s="826"/>
      <c r="H320" s="826"/>
      <c r="I320" s="826"/>
      <c r="J320" s="826"/>
      <c r="K320" s="826"/>
      <c r="L320" s="826"/>
      <c r="M320" s="826"/>
      <c r="N320" s="826"/>
      <c r="O320" s="826"/>
      <c r="P320" s="826"/>
      <c r="Q320" s="826"/>
      <c r="R320" s="826"/>
    </row>
    <row r="321" spans="1:18" ht="15" customHeight="1">
      <c r="A321" s="826"/>
      <c r="B321" s="826"/>
      <c r="C321" s="826"/>
      <c r="D321" s="826"/>
      <c r="E321" s="1613"/>
      <c r="F321" s="826"/>
      <c r="G321" s="826"/>
      <c r="H321" s="826"/>
      <c r="I321" s="826"/>
      <c r="J321" s="826"/>
      <c r="K321" s="826"/>
      <c r="L321" s="826"/>
      <c r="M321" s="826"/>
      <c r="N321" s="826"/>
      <c r="O321" s="826"/>
      <c r="P321" s="826"/>
      <c r="Q321" s="826"/>
      <c r="R321" s="826"/>
    </row>
    <row r="322" spans="1:18" ht="15" customHeight="1">
      <c r="A322" s="826"/>
      <c r="B322" s="826"/>
      <c r="C322" s="826"/>
      <c r="D322" s="826"/>
      <c r="E322" s="1613"/>
      <c r="F322" s="826"/>
      <c r="G322" s="826"/>
      <c r="H322" s="826"/>
      <c r="I322" s="826"/>
      <c r="J322" s="826"/>
      <c r="K322" s="826"/>
      <c r="L322" s="826"/>
      <c r="M322" s="826"/>
      <c r="N322" s="826"/>
      <c r="O322" s="826"/>
      <c r="P322" s="826"/>
      <c r="Q322" s="826"/>
      <c r="R322" s="826"/>
    </row>
    <row r="323" spans="1:18" ht="15" customHeight="1">
      <c r="A323" s="826"/>
      <c r="B323" s="826"/>
      <c r="C323" s="826"/>
      <c r="D323" s="826"/>
      <c r="E323" s="1613"/>
      <c r="F323" s="826"/>
      <c r="G323" s="826"/>
      <c r="H323" s="826"/>
      <c r="I323" s="826"/>
      <c r="J323" s="826"/>
      <c r="K323" s="826"/>
      <c r="L323" s="826"/>
      <c r="M323" s="826"/>
      <c r="N323" s="826"/>
      <c r="O323" s="826"/>
      <c r="P323" s="826"/>
      <c r="Q323" s="826"/>
      <c r="R323" s="826"/>
    </row>
    <row r="324" spans="1:18" ht="15" customHeight="1">
      <c r="A324" s="826"/>
      <c r="B324" s="826"/>
      <c r="C324" s="826"/>
      <c r="D324" s="826"/>
      <c r="E324" s="1613"/>
      <c r="F324" s="826"/>
      <c r="G324" s="826"/>
      <c r="H324" s="826"/>
      <c r="I324" s="826"/>
      <c r="J324" s="826"/>
      <c r="K324" s="826"/>
      <c r="L324" s="826"/>
      <c r="M324" s="826"/>
      <c r="N324" s="826"/>
      <c r="O324" s="826"/>
      <c r="P324" s="826"/>
      <c r="Q324" s="826"/>
      <c r="R324" s="826"/>
    </row>
    <row r="325" spans="1:18" ht="15" customHeight="1">
      <c r="A325" s="826"/>
      <c r="B325" s="826"/>
      <c r="C325" s="826"/>
      <c r="D325" s="826"/>
      <c r="E325" s="1613"/>
      <c r="F325" s="826"/>
      <c r="G325" s="826"/>
      <c r="H325" s="826"/>
      <c r="I325" s="826"/>
      <c r="J325" s="826"/>
      <c r="K325" s="826"/>
      <c r="L325" s="826"/>
      <c r="M325" s="826"/>
      <c r="N325" s="826"/>
      <c r="O325" s="826"/>
      <c r="P325" s="826"/>
      <c r="Q325" s="826"/>
      <c r="R325" s="826"/>
    </row>
    <row r="326" spans="1:18" ht="15" customHeight="1">
      <c r="A326" s="826"/>
      <c r="B326" s="826"/>
      <c r="C326" s="826"/>
      <c r="D326" s="826"/>
      <c r="E326" s="1613"/>
      <c r="F326" s="826"/>
      <c r="G326" s="826"/>
      <c r="H326" s="826"/>
      <c r="I326" s="826"/>
      <c r="J326" s="826"/>
      <c r="K326" s="826"/>
      <c r="L326" s="826"/>
      <c r="M326" s="826"/>
      <c r="N326" s="826"/>
      <c r="O326" s="826"/>
      <c r="P326" s="826"/>
      <c r="Q326" s="826"/>
      <c r="R326" s="826"/>
    </row>
    <row r="327" spans="1:18" ht="15" customHeight="1">
      <c r="A327" s="826"/>
      <c r="B327" s="826"/>
      <c r="C327" s="826"/>
      <c r="D327" s="826"/>
      <c r="E327" s="1613"/>
      <c r="F327" s="826"/>
      <c r="G327" s="826"/>
      <c r="H327" s="826"/>
      <c r="I327" s="826"/>
      <c r="J327" s="826"/>
      <c r="K327" s="826"/>
      <c r="L327" s="826"/>
      <c r="M327" s="826"/>
      <c r="N327" s="826"/>
      <c r="O327" s="826"/>
      <c r="P327" s="826"/>
      <c r="Q327" s="826"/>
      <c r="R327" s="826"/>
    </row>
    <row r="328" spans="1:18" ht="15" customHeight="1">
      <c r="A328" s="826"/>
      <c r="B328" s="826"/>
      <c r="C328" s="826"/>
      <c r="D328" s="826"/>
      <c r="E328" s="1613"/>
      <c r="F328" s="826"/>
      <c r="G328" s="826"/>
      <c r="H328" s="826"/>
      <c r="I328" s="826"/>
      <c r="J328" s="826"/>
      <c r="K328" s="826"/>
      <c r="L328" s="826"/>
      <c r="M328" s="826"/>
      <c r="N328" s="826"/>
      <c r="O328" s="826"/>
      <c r="P328" s="826"/>
      <c r="Q328" s="826"/>
      <c r="R328" s="826"/>
    </row>
    <row r="329" spans="1:18" ht="15" customHeight="1">
      <c r="A329" s="826"/>
      <c r="B329" s="826"/>
      <c r="C329" s="826"/>
      <c r="D329" s="826"/>
      <c r="E329" s="1613"/>
      <c r="F329" s="826"/>
      <c r="G329" s="826"/>
      <c r="H329" s="826"/>
      <c r="I329" s="826"/>
      <c r="J329" s="826"/>
      <c r="K329" s="826"/>
      <c r="L329" s="826"/>
      <c r="M329" s="826"/>
      <c r="N329" s="826"/>
      <c r="O329" s="826"/>
      <c r="P329" s="826"/>
      <c r="Q329" s="826"/>
      <c r="R329" s="826"/>
    </row>
    <row r="330" spans="1:18" ht="15" customHeight="1">
      <c r="A330" s="826"/>
      <c r="B330" s="826"/>
      <c r="C330" s="826"/>
      <c r="D330" s="826"/>
      <c r="E330" s="1613"/>
      <c r="F330" s="826"/>
      <c r="G330" s="826"/>
      <c r="H330" s="826"/>
      <c r="I330" s="826"/>
      <c r="J330" s="826"/>
      <c r="K330" s="826"/>
      <c r="L330" s="826"/>
      <c r="M330" s="826"/>
      <c r="N330" s="826"/>
      <c r="O330" s="826"/>
      <c r="P330" s="826"/>
      <c r="Q330" s="826"/>
      <c r="R330" s="826"/>
    </row>
    <row r="331" spans="1:18" ht="15" customHeight="1">
      <c r="A331" s="826"/>
      <c r="B331" s="826"/>
      <c r="C331" s="826"/>
      <c r="D331" s="826"/>
      <c r="E331" s="1613"/>
      <c r="F331" s="826"/>
      <c r="G331" s="826"/>
      <c r="H331" s="826"/>
      <c r="I331" s="826"/>
      <c r="J331" s="826"/>
      <c r="K331" s="826"/>
      <c r="L331" s="826"/>
      <c r="M331" s="826"/>
      <c r="N331" s="826"/>
      <c r="O331" s="826"/>
      <c r="P331" s="826"/>
      <c r="Q331" s="826"/>
      <c r="R331" s="826"/>
    </row>
    <row r="332" spans="1:18" ht="15" customHeight="1">
      <c r="A332" s="826"/>
      <c r="B332" s="826"/>
      <c r="C332" s="826"/>
      <c r="D332" s="826"/>
      <c r="E332" s="1613"/>
      <c r="F332" s="826"/>
      <c r="G332" s="826"/>
      <c r="H332" s="826"/>
      <c r="I332" s="826"/>
      <c r="J332" s="826"/>
      <c r="K332" s="826"/>
      <c r="L332" s="826"/>
      <c r="M332" s="826"/>
      <c r="N332" s="826"/>
      <c r="O332" s="826"/>
      <c r="P332" s="826"/>
      <c r="Q332" s="826"/>
      <c r="R332" s="826"/>
    </row>
    <row r="333" spans="1:18" ht="15" customHeight="1">
      <c r="A333" s="826"/>
      <c r="B333" s="826"/>
      <c r="C333" s="826"/>
      <c r="D333" s="826"/>
      <c r="E333" s="1613"/>
      <c r="F333" s="826"/>
      <c r="G333" s="826"/>
      <c r="H333" s="826"/>
      <c r="I333" s="826"/>
      <c r="J333" s="826"/>
      <c r="K333" s="826"/>
      <c r="L333" s="826"/>
      <c r="M333" s="826"/>
      <c r="N333" s="826"/>
      <c r="O333" s="826"/>
      <c r="P333" s="826"/>
      <c r="Q333" s="826"/>
      <c r="R333" s="826"/>
    </row>
    <row r="334" spans="1:18" ht="15" customHeight="1">
      <c r="A334" s="826"/>
      <c r="B334" s="826"/>
      <c r="C334" s="826"/>
      <c r="D334" s="826"/>
      <c r="E334" s="1613"/>
      <c r="F334" s="826"/>
      <c r="G334" s="826"/>
      <c r="H334" s="826"/>
      <c r="I334" s="826"/>
      <c r="J334" s="826"/>
      <c r="K334" s="826"/>
      <c r="L334" s="826"/>
      <c r="M334" s="826"/>
      <c r="N334" s="826"/>
      <c r="O334" s="826"/>
      <c r="P334" s="826"/>
      <c r="Q334" s="826"/>
      <c r="R334" s="826"/>
    </row>
    <row r="335" spans="1:18" ht="15" customHeight="1">
      <c r="A335" s="826"/>
      <c r="B335" s="826"/>
      <c r="C335" s="826"/>
      <c r="D335" s="826"/>
      <c r="E335" s="1613"/>
      <c r="F335" s="826"/>
      <c r="G335" s="826"/>
      <c r="H335" s="826"/>
      <c r="I335" s="826"/>
      <c r="J335" s="826"/>
      <c r="K335" s="826"/>
      <c r="L335" s="826"/>
      <c r="M335" s="826"/>
      <c r="N335" s="826"/>
      <c r="O335" s="826"/>
      <c r="P335" s="826"/>
      <c r="Q335" s="826"/>
      <c r="R335" s="826"/>
    </row>
    <row r="336" spans="1:18" ht="15" customHeight="1">
      <c r="A336" s="826"/>
      <c r="B336" s="826"/>
      <c r="C336" s="826"/>
      <c r="D336" s="826"/>
      <c r="E336" s="1613"/>
      <c r="F336" s="826"/>
      <c r="G336" s="826"/>
      <c r="H336" s="826"/>
      <c r="I336" s="826"/>
      <c r="J336" s="826"/>
      <c r="K336" s="826"/>
      <c r="L336" s="826"/>
      <c r="M336" s="826"/>
      <c r="N336" s="826"/>
      <c r="O336" s="826"/>
      <c r="P336" s="826"/>
      <c r="Q336" s="826"/>
      <c r="R336" s="826"/>
    </row>
    <row r="337" spans="1:18" ht="15" customHeight="1">
      <c r="A337" s="826"/>
      <c r="B337" s="826"/>
      <c r="C337" s="826"/>
      <c r="D337" s="826"/>
      <c r="E337" s="1613"/>
      <c r="F337" s="826"/>
      <c r="G337" s="826"/>
      <c r="H337" s="826"/>
      <c r="I337" s="826"/>
      <c r="J337" s="826"/>
      <c r="K337" s="826"/>
      <c r="L337" s="826"/>
      <c r="M337" s="826"/>
      <c r="N337" s="826"/>
      <c r="O337" s="826"/>
      <c r="P337" s="826"/>
      <c r="Q337" s="826"/>
      <c r="R337" s="826"/>
    </row>
    <row r="338" spans="1:18" ht="15" customHeight="1">
      <c r="A338" s="826"/>
      <c r="B338" s="826"/>
      <c r="C338" s="826"/>
      <c r="D338" s="826"/>
      <c r="E338" s="1613"/>
      <c r="F338" s="826"/>
      <c r="G338" s="826"/>
      <c r="H338" s="826"/>
      <c r="I338" s="826"/>
      <c r="J338" s="826"/>
      <c r="K338" s="826"/>
      <c r="L338" s="826"/>
      <c r="M338" s="826"/>
      <c r="N338" s="826"/>
      <c r="O338" s="826"/>
      <c r="P338" s="826"/>
      <c r="Q338" s="826"/>
      <c r="R338" s="826"/>
    </row>
    <row r="339" spans="1:18" ht="15" customHeight="1">
      <c r="A339" s="826"/>
      <c r="B339" s="826"/>
      <c r="C339" s="826"/>
      <c r="D339" s="826"/>
      <c r="E339" s="1613"/>
      <c r="F339" s="826"/>
      <c r="G339" s="826"/>
      <c r="H339" s="826"/>
      <c r="I339" s="826"/>
      <c r="J339" s="826"/>
      <c r="K339" s="826"/>
      <c r="L339" s="826"/>
      <c r="M339" s="826"/>
      <c r="N339" s="826"/>
      <c r="O339" s="826"/>
      <c r="P339" s="826"/>
      <c r="Q339" s="826"/>
      <c r="R339" s="826"/>
    </row>
    <row r="340" spans="1:18" ht="15" customHeight="1">
      <c r="A340" s="826"/>
      <c r="B340" s="826"/>
      <c r="C340" s="826"/>
      <c r="D340" s="826"/>
      <c r="E340" s="1613"/>
      <c r="F340" s="826"/>
      <c r="G340" s="826"/>
      <c r="H340" s="826"/>
      <c r="I340" s="826"/>
      <c r="J340" s="826"/>
      <c r="K340" s="826"/>
      <c r="L340" s="826"/>
      <c r="M340" s="826"/>
      <c r="N340" s="826"/>
      <c r="O340" s="826"/>
      <c r="P340" s="826"/>
      <c r="Q340" s="826"/>
      <c r="R340" s="826"/>
    </row>
    <row r="341" spans="1:18" ht="15" customHeight="1">
      <c r="A341" s="826"/>
      <c r="B341" s="826"/>
      <c r="C341" s="826"/>
      <c r="D341" s="826"/>
      <c r="E341" s="1613"/>
      <c r="F341" s="826"/>
      <c r="G341" s="826"/>
      <c r="H341" s="826"/>
      <c r="I341" s="826"/>
      <c r="J341" s="826"/>
      <c r="K341" s="826"/>
      <c r="L341" s="826"/>
      <c r="M341" s="826"/>
      <c r="N341" s="826"/>
      <c r="O341" s="826"/>
      <c r="P341" s="826"/>
      <c r="Q341" s="826"/>
      <c r="R341" s="826"/>
    </row>
    <row r="342" spans="1:18" ht="15" customHeight="1">
      <c r="A342" s="826"/>
      <c r="B342" s="826"/>
      <c r="C342" s="826"/>
      <c r="D342" s="826"/>
      <c r="E342" s="1613"/>
      <c r="F342" s="826"/>
      <c r="G342" s="826"/>
      <c r="H342" s="826"/>
      <c r="I342" s="826"/>
      <c r="J342" s="826"/>
      <c r="K342" s="826"/>
      <c r="L342" s="826"/>
      <c r="M342" s="826"/>
      <c r="N342" s="826"/>
      <c r="O342" s="826"/>
      <c r="P342" s="826"/>
      <c r="Q342" s="826"/>
      <c r="R342" s="826"/>
    </row>
    <row r="343" spans="1:18" ht="15" customHeight="1">
      <c r="A343" s="826"/>
      <c r="B343" s="826"/>
      <c r="C343" s="826"/>
      <c r="D343" s="826"/>
      <c r="E343" s="1613"/>
      <c r="F343" s="826"/>
      <c r="G343" s="826"/>
      <c r="H343" s="826"/>
      <c r="I343" s="826"/>
      <c r="J343" s="826"/>
      <c r="K343" s="826"/>
      <c r="L343" s="826"/>
      <c r="M343" s="826"/>
      <c r="N343" s="826"/>
      <c r="O343" s="826"/>
      <c r="P343" s="826"/>
      <c r="Q343" s="826"/>
      <c r="R343" s="826"/>
    </row>
    <row r="344" spans="1:18" ht="15" customHeight="1">
      <c r="A344" s="826"/>
      <c r="B344" s="826"/>
      <c r="C344" s="826"/>
      <c r="D344" s="826"/>
      <c r="E344" s="1613"/>
      <c r="F344" s="826"/>
      <c r="G344" s="826"/>
      <c r="H344" s="826"/>
      <c r="I344" s="826"/>
      <c r="J344" s="826"/>
      <c r="K344" s="826"/>
      <c r="L344" s="826"/>
      <c r="M344" s="826"/>
      <c r="N344" s="826"/>
      <c r="O344" s="826"/>
      <c r="P344" s="826"/>
      <c r="Q344" s="826"/>
      <c r="R344" s="826"/>
    </row>
    <row r="345" spans="1:18" ht="15" customHeight="1">
      <c r="A345" s="826"/>
      <c r="B345" s="826"/>
      <c r="C345" s="826"/>
      <c r="D345" s="826"/>
      <c r="E345" s="1613"/>
      <c r="F345" s="826"/>
      <c r="G345" s="826"/>
      <c r="H345" s="826"/>
      <c r="I345" s="826"/>
      <c r="J345" s="826"/>
      <c r="K345" s="826"/>
      <c r="L345" s="826"/>
      <c r="M345" s="826"/>
      <c r="N345" s="826"/>
      <c r="O345" s="826"/>
      <c r="P345" s="826"/>
      <c r="Q345" s="826"/>
      <c r="R345" s="826"/>
    </row>
    <row r="346" spans="1:18" ht="15" customHeight="1">
      <c r="A346" s="826"/>
      <c r="B346" s="826"/>
      <c r="C346" s="826"/>
      <c r="D346" s="826"/>
      <c r="E346" s="1613"/>
      <c r="F346" s="826"/>
      <c r="G346" s="826"/>
      <c r="H346" s="826"/>
      <c r="I346" s="826"/>
      <c r="J346" s="826"/>
      <c r="K346" s="826"/>
      <c r="L346" s="826"/>
      <c r="M346" s="826"/>
      <c r="N346" s="826"/>
      <c r="O346" s="826"/>
      <c r="P346" s="826"/>
      <c r="Q346" s="826"/>
      <c r="R346" s="826"/>
    </row>
    <row r="347" spans="1:18" ht="15" customHeight="1">
      <c r="A347" s="826"/>
      <c r="B347" s="826"/>
      <c r="C347" s="826"/>
      <c r="D347" s="826"/>
      <c r="E347" s="1613"/>
      <c r="F347" s="826"/>
      <c r="G347" s="826"/>
      <c r="H347" s="826"/>
      <c r="I347" s="826"/>
      <c r="J347" s="826"/>
      <c r="K347" s="826"/>
      <c r="L347" s="826"/>
      <c r="M347" s="826"/>
      <c r="N347" s="826"/>
      <c r="O347" s="826"/>
      <c r="P347" s="826"/>
      <c r="Q347" s="826"/>
      <c r="R347" s="826"/>
    </row>
    <row r="348" spans="1:18" ht="15" customHeight="1">
      <c r="A348" s="826"/>
      <c r="B348" s="826"/>
      <c r="C348" s="826"/>
      <c r="D348" s="826"/>
      <c r="E348" s="1613"/>
      <c r="F348" s="826"/>
      <c r="G348" s="826"/>
      <c r="H348" s="826"/>
      <c r="I348" s="826"/>
      <c r="J348" s="826"/>
      <c r="K348" s="826"/>
      <c r="L348" s="826"/>
      <c r="M348" s="826"/>
      <c r="N348" s="826"/>
      <c r="O348" s="826"/>
      <c r="P348" s="826"/>
      <c r="Q348" s="826"/>
      <c r="R348" s="826"/>
    </row>
    <row r="349" spans="1:18" ht="15" customHeight="1">
      <c r="A349" s="826"/>
      <c r="B349" s="826"/>
      <c r="C349" s="826"/>
      <c r="D349" s="826"/>
      <c r="E349" s="1613"/>
      <c r="F349" s="826"/>
      <c r="G349" s="826"/>
      <c r="H349" s="826"/>
      <c r="I349" s="826"/>
      <c r="J349" s="826"/>
      <c r="K349" s="826"/>
      <c r="L349" s="826"/>
      <c r="M349" s="826"/>
      <c r="N349" s="826"/>
      <c r="O349" s="826"/>
      <c r="P349" s="826"/>
      <c r="Q349" s="826"/>
      <c r="R349" s="826"/>
    </row>
    <row r="350" spans="1:18" ht="15" customHeight="1">
      <c r="A350" s="826"/>
      <c r="B350" s="826"/>
      <c r="C350" s="826"/>
      <c r="D350" s="826"/>
      <c r="E350" s="1613"/>
      <c r="F350" s="826"/>
      <c r="G350" s="826"/>
      <c r="H350" s="826"/>
      <c r="I350" s="826"/>
      <c r="J350" s="826"/>
      <c r="K350" s="826"/>
      <c r="L350" s="826"/>
      <c r="M350" s="826"/>
      <c r="N350" s="826"/>
      <c r="O350" s="826"/>
      <c r="P350" s="826"/>
      <c r="Q350" s="826"/>
      <c r="R350" s="826"/>
    </row>
    <row r="351" spans="1:18" ht="15" customHeight="1">
      <c r="A351" s="826"/>
      <c r="B351" s="826"/>
      <c r="C351" s="826"/>
      <c r="D351" s="826"/>
      <c r="E351" s="1613"/>
      <c r="F351" s="826"/>
      <c r="G351" s="826"/>
      <c r="H351" s="826"/>
      <c r="I351" s="826"/>
      <c r="J351" s="826"/>
      <c r="K351" s="826"/>
      <c r="L351" s="826"/>
      <c r="M351" s="826"/>
      <c r="N351" s="826"/>
      <c r="O351" s="826"/>
      <c r="P351" s="826"/>
      <c r="Q351" s="826"/>
      <c r="R351" s="826"/>
    </row>
    <row r="352" spans="1:18" ht="15" customHeight="1">
      <c r="A352" s="826"/>
      <c r="B352" s="826"/>
      <c r="C352" s="826"/>
      <c r="D352" s="826"/>
      <c r="E352" s="1613"/>
      <c r="F352" s="826"/>
      <c r="G352" s="826"/>
      <c r="H352" s="826"/>
      <c r="I352" s="826"/>
      <c r="J352" s="826"/>
      <c r="K352" s="826"/>
      <c r="L352" s="826"/>
      <c r="M352" s="826"/>
      <c r="N352" s="826"/>
      <c r="O352" s="826"/>
      <c r="P352" s="826"/>
      <c r="Q352" s="826"/>
      <c r="R352" s="826"/>
    </row>
    <row r="353" spans="1:18" ht="15" customHeight="1">
      <c r="A353" s="826"/>
      <c r="B353" s="826"/>
      <c r="C353" s="826"/>
      <c r="D353" s="826"/>
      <c r="E353" s="1613"/>
      <c r="F353" s="826"/>
      <c r="G353" s="826"/>
      <c r="H353" s="826"/>
      <c r="I353" s="826"/>
      <c r="J353" s="826"/>
      <c r="K353" s="826"/>
      <c r="L353" s="826"/>
      <c r="M353" s="826"/>
      <c r="N353" s="826"/>
      <c r="O353" s="826"/>
      <c r="P353" s="826"/>
      <c r="Q353" s="826"/>
      <c r="R353" s="826"/>
    </row>
    <row r="354" spans="1:18" ht="15" customHeight="1">
      <c r="A354" s="826"/>
      <c r="B354" s="826"/>
      <c r="C354" s="826"/>
      <c r="D354" s="826"/>
      <c r="E354" s="1613"/>
      <c r="F354" s="826"/>
      <c r="G354" s="826"/>
      <c r="H354" s="826"/>
      <c r="I354" s="826"/>
      <c r="J354" s="826"/>
      <c r="K354" s="826"/>
      <c r="L354" s="826"/>
      <c r="M354" s="826"/>
      <c r="N354" s="826"/>
      <c r="O354" s="826"/>
      <c r="P354" s="826"/>
      <c r="Q354" s="826"/>
      <c r="R354" s="826"/>
    </row>
    <row r="355" spans="1:18" ht="15" customHeight="1">
      <c r="A355" s="826"/>
      <c r="B355" s="826"/>
      <c r="C355" s="826"/>
      <c r="D355" s="826"/>
      <c r="E355" s="1613"/>
      <c r="F355" s="826"/>
      <c r="G355" s="826"/>
      <c r="H355" s="826"/>
      <c r="I355" s="826"/>
      <c r="J355" s="826"/>
      <c r="K355" s="826"/>
      <c r="L355" s="826"/>
      <c r="M355" s="826"/>
      <c r="N355" s="826"/>
      <c r="O355" s="826"/>
      <c r="P355" s="826"/>
      <c r="Q355" s="826"/>
      <c r="R355" s="826"/>
    </row>
    <row r="356" spans="1:18" ht="15" customHeight="1">
      <c r="A356" s="826"/>
      <c r="B356" s="826"/>
      <c r="C356" s="826"/>
      <c r="D356" s="826"/>
      <c r="E356" s="1613"/>
      <c r="F356" s="826"/>
      <c r="G356" s="826"/>
      <c r="H356" s="826"/>
      <c r="I356" s="826"/>
      <c r="J356" s="826"/>
      <c r="K356" s="826"/>
      <c r="L356" s="826"/>
      <c r="M356" s="826"/>
      <c r="N356" s="826"/>
      <c r="O356" s="826"/>
      <c r="P356" s="826"/>
      <c r="Q356" s="826"/>
      <c r="R356" s="826"/>
    </row>
    <row r="357" spans="1:18" ht="15" customHeight="1">
      <c r="A357" s="826"/>
      <c r="B357" s="826"/>
      <c r="C357" s="826"/>
      <c r="D357" s="826"/>
      <c r="E357" s="1613"/>
      <c r="F357" s="826"/>
      <c r="G357" s="826"/>
      <c r="H357" s="826"/>
      <c r="I357" s="826"/>
      <c r="J357" s="826"/>
      <c r="K357" s="826"/>
      <c r="L357" s="826"/>
      <c r="M357" s="826"/>
      <c r="N357" s="826"/>
      <c r="O357" s="826"/>
      <c r="P357" s="826"/>
      <c r="Q357" s="826"/>
      <c r="R357" s="826"/>
    </row>
    <row r="358" spans="1:18" ht="15" customHeight="1">
      <c r="A358" s="826"/>
      <c r="B358" s="826"/>
      <c r="C358" s="826"/>
      <c r="D358" s="826"/>
      <c r="E358" s="1613"/>
      <c r="F358" s="826"/>
      <c r="G358" s="826"/>
      <c r="H358" s="826"/>
      <c r="I358" s="826"/>
      <c r="J358" s="826"/>
      <c r="K358" s="826"/>
      <c r="L358" s="826"/>
      <c r="M358" s="826"/>
      <c r="N358" s="826"/>
      <c r="O358" s="826"/>
      <c r="P358" s="826"/>
      <c r="Q358" s="826"/>
      <c r="R358" s="826"/>
    </row>
    <row r="359" spans="1:18" ht="15" customHeight="1">
      <c r="A359" s="826"/>
      <c r="B359" s="826"/>
      <c r="C359" s="826"/>
      <c r="D359" s="826"/>
      <c r="E359" s="1613"/>
      <c r="F359" s="826"/>
      <c r="G359" s="826"/>
      <c r="H359" s="826"/>
      <c r="I359" s="826"/>
      <c r="J359" s="826"/>
      <c r="K359" s="826"/>
      <c r="L359" s="826"/>
      <c r="M359" s="826"/>
      <c r="N359" s="826"/>
      <c r="O359" s="826"/>
      <c r="P359" s="826"/>
      <c r="Q359" s="826"/>
      <c r="R359" s="826"/>
    </row>
    <row r="360" spans="1:18" ht="15" customHeight="1">
      <c r="A360" s="826"/>
      <c r="B360" s="826"/>
      <c r="C360" s="826"/>
      <c r="D360" s="826"/>
      <c r="E360" s="1613"/>
      <c r="F360" s="826"/>
      <c r="G360" s="826"/>
      <c r="H360" s="826"/>
      <c r="I360" s="826"/>
      <c r="J360" s="826"/>
      <c r="K360" s="826"/>
      <c r="L360" s="826"/>
      <c r="M360" s="826"/>
      <c r="N360" s="826"/>
      <c r="O360" s="826"/>
      <c r="P360" s="826"/>
      <c r="Q360" s="826"/>
      <c r="R360" s="826"/>
    </row>
    <row r="361" spans="1:18" ht="15" customHeight="1">
      <c r="A361" s="826"/>
      <c r="B361" s="826"/>
      <c r="C361" s="826"/>
      <c r="D361" s="826"/>
      <c r="E361" s="1613"/>
      <c r="F361" s="826"/>
      <c r="G361" s="826"/>
      <c r="H361" s="826"/>
      <c r="I361" s="826"/>
      <c r="J361" s="826"/>
      <c r="K361" s="826"/>
      <c r="L361" s="826"/>
      <c r="M361" s="826"/>
      <c r="N361" s="826"/>
      <c r="O361" s="826"/>
      <c r="P361" s="826"/>
      <c r="Q361" s="826"/>
      <c r="R361" s="826"/>
    </row>
    <row r="362" spans="1:18" ht="15" customHeight="1">
      <c r="A362" s="826"/>
      <c r="B362" s="826"/>
      <c r="C362" s="826"/>
      <c r="D362" s="826"/>
      <c r="E362" s="1613"/>
      <c r="F362" s="826"/>
      <c r="G362" s="826"/>
      <c r="H362" s="826"/>
      <c r="I362" s="826"/>
      <c r="J362" s="826"/>
      <c r="K362" s="826"/>
      <c r="L362" s="826"/>
      <c r="M362" s="826"/>
      <c r="N362" s="826"/>
      <c r="O362" s="826"/>
      <c r="P362" s="826"/>
      <c r="Q362" s="826"/>
      <c r="R362" s="826"/>
    </row>
    <row r="363" spans="1:18" ht="15" customHeight="1">
      <c r="A363" s="826"/>
      <c r="B363" s="826"/>
      <c r="C363" s="826"/>
      <c r="D363" s="826"/>
      <c r="E363" s="1613"/>
      <c r="F363" s="826"/>
      <c r="G363" s="826"/>
      <c r="H363" s="826"/>
      <c r="I363" s="826"/>
      <c r="J363" s="826"/>
      <c r="K363" s="826"/>
      <c r="L363" s="826"/>
      <c r="M363" s="826"/>
      <c r="N363" s="826"/>
      <c r="O363" s="826"/>
      <c r="P363" s="826"/>
      <c r="Q363" s="826"/>
      <c r="R363" s="826"/>
    </row>
    <row r="364" spans="1:18" ht="15" customHeight="1">
      <c r="A364" s="826"/>
      <c r="B364" s="826"/>
      <c r="C364" s="826"/>
      <c r="D364" s="826"/>
      <c r="E364" s="1613"/>
      <c r="F364" s="826"/>
      <c r="G364" s="826"/>
      <c r="H364" s="826"/>
      <c r="I364" s="826"/>
      <c r="J364" s="826"/>
      <c r="K364" s="826"/>
      <c r="L364" s="826"/>
      <c r="M364" s="826"/>
      <c r="N364" s="826"/>
      <c r="O364" s="826"/>
      <c r="P364" s="826"/>
      <c r="Q364" s="826"/>
      <c r="R364" s="826"/>
    </row>
    <row r="365" spans="1:18" ht="15" customHeight="1">
      <c r="A365" s="826"/>
      <c r="B365" s="826"/>
      <c r="C365" s="826"/>
      <c r="D365" s="826"/>
      <c r="E365" s="1613"/>
      <c r="F365" s="826"/>
      <c r="G365" s="826"/>
      <c r="H365" s="826"/>
      <c r="I365" s="826"/>
      <c r="J365" s="826"/>
      <c r="K365" s="826"/>
      <c r="L365" s="826"/>
      <c r="M365" s="826"/>
      <c r="N365" s="826"/>
      <c r="O365" s="826"/>
      <c r="P365" s="826"/>
      <c r="Q365" s="826"/>
      <c r="R365" s="826"/>
    </row>
    <row r="366" spans="1:18" ht="15" customHeight="1">
      <c r="A366" s="826"/>
      <c r="B366" s="826"/>
      <c r="C366" s="826"/>
      <c r="D366" s="826"/>
      <c r="E366" s="1613"/>
      <c r="F366" s="826"/>
      <c r="G366" s="826"/>
      <c r="H366" s="826"/>
      <c r="I366" s="826"/>
      <c r="J366" s="826"/>
      <c r="K366" s="826"/>
      <c r="L366" s="826"/>
      <c r="M366" s="826"/>
      <c r="N366" s="826"/>
      <c r="O366" s="826"/>
      <c r="P366" s="826"/>
      <c r="Q366" s="826"/>
      <c r="R366" s="826"/>
    </row>
    <row r="367" spans="1:18" ht="15" customHeight="1">
      <c r="A367" s="826"/>
      <c r="B367" s="826"/>
      <c r="C367" s="826"/>
      <c r="D367" s="826"/>
      <c r="E367" s="1613"/>
      <c r="F367" s="826"/>
      <c r="G367" s="826"/>
      <c r="H367" s="826"/>
      <c r="I367" s="826"/>
      <c r="J367" s="826"/>
      <c r="K367" s="826"/>
      <c r="L367" s="826"/>
      <c r="M367" s="826"/>
      <c r="N367" s="826"/>
      <c r="O367" s="826"/>
      <c r="P367" s="826"/>
      <c r="Q367" s="826"/>
      <c r="R367" s="826"/>
    </row>
    <row r="368" spans="1:18" ht="15" customHeight="1">
      <c r="A368" s="826"/>
      <c r="B368" s="826"/>
      <c r="C368" s="826"/>
      <c r="D368" s="826"/>
      <c r="E368" s="1613"/>
      <c r="F368" s="826"/>
      <c r="G368" s="826"/>
      <c r="H368" s="826"/>
      <c r="I368" s="826"/>
      <c r="J368" s="826"/>
      <c r="K368" s="826"/>
      <c r="L368" s="826"/>
      <c r="M368" s="826"/>
      <c r="N368" s="826"/>
      <c r="O368" s="826"/>
      <c r="P368" s="826"/>
      <c r="Q368" s="826"/>
      <c r="R368" s="826"/>
    </row>
    <row r="369" spans="1:18" ht="15" customHeight="1">
      <c r="A369" s="826"/>
      <c r="B369" s="826"/>
      <c r="C369" s="826"/>
      <c r="D369" s="826"/>
      <c r="E369" s="1613"/>
      <c r="F369" s="826"/>
      <c r="G369" s="826"/>
      <c r="H369" s="826"/>
      <c r="I369" s="826"/>
      <c r="J369" s="826"/>
      <c r="K369" s="826"/>
      <c r="L369" s="826"/>
      <c r="M369" s="826"/>
      <c r="N369" s="826"/>
      <c r="O369" s="826"/>
      <c r="P369" s="826"/>
      <c r="Q369" s="826"/>
      <c r="R369" s="826"/>
    </row>
    <row r="370" spans="1:18" ht="15" customHeight="1">
      <c r="A370" s="826"/>
      <c r="B370" s="826"/>
      <c r="C370" s="826"/>
      <c r="D370" s="826"/>
      <c r="E370" s="1613"/>
      <c r="F370" s="826"/>
      <c r="G370" s="826"/>
      <c r="H370" s="826"/>
      <c r="I370" s="826"/>
      <c r="J370" s="826"/>
      <c r="K370" s="826"/>
      <c r="L370" s="826"/>
      <c r="M370" s="826"/>
      <c r="N370" s="826"/>
      <c r="O370" s="826"/>
      <c r="P370" s="826"/>
      <c r="Q370" s="826"/>
      <c r="R370" s="826"/>
    </row>
    <row r="371" spans="1:18" ht="15" customHeight="1">
      <c r="A371" s="826"/>
      <c r="B371" s="826"/>
      <c r="C371" s="826"/>
      <c r="D371" s="826"/>
      <c r="E371" s="1613"/>
      <c r="F371" s="826"/>
      <c r="G371" s="826"/>
      <c r="H371" s="826"/>
      <c r="I371" s="826"/>
      <c r="J371" s="826"/>
      <c r="K371" s="826"/>
      <c r="L371" s="826"/>
      <c r="M371" s="826"/>
      <c r="N371" s="826"/>
      <c r="O371" s="826"/>
      <c r="P371" s="826"/>
      <c r="Q371" s="826"/>
      <c r="R371" s="826"/>
    </row>
    <row r="372" spans="1:18" ht="15" customHeight="1">
      <c r="A372" s="826"/>
      <c r="B372" s="826"/>
      <c r="C372" s="826"/>
      <c r="D372" s="826"/>
      <c r="E372" s="1613"/>
      <c r="F372" s="826"/>
      <c r="G372" s="826"/>
      <c r="H372" s="826"/>
      <c r="I372" s="826"/>
      <c r="J372" s="826"/>
      <c r="K372" s="826"/>
      <c r="L372" s="826"/>
      <c r="M372" s="826"/>
      <c r="N372" s="826"/>
      <c r="O372" s="826"/>
      <c r="P372" s="826"/>
      <c r="Q372" s="826"/>
      <c r="R372" s="826"/>
    </row>
    <row r="373" spans="1:18" ht="15" customHeight="1">
      <c r="A373" s="826"/>
      <c r="B373" s="826"/>
      <c r="C373" s="826"/>
      <c r="D373" s="826"/>
      <c r="E373" s="1613"/>
      <c r="F373" s="826"/>
      <c r="G373" s="826"/>
      <c r="H373" s="826"/>
      <c r="I373" s="826"/>
      <c r="J373" s="826"/>
      <c r="K373" s="826"/>
      <c r="L373" s="826"/>
      <c r="M373" s="826"/>
      <c r="N373" s="826"/>
      <c r="O373" s="826"/>
      <c r="P373" s="826"/>
      <c r="Q373" s="826"/>
      <c r="R373" s="826"/>
    </row>
    <row r="374" spans="1:18" ht="15" customHeight="1">
      <c r="A374" s="826"/>
      <c r="B374" s="826"/>
      <c r="C374" s="826"/>
      <c r="D374" s="826"/>
      <c r="E374" s="1613"/>
      <c r="F374" s="826"/>
      <c r="G374" s="826"/>
      <c r="H374" s="826"/>
      <c r="I374" s="826"/>
      <c r="J374" s="826"/>
      <c r="K374" s="826"/>
      <c r="L374" s="826"/>
      <c r="M374" s="826"/>
      <c r="N374" s="826"/>
      <c r="O374" s="826"/>
      <c r="P374" s="826"/>
      <c r="Q374" s="826"/>
      <c r="R374" s="826"/>
    </row>
    <row r="375" spans="1:18" ht="15" customHeight="1">
      <c r="A375" s="826"/>
      <c r="B375" s="826"/>
      <c r="C375" s="826"/>
      <c r="D375" s="826"/>
      <c r="E375" s="1613"/>
      <c r="F375" s="826"/>
      <c r="G375" s="826"/>
      <c r="H375" s="826"/>
      <c r="I375" s="826"/>
      <c r="J375" s="826"/>
      <c r="K375" s="826"/>
      <c r="L375" s="826"/>
      <c r="M375" s="826"/>
      <c r="N375" s="826"/>
      <c r="O375" s="826"/>
      <c r="P375" s="826"/>
      <c r="Q375" s="826"/>
      <c r="R375" s="826"/>
    </row>
    <row r="376" spans="1:18" ht="15" customHeight="1">
      <c r="A376" s="826"/>
      <c r="B376" s="826"/>
      <c r="C376" s="826"/>
      <c r="D376" s="826"/>
      <c r="E376" s="1613"/>
      <c r="F376" s="826"/>
      <c r="G376" s="826"/>
      <c r="H376" s="826"/>
      <c r="I376" s="826"/>
      <c r="J376" s="826"/>
      <c r="K376" s="826"/>
      <c r="L376" s="826"/>
      <c r="M376" s="826"/>
      <c r="N376" s="826"/>
      <c r="O376" s="826"/>
      <c r="P376" s="826"/>
      <c r="Q376" s="826"/>
      <c r="R376" s="826"/>
    </row>
    <row r="377" spans="1:18" ht="15" customHeight="1">
      <c r="A377" s="826"/>
      <c r="B377" s="826"/>
      <c r="C377" s="826"/>
      <c r="D377" s="826"/>
      <c r="E377" s="1613"/>
      <c r="F377" s="826"/>
      <c r="G377" s="826"/>
      <c r="H377" s="826"/>
      <c r="I377" s="826"/>
      <c r="J377" s="826"/>
      <c r="K377" s="826"/>
      <c r="L377" s="826"/>
      <c r="M377" s="826"/>
      <c r="N377" s="826"/>
      <c r="O377" s="826"/>
      <c r="P377" s="826"/>
      <c r="Q377" s="826"/>
      <c r="R377" s="826"/>
    </row>
    <row r="378" spans="1:18" ht="15" customHeight="1">
      <c r="A378" s="826"/>
      <c r="B378" s="826"/>
      <c r="C378" s="826"/>
      <c r="D378" s="826"/>
      <c r="E378" s="1613"/>
      <c r="F378" s="826"/>
      <c r="G378" s="826"/>
      <c r="H378" s="826"/>
      <c r="I378" s="826"/>
      <c r="J378" s="826"/>
      <c r="K378" s="826"/>
      <c r="L378" s="826"/>
      <c r="M378" s="826"/>
      <c r="N378" s="826"/>
      <c r="O378" s="826"/>
      <c r="P378" s="826"/>
      <c r="Q378" s="826"/>
      <c r="R378" s="826"/>
    </row>
    <row r="379" spans="1:18" ht="15" customHeight="1">
      <c r="A379" s="826"/>
      <c r="B379" s="826"/>
      <c r="C379" s="826"/>
      <c r="D379" s="826"/>
      <c r="E379" s="1613"/>
      <c r="F379" s="826"/>
      <c r="G379" s="826"/>
      <c r="H379" s="826"/>
      <c r="I379" s="826"/>
      <c r="J379" s="826"/>
      <c r="K379" s="826"/>
      <c r="L379" s="826"/>
      <c r="M379" s="826"/>
      <c r="N379" s="826"/>
      <c r="O379" s="826"/>
      <c r="P379" s="826"/>
      <c r="Q379" s="826"/>
      <c r="R379" s="826"/>
    </row>
    <row r="380" spans="1:18" ht="15" customHeight="1">
      <c r="A380" s="826"/>
      <c r="B380" s="826"/>
      <c r="C380" s="826"/>
      <c r="D380" s="826"/>
      <c r="E380" s="1613"/>
      <c r="F380" s="826"/>
      <c r="G380" s="826"/>
      <c r="H380" s="826"/>
      <c r="I380" s="826"/>
      <c r="J380" s="826"/>
      <c r="K380" s="826"/>
      <c r="L380" s="826"/>
      <c r="M380" s="826"/>
      <c r="N380" s="826"/>
      <c r="O380" s="826"/>
      <c r="P380" s="826"/>
      <c r="Q380" s="826"/>
      <c r="R380" s="826"/>
    </row>
    <row r="381" spans="1:18" ht="15" customHeight="1">
      <c r="A381" s="826"/>
      <c r="B381" s="826"/>
      <c r="C381" s="826"/>
      <c r="D381" s="826"/>
      <c r="E381" s="1613"/>
      <c r="F381" s="826"/>
      <c r="G381" s="826"/>
      <c r="H381" s="826"/>
      <c r="I381" s="826"/>
      <c r="J381" s="826"/>
      <c r="K381" s="826"/>
      <c r="L381" s="826"/>
      <c r="M381" s="826"/>
      <c r="N381" s="826"/>
      <c r="O381" s="826"/>
      <c r="P381" s="826"/>
      <c r="Q381" s="826"/>
      <c r="R381" s="826"/>
    </row>
    <row r="382" spans="1:18" ht="15" customHeight="1">
      <c r="A382" s="826"/>
      <c r="B382" s="826"/>
      <c r="C382" s="826"/>
      <c r="D382" s="826"/>
      <c r="E382" s="1613"/>
      <c r="F382" s="826"/>
      <c r="G382" s="826"/>
      <c r="H382" s="826"/>
      <c r="I382" s="826"/>
      <c r="J382" s="826"/>
      <c r="K382" s="826"/>
      <c r="L382" s="826"/>
      <c r="M382" s="826"/>
      <c r="N382" s="826"/>
      <c r="O382" s="826"/>
      <c r="P382" s="826"/>
      <c r="Q382" s="826"/>
      <c r="R382" s="826"/>
    </row>
    <row r="383" spans="1:18" ht="15" customHeight="1">
      <c r="A383" s="826"/>
      <c r="B383" s="826"/>
      <c r="C383" s="826"/>
      <c r="D383" s="826"/>
      <c r="E383" s="1613"/>
      <c r="F383" s="826"/>
      <c r="G383" s="826"/>
      <c r="H383" s="826"/>
      <c r="I383" s="826"/>
      <c r="J383" s="826"/>
      <c r="K383" s="826"/>
      <c r="L383" s="826"/>
      <c r="M383" s="826"/>
      <c r="N383" s="826"/>
      <c r="O383" s="826"/>
      <c r="P383" s="826"/>
      <c r="Q383" s="826"/>
      <c r="R383" s="826"/>
    </row>
    <row r="384" spans="1:18" ht="15" customHeight="1">
      <c r="A384" s="826"/>
      <c r="B384" s="826"/>
      <c r="C384" s="826"/>
      <c r="D384" s="826"/>
      <c r="E384" s="1613"/>
      <c r="F384" s="826"/>
      <c r="G384" s="826"/>
      <c r="H384" s="826"/>
      <c r="I384" s="826"/>
      <c r="J384" s="826"/>
      <c r="K384" s="826"/>
      <c r="L384" s="826"/>
      <c r="M384" s="826"/>
      <c r="N384" s="826"/>
      <c r="O384" s="826"/>
      <c r="P384" s="826"/>
      <c r="Q384" s="826"/>
      <c r="R384" s="826"/>
    </row>
    <row r="385" spans="1:18" ht="15" customHeight="1">
      <c r="A385" s="826"/>
      <c r="B385" s="826"/>
      <c r="C385" s="826"/>
      <c r="D385" s="826"/>
      <c r="E385" s="1613"/>
      <c r="F385" s="826"/>
      <c r="G385" s="826"/>
      <c r="H385" s="826"/>
      <c r="I385" s="826"/>
      <c r="J385" s="826"/>
      <c r="K385" s="826"/>
      <c r="L385" s="826"/>
      <c r="M385" s="826"/>
      <c r="N385" s="826"/>
      <c r="O385" s="826"/>
      <c r="P385" s="826"/>
      <c r="Q385" s="826"/>
      <c r="R385" s="826"/>
    </row>
    <row r="386" spans="1:18" ht="15" customHeight="1">
      <c r="A386" s="826"/>
      <c r="B386" s="826"/>
      <c r="C386" s="826"/>
      <c r="D386" s="826"/>
      <c r="E386" s="1613"/>
      <c r="F386" s="826"/>
      <c r="G386" s="826"/>
      <c r="H386" s="826"/>
      <c r="I386" s="826"/>
      <c r="J386" s="826"/>
      <c r="K386" s="826"/>
      <c r="L386" s="826"/>
      <c r="M386" s="826"/>
      <c r="N386" s="826"/>
      <c r="O386" s="826"/>
      <c r="P386" s="826"/>
      <c r="Q386" s="826"/>
      <c r="R386" s="826"/>
    </row>
    <row r="387" spans="1:18" ht="15" customHeight="1">
      <c r="A387" s="826"/>
      <c r="B387" s="826"/>
      <c r="C387" s="826"/>
      <c r="D387" s="826"/>
      <c r="E387" s="1613"/>
      <c r="F387" s="826"/>
      <c r="G387" s="826"/>
      <c r="H387" s="826"/>
      <c r="I387" s="826"/>
      <c r="J387" s="826"/>
      <c r="K387" s="826"/>
      <c r="L387" s="826"/>
      <c r="M387" s="826"/>
      <c r="N387" s="826"/>
      <c r="O387" s="826"/>
      <c r="P387" s="826"/>
      <c r="Q387" s="826"/>
      <c r="R387" s="826"/>
    </row>
    <row r="388" spans="1:18" ht="15" customHeight="1">
      <c r="A388" s="826"/>
      <c r="B388" s="826"/>
      <c r="C388" s="826"/>
      <c r="D388" s="826"/>
      <c r="E388" s="1613"/>
      <c r="F388" s="826"/>
      <c r="G388" s="826"/>
      <c r="H388" s="826"/>
      <c r="I388" s="826"/>
      <c r="J388" s="826"/>
      <c r="K388" s="826"/>
      <c r="L388" s="826"/>
      <c r="M388" s="826"/>
      <c r="N388" s="826"/>
      <c r="O388" s="826"/>
      <c r="P388" s="826"/>
      <c r="Q388" s="826"/>
      <c r="R388" s="826"/>
    </row>
    <row r="389" spans="1:18" ht="15" customHeight="1">
      <c r="A389" s="826"/>
      <c r="B389" s="826"/>
      <c r="C389" s="826"/>
      <c r="D389" s="826"/>
      <c r="E389" s="1613"/>
      <c r="F389" s="826"/>
      <c r="G389" s="826"/>
      <c r="H389" s="826"/>
      <c r="I389" s="826"/>
      <c r="J389" s="826"/>
      <c r="K389" s="826"/>
      <c r="L389" s="826"/>
      <c r="M389" s="826"/>
      <c r="N389" s="826"/>
      <c r="O389" s="826"/>
      <c r="P389" s="826"/>
      <c r="Q389" s="826"/>
      <c r="R389" s="826"/>
    </row>
    <row r="390" spans="1:18" ht="15" customHeight="1">
      <c r="A390" s="826"/>
      <c r="B390" s="826"/>
      <c r="C390" s="826"/>
      <c r="D390" s="826"/>
      <c r="E390" s="1613"/>
      <c r="F390" s="826"/>
      <c r="G390" s="826"/>
      <c r="H390" s="826"/>
      <c r="I390" s="826"/>
      <c r="J390" s="826"/>
      <c r="K390" s="826"/>
      <c r="L390" s="826"/>
      <c r="M390" s="826"/>
      <c r="N390" s="826"/>
      <c r="O390" s="826"/>
      <c r="P390" s="826"/>
      <c r="Q390" s="826"/>
      <c r="R390" s="826"/>
    </row>
    <row r="391" spans="1:18" ht="15" customHeight="1">
      <c r="A391" s="826"/>
      <c r="B391" s="826"/>
      <c r="C391" s="826"/>
      <c r="D391" s="826"/>
      <c r="E391" s="1613"/>
      <c r="F391" s="826"/>
      <c r="G391" s="826"/>
      <c r="H391" s="826"/>
      <c r="I391" s="826"/>
      <c r="J391" s="826"/>
      <c r="K391" s="826"/>
      <c r="L391" s="826"/>
      <c r="M391" s="826"/>
      <c r="N391" s="826"/>
      <c r="O391" s="826"/>
      <c r="P391" s="826"/>
      <c r="Q391" s="826"/>
      <c r="R391" s="826"/>
    </row>
    <row r="392" spans="1:18" ht="15" customHeight="1">
      <c r="A392" s="826"/>
      <c r="B392" s="826"/>
      <c r="C392" s="826"/>
      <c r="D392" s="826"/>
      <c r="E392" s="1613"/>
      <c r="F392" s="826"/>
      <c r="G392" s="826"/>
      <c r="H392" s="826"/>
      <c r="I392" s="826"/>
      <c r="J392" s="826"/>
      <c r="K392" s="826"/>
      <c r="L392" s="826"/>
      <c r="M392" s="826"/>
      <c r="N392" s="826"/>
      <c r="O392" s="826"/>
      <c r="P392" s="826"/>
      <c r="Q392" s="826"/>
      <c r="R392" s="826"/>
    </row>
    <row r="393" spans="1:18" ht="15" customHeight="1">
      <c r="A393" s="826"/>
      <c r="B393" s="826"/>
      <c r="C393" s="826"/>
      <c r="D393" s="826"/>
      <c r="E393" s="1613"/>
      <c r="F393" s="826"/>
      <c r="G393" s="826"/>
      <c r="H393" s="826"/>
      <c r="I393" s="826"/>
      <c r="J393" s="826"/>
      <c r="K393" s="826"/>
      <c r="L393" s="826"/>
      <c r="M393" s="826"/>
      <c r="N393" s="826"/>
      <c r="O393" s="826"/>
      <c r="P393" s="826"/>
      <c r="Q393" s="826"/>
      <c r="R393" s="826"/>
    </row>
    <row r="394" spans="1:18" ht="15" customHeight="1">
      <c r="A394" s="826"/>
      <c r="B394" s="826"/>
      <c r="C394" s="826"/>
      <c r="D394" s="826"/>
      <c r="E394" s="1613"/>
      <c r="F394" s="826"/>
      <c r="G394" s="826"/>
      <c r="H394" s="826"/>
      <c r="I394" s="826"/>
      <c r="J394" s="826"/>
      <c r="K394" s="826"/>
      <c r="L394" s="826"/>
      <c r="M394" s="826"/>
      <c r="N394" s="826"/>
      <c r="O394" s="826"/>
      <c r="P394" s="826"/>
      <c r="Q394" s="826"/>
      <c r="R394" s="826"/>
    </row>
    <row r="395" spans="1:18" ht="15" customHeight="1">
      <c r="A395" s="826"/>
      <c r="B395" s="826"/>
      <c r="C395" s="826"/>
      <c r="D395" s="826"/>
      <c r="E395" s="1613"/>
      <c r="F395" s="826"/>
      <c r="G395" s="826"/>
      <c r="H395" s="826"/>
      <c r="I395" s="826"/>
      <c r="J395" s="826"/>
      <c r="K395" s="826"/>
      <c r="L395" s="826"/>
      <c r="M395" s="826"/>
      <c r="N395" s="826"/>
      <c r="O395" s="826"/>
      <c r="P395" s="826"/>
      <c r="Q395" s="826"/>
      <c r="R395" s="826"/>
    </row>
    <row r="396" spans="1:18" ht="15" customHeight="1">
      <c r="A396" s="826"/>
      <c r="B396" s="826"/>
      <c r="C396" s="826"/>
      <c r="D396" s="826"/>
      <c r="E396" s="1613"/>
      <c r="F396" s="826"/>
      <c r="G396" s="826"/>
      <c r="H396" s="826"/>
      <c r="I396" s="826"/>
      <c r="J396" s="826"/>
      <c r="K396" s="826"/>
      <c r="L396" s="826"/>
      <c r="M396" s="826"/>
      <c r="N396" s="826"/>
      <c r="O396" s="826"/>
      <c r="P396" s="826"/>
      <c r="Q396" s="826"/>
      <c r="R396" s="826"/>
    </row>
    <row r="397" spans="1:18" ht="15" customHeight="1">
      <c r="A397" s="826"/>
      <c r="B397" s="826"/>
      <c r="C397" s="826"/>
      <c r="D397" s="826"/>
      <c r="E397" s="1613"/>
      <c r="F397" s="826"/>
      <c r="G397" s="826"/>
      <c r="H397" s="826"/>
      <c r="I397" s="826"/>
      <c r="J397" s="826"/>
      <c r="K397" s="826"/>
      <c r="L397" s="826"/>
      <c r="M397" s="826"/>
      <c r="N397" s="826"/>
      <c r="O397" s="826"/>
      <c r="P397" s="826"/>
      <c r="Q397" s="826"/>
      <c r="R397" s="826"/>
    </row>
    <row r="398" spans="1:18" ht="15" customHeight="1">
      <c r="A398" s="826"/>
      <c r="B398" s="826"/>
      <c r="C398" s="826"/>
      <c r="D398" s="826"/>
      <c r="E398" s="1613"/>
      <c r="F398" s="826"/>
      <c r="G398" s="826"/>
      <c r="H398" s="826"/>
      <c r="I398" s="826"/>
      <c r="J398" s="826"/>
      <c r="K398" s="826"/>
      <c r="L398" s="826"/>
      <c r="M398" s="826"/>
      <c r="N398" s="826"/>
      <c r="O398" s="826"/>
      <c r="P398" s="826"/>
      <c r="Q398" s="826"/>
      <c r="R398" s="826"/>
    </row>
    <row r="399" spans="1:18" ht="15" customHeight="1">
      <c r="A399" s="826"/>
      <c r="B399" s="826"/>
      <c r="C399" s="826"/>
      <c r="D399" s="826"/>
      <c r="E399" s="1613"/>
      <c r="F399" s="826"/>
      <c r="G399" s="826"/>
      <c r="H399" s="826"/>
      <c r="I399" s="826"/>
      <c r="J399" s="826"/>
      <c r="K399" s="826"/>
      <c r="L399" s="826"/>
      <c r="M399" s="826"/>
      <c r="N399" s="826"/>
      <c r="O399" s="826"/>
      <c r="P399" s="826"/>
      <c r="Q399" s="826"/>
      <c r="R399" s="826"/>
    </row>
    <row r="400" spans="1:18" ht="15" customHeight="1">
      <c r="A400" s="826"/>
      <c r="B400" s="826"/>
      <c r="C400" s="826"/>
      <c r="D400" s="826"/>
      <c r="E400" s="1613"/>
      <c r="F400" s="826"/>
      <c r="G400" s="826"/>
      <c r="H400" s="826"/>
      <c r="I400" s="826"/>
      <c r="J400" s="826"/>
      <c r="K400" s="826"/>
      <c r="L400" s="826"/>
      <c r="M400" s="826"/>
      <c r="N400" s="826"/>
      <c r="O400" s="826"/>
      <c r="P400" s="826"/>
      <c r="Q400" s="826"/>
      <c r="R400" s="826"/>
    </row>
    <row r="401" spans="1:18" ht="15" customHeight="1">
      <c r="A401" s="826"/>
      <c r="B401" s="826"/>
      <c r="C401" s="826"/>
      <c r="D401" s="826"/>
      <c r="E401" s="1613"/>
      <c r="F401" s="826"/>
      <c r="G401" s="826"/>
      <c r="H401" s="826"/>
      <c r="I401" s="826"/>
      <c r="J401" s="826"/>
      <c r="K401" s="826"/>
      <c r="L401" s="826"/>
      <c r="M401" s="826"/>
      <c r="N401" s="826"/>
      <c r="O401" s="826"/>
      <c r="P401" s="826"/>
      <c r="Q401" s="826"/>
      <c r="R401" s="826"/>
    </row>
    <row r="402" spans="1:18" ht="15" customHeight="1">
      <c r="A402" s="826"/>
      <c r="B402" s="826"/>
      <c r="C402" s="826"/>
      <c r="D402" s="826"/>
      <c r="E402" s="1613"/>
      <c r="F402" s="826"/>
      <c r="G402" s="826"/>
      <c r="H402" s="826"/>
      <c r="I402" s="826"/>
      <c r="J402" s="826"/>
      <c r="K402" s="826"/>
      <c r="L402" s="826"/>
      <c r="M402" s="826"/>
      <c r="N402" s="826"/>
      <c r="O402" s="826"/>
      <c r="P402" s="826"/>
      <c r="Q402" s="826"/>
      <c r="R402" s="826"/>
    </row>
    <row r="403" spans="1:18" ht="15" customHeight="1">
      <c r="A403" s="826"/>
      <c r="B403" s="826"/>
      <c r="C403" s="826"/>
      <c r="D403" s="826"/>
      <c r="E403" s="1613"/>
      <c r="F403" s="826"/>
      <c r="G403" s="826"/>
      <c r="H403" s="826"/>
      <c r="I403" s="826"/>
      <c r="J403" s="826"/>
      <c r="K403" s="826"/>
      <c r="L403" s="826"/>
      <c r="M403" s="826"/>
      <c r="N403" s="826"/>
      <c r="O403" s="826"/>
      <c r="P403" s="826"/>
      <c r="Q403" s="826"/>
      <c r="R403" s="826"/>
    </row>
    <row r="404" spans="1:18" ht="15" customHeight="1">
      <c r="A404" s="826"/>
      <c r="B404" s="826"/>
      <c r="C404" s="826"/>
      <c r="D404" s="826"/>
      <c r="E404" s="1613"/>
      <c r="F404" s="826"/>
      <c r="G404" s="826"/>
      <c r="H404" s="826"/>
      <c r="I404" s="826"/>
      <c r="J404" s="826"/>
      <c r="K404" s="826"/>
      <c r="L404" s="826"/>
      <c r="M404" s="826"/>
      <c r="N404" s="826"/>
      <c r="O404" s="826"/>
      <c r="P404" s="826"/>
      <c r="Q404" s="826"/>
      <c r="R404" s="826"/>
    </row>
    <row r="405" spans="1:18" ht="15" customHeight="1">
      <c r="A405" s="826"/>
      <c r="B405" s="826"/>
      <c r="C405" s="826"/>
      <c r="D405" s="826"/>
      <c r="E405" s="1613"/>
      <c r="F405" s="826"/>
      <c r="G405" s="826"/>
      <c r="H405" s="826"/>
      <c r="I405" s="826"/>
      <c r="J405" s="826"/>
      <c r="K405" s="826"/>
      <c r="L405" s="826"/>
      <c r="M405" s="826"/>
      <c r="N405" s="826"/>
      <c r="O405" s="826"/>
      <c r="P405" s="826"/>
      <c r="Q405" s="826"/>
      <c r="R405" s="826"/>
    </row>
    <row r="406" spans="1:18" ht="15" customHeight="1">
      <c r="A406" s="826"/>
      <c r="B406" s="826"/>
      <c r="C406" s="826"/>
      <c r="D406" s="826"/>
      <c r="E406" s="1613"/>
      <c r="F406" s="826"/>
      <c r="G406" s="826"/>
      <c r="H406" s="826"/>
      <c r="I406" s="826"/>
      <c r="J406" s="826"/>
      <c r="K406" s="826"/>
      <c r="L406" s="826"/>
      <c r="M406" s="826"/>
      <c r="N406" s="826"/>
      <c r="O406" s="826"/>
      <c r="P406" s="826"/>
      <c r="Q406" s="826"/>
      <c r="R406" s="826"/>
    </row>
    <row r="407" spans="1:18" ht="15" customHeight="1">
      <c r="A407" s="826"/>
      <c r="B407" s="826"/>
      <c r="C407" s="826"/>
      <c r="D407" s="826"/>
      <c r="E407" s="1613"/>
      <c r="F407" s="826"/>
      <c r="G407" s="826"/>
      <c r="H407" s="826"/>
      <c r="I407" s="826"/>
      <c r="J407" s="826"/>
      <c r="K407" s="826"/>
      <c r="L407" s="826"/>
      <c r="M407" s="826"/>
      <c r="N407" s="826"/>
      <c r="O407" s="826"/>
      <c r="P407" s="826"/>
      <c r="Q407" s="826"/>
      <c r="R407" s="826"/>
    </row>
    <row r="408" spans="1:18" ht="15" customHeight="1">
      <c r="A408" s="826"/>
      <c r="B408" s="826"/>
      <c r="C408" s="826"/>
      <c r="D408" s="826"/>
      <c r="E408" s="1613"/>
      <c r="F408" s="826"/>
      <c r="G408" s="826"/>
      <c r="H408" s="826"/>
      <c r="I408" s="826"/>
      <c r="J408" s="826"/>
      <c r="K408" s="826"/>
      <c r="L408" s="826"/>
      <c r="M408" s="826"/>
      <c r="N408" s="826"/>
      <c r="O408" s="826"/>
      <c r="P408" s="826"/>
      <c r="Q408" s="826"/>
      <c r="R408" s="826"/>
    </row>
    <row r="409" spans="1:18" ht="15" customHeight="1">
      <c r="A409" s="826"/>
      <c r="B409" s="826"/>
      <c r="C409" s="826"/>
      <c r="D409" s="826"/>
      <c r="E409" s="1613"/>
      <c r="F409" s="826"/>
      <c r="G409" s="826"/>
      <c r="H409" s="826"/>
      <c r="I409" s="826"/>
      <c r="J409" s="826"/>
      <c r="K409" s="826"/>
      <c r="L409" s="826"/>
      <c r="M409" s="826"/>
      <c r="N409" s="826"/>
      <c r="O409" s="826"/>
      <c r="P409" s="826"/>
      <c r="Q409" s="826"/>
      <c r="R409" s="826"/>
    </row>
    <row r="410" spans="1:18" ht="15" customHeight="1">
      <c r="A410" s="826"/>
      <c r="B410" s="826"/>
      <c r="C410" s="826"/>
      <c r="D410" s="826"/>
      <c r="E410" s="1613"/>
      <c r="F410" s="826"/>
      <c r="G410" s="826"/>
      <c r="H410" s="826"/>
      <c r="I410" s="826"/>
      <c r="J410" s="826"/>
      <c r="K410" s="826"/>
      <c r="L410" s="826"/>
      <c r="M410" s="826"/>
      <c r="N410" s="826"/>
      <c r="O410" s="826"/>
      <c r="P410" s="826"/>
      <c r="Q410" s="826"/>
      <c r="R410" s="826"/>
    </row>
    <row r="411" spans="1:18" ht="15" customHeight="1">
      <c r="A411" s="826"/>
      <c r="B411" s="826"/>
      <c r="C411" s="826"/>
      <c r="D411" s="826"/>
      <c r="E411" s="1613"/>
      <c r="F411" s="826"/>
      <c r="G411" s="826"/>
      <c r="H411" s="826"/>
      <c r="I411" s="826"/>
      <c r="J411" s="826"/>
      <c r="K411" s="826"/>
      <c r="L411" s="826"/>
      <c r="M411" s="826"/>
      <c r="N411" s="826"/>
      <c r="O411" s="826"/>
      <c r="P411" s="826"/>
      <c r="Q411" s="826"/>
      <c r="R411" s="826"/>
    </row>
    <row r="412" spans="1:18" ht="15" customHeight="1">
      <c r="A412" s="826"/>
      <c r="B412" s="826"/>
      <c r="C412" s="826"/>
      <c r="D412" s="826"/>
      <c r="E412" s="1613"/>
      <c r="F412" s="826"/>
      <c r="G412" s="826"/>
      <c r="H412" s="826"/>
      <c r="I412" s="826"/>
      <c r="J412" s="826"/>
      <c r="K412" s="826"/>
      <c r="L412" s="826"/>
      <c r="M412" s="826"/>
      <c r="N412" s="826"/>
      <c r="O412" s="826"/>
      <c r="P412" s="826"/>
      <c r="Q412" s="826"/>
      <c r="R412" s="826"/>
    </row>
    <row r="413" spans="1:18" ht="15" customHeight="1">
      <c r="A413" s="826"/>
      <c r="B413" s="826"/>
      <c r="C413" s="826"/>
      <c r="D413" s="826"/>
      <c r="E413" s="1613"/>
      <c r="F413" s="826"/>
      <c r="G413" s="826"/>
      <c r="H413" s="826"/>
      <c r="I413" s="826"/>
      <c r="J413" s="826"/>
      <c r="K413" s="826"/>
      <c r="L413" s="826"/>
      <c r="M413" s="826"/>
      <c r="N413" s="826"/>
      <c r="O413" s="826"/>
      <c r="P413" s="826"/>
      <c r="Q413" s="826"/>
      <c r="R413" s="826"/>
    </row>
    <row r="414" spans="1:18" ht="15" customHeight="1">
      <c r="A414" s="826"/>
      <c r="B414" s="826"/>
      <c r="C414" s="826"/>
      <c r="D414" s="826"/>
      <c r="E414" s="1613"/>
      <c r="F414" s="826"/>
      <c r="G414" s="826"/>
      <c r="H414" s="826"/>
      <c r="I414" s="826"/>
      <c r="J414" s="826"/>
      <c r="K414" s="826"/>
      <c r="L414" s="826"/>
      <c r="M414" s="826"/>
      <c r="N414" s="826"/>
      <c r="O414" s="826"/>
      <c r="P414" s="826"/>
      <c r="Q414" s="826"/>
      <c r="R414" s="826"/>
    </row>
    <row r="415" spans="1:18" ht="15" customHeight="1">
      <c r="A415" s="826"/>
      <c r="B415" s="826"/>
      <c r="C415" s="826"/>
      <c r="D415" s="826"/>
      <c r="E415" s="1613"/>
      <c r="F415" s="826"/>
      <c r="G415" s="826"/>
      <c r="H415" s="826"/>
      <c r="I415" s="826"/>
      <c r="J415" s="826"/>
      <c r="K415" s="826"/>
      <c r="L415" s="826"/>
      <c r="M415" s="826"/>
      <c r="N415" s="826"/>
      <c r="O415" s="826"/>
      <c r="P415" s="826"/>
      <c r="Q415" s="826"/>
      <c r="R415" s="826"/>
    </row>
    <row r="416" spans="1:18" ht="15" customHeight="1">
      <c r="A416" s="826"/>
      <c r="B416" s="826"/>
      <c r="C416" s="826"/>
      <c r="D416" s="826"/>
      <c r="E416" s="1613"/>
      <c r="F416" s="826"/>
      <c r="G416" s="826"/>
      <c r="H416" s="826"/>
      <c r="I416" s="826"/>
      <c r="J416" s="826"/>
      <c r="K416" s="826"/>
      <c r="L416" s="826"/>
      <c r="M416" s="826"/>
      <c r="N416" s="826"/>
      <c r="O416" s="826"/>
      <c r="P416" s="826"/>
      <c r="Q416" s="826"/>
      <c r="R416" s="826"/>
    </row>
    <row r="417" spans="1:18" ht="15" customHeight="1">
      <c r="A417" s="826"/>
      <c r="B417" s="826"/>
      <c r="C417" s="826"/>
      <c r="D417" s="826"/>
      <c r="E417" s="1613"/>
      <c r="F417" s="826"/>
      <c r="G417" s="826"/>
      <c r="H417" s="826"/>
      <c r="I417" s="826"/>
      <c r="J417" s="826"/>
      <c r="K417" s="826"/>
      <c r="L417" s="826"/>
      <c r="M417" s="826"/>
      <c r="N417" s="826"/>
      <c r="O417" s="826"/>
      <c r="P417" s="826"/>
      <c r="Q417" s="826"/>
      <c r="R417" s="826"/>
    </row>
    <row r="418" spans="1:18" ht="15" customHeight="1">
      <c r="A418" s="826"/>
      <c r="B418" s="826"/>
      <c r="C418" s="826"/>
      <c r="D418" s="826"/>
      <c r="E418" s="1613"/>
      <c r="F418" s="826"/>
      <c r="G418" s="826"/>
      <c r="H418" s="826"/>
      <c r="I418" s="826"/>
      <c r="J418" s="826"/>
      <c r="K418" s="826"/>
      <c r="L418" s="826"/>
      <c r="M418" s="826"/>
      <c r="N418" s="826"/>
      <c r="O418" s="826"/>
      <c r="P418" s="826"/>
      <c r="Q418" s="826"/>
      <c r="R418" s="826"/>
    </row>
    <row r="419" spans="1:18" ht="15" customHeight="1">
      <c r="A419" s="826"/>
      <c r="B419" s="826"/>
      <c r="C419" s="826"/>
      <c r="D419" s="826"/>
      <c r="E419" s="1613"/>
      <c r="F419" s="826"/>
      <c r="G419" s="826"/>
      <c r="H419" s="826"/>
      <c r="I419" s="826"/>
      <c r="J419" s="826"/>
      <c r="K419" s="826"/>
      <c r="L419" s="826"/>
      <c r="M419" s="826"/>
      <c r="N419" s="826"/>
      <c r="O419" s="826"/>
      <c r="P419" s="826"/>
      <c r="Q419" s="826"/>
      <c r="R419" s="826"/>
    </row>
    <row r="420" spans="1:18" ht="15" customHeight="1">
      <c r="A420" s="826"/>
      <c r="B420" s="826"/>
      <c r="C420" s="826"/>
      <c r="D420" s="826"/>
      <c r="E420" s="1613"/>
      <c r="F420" s="826"/>
      <c r="G420" s="826"/>
      <c r="H420" s="826"/>
      <c r="I420" s="826"/>
      <c r="J420" s="826"/>
      <c r="K420" s="826"/>
      <c r="L420" s="826"/>
      <c r="M420" s="826"/>
      <c r="N420" s="826"/>
      <c r="O420" s="826"/>
      <c r="P420" s="826"/>
      <c r="Q420" s="826"/>
      <c r="R420" s="826"/>
    </row>
    <row r="421" spans="1:18" ht="15" customHeight="1">
      <c r="A421" s="826"/>
      <c r="B421" s="826"/>
      <c r="C421" s="826"/>
      <c r="D421" s="826"/>
      <c r="E421" s="1613"/>
      <c r="F421" s="826"/>
      <c r="G421" s="826"/>
      <c r="H421" s="826"/>
      <c r="I421" s="826"/>
      <c r="J421" s="826"/>
      <c r="K421" s="826"/>
      <c r="L421" s="826"/>
      <c r="M421" s="826"/>
      <c r="N421" s="826"/>
      <c r="O421" s="826"/>
      <c r="P421" s="826"/>
      <c r="Q421" s="826"/>
      <c r="R421" s="826"/>
    </row>
    <row r="422" spans="1:18" ht="15" customHeight="1">
      <c r="A422" s="826"/>
      <c r="B422" s="826"/>
      <c r="C422" s="826"/>
      <c r="D422" s="826"/>
      <c r="E422" s="1613"/>
      <c r="F422" s="826"/>
      <c r="G422" s="826"/>
      <c r="H422" s="826"/>
      <c r="I422" s="826"/>
      <c r="J422" s="826"/>
      <c r="K422" s="826"/>
      <c r="L422" s="826"/>
      <c r="M422" s="826"/>
      <c r="N422" s="826"/>
      <c r="O422" s="826"/>
      <c r="P422" s="826"/>
      <c r="Q422" s="826"/>
      <c r="R422" s="826"/>
    </row>
    <row r="423" spans="1:18" ht="15" customHeight="1">
      <c r="A423" s="826"/>
      <c r="B423" s="826"/>
      <c r="C423" s="826"/>
      <c r="D423" s="826"/>
      <c r="E423" s="1613"/>
      <c r="F423" s="826"/>
      <c r="G423" s="826"/>
      <c r="H423" s="826"/>
      <c r="I423" s="826"/>
      <c r="J423" s="826"/>
      <c r="K423" s="826"/>
      <c r="L423" s="826"/>
      <c r="M423" s="826"/>
      <c r="N423" s="826"/>
      <c r="O423" s="826"/>
      <c r="P423" s="826"/>
      <c r="Q423" s="826"/>
      <c r="R423" s="826"/>
    </row>
    <row r="424" spans="1:18" ht="15" customHeight="1">
      <c r="A424" s="826"/>
      <c r="B424" s="826"/>
      <c r="C424" s="826"/>
      <c r="D424" s="826"/>
      <c r="E424" s="1613"/>
      <c r="F424" s="826"/>
      <c r="G424" s="826"/>
      <c r="H424" s="826"/>
      <c r="I424" s="826"/>
      <c r="J424" s="826"/>
      <c r="K424" s="826"/>
      <c r="L424" s="826"/>
      <c r="M424" s="826"/>
      <c r="N424" s="826"/>
      <c r="O424" s="826"/>
      <c r="P424" s="826"/>
      <c r="Q424" s="826"/>
      <c r="R424" s="826"/>
    </row>
    <row r="425" spans="1:18" ht="15" customHeight="1">
      <c r="A425" s="826"/>
      <c r="B425" s="826"/>
      <c r="C425" s="826"/>
      <c r="D425" s="826"/>
      <c r="E425" s="1613"/>
      <c r="F425" s="826"/>
      <c r="G425" s="826"/>
      <c r="H425" s="826"/>
      <c r="I425" s="826"/>
      <c r="J425" s="826"/>
      <c r="K425" s="826"/>
      <c r="L425" s="826"/>
      <c r="M425" s="826"/>
      <c r="N425" s="826"/>
      <c r="O425" s="826"/>
      <c r="P425" s="826"/>
      <c r="Q425" s="826"/>
      <c r="R425" s="826"/>
    </row>
    <row r="426" spans="1:18" ht="15" customHeight="1">
      <c r="A426" s="826"/>
      <c r="B426" s="826"/>
      <c r="C426" s="826"/>
      <c r="D426" s="826"/>
      <c r="E426" s="1613"/>
      <c r="F426" s="826"/>
      <c r="G426" s="826"/>
      <c r="H426" s="826"/>
      <c r="I426" s="826"/>
      <c r="J426" s="826"/>
      <c r="K426" s="826"/>
      <c r="L426" s="826"/>
      <c r="M426" s="826"/>
      <c r="N426" s="826"/>
      <c r="O426" s="826"/>
      <c r="P426" s="826"/>
      <c r="Q426" s="826"/>
      <c r="R426" s="826"/>
    </row>
    <row r="427" spans="1:18" ht="15" customHeight="1">
      <c r="A427" s="826"/>
      <c r="B427" s="826"/>
      <c r="C427" s="826"/>
      <c r="D427" s="826"/>
      <c r="E427" s="1613"/>
      <c r="F427" s="826"/>
      <c r="G427" s="826"/>
      <c r="H427" s="826"/>
      <c r="I427" s="826"/>
      <c r="J427" s="826"/>
      <c r="K427" s="826"/>
      <c r="L427" s="826"/>
      <c r="M427" s="826"/>
      <c r="N427" s="826"/>
      <c r="O427" s="826"/>
      <c r="P427" s="826"/>
      <c r="Q427" s="826"/>
      <c r="R427" s="826"/>
    </row>
    <row r="428" spans="1:18" ht="15" customHeight="1">
      <c r="A428" s="826"/>
      <c r="B428" s="826"/>
      <c r="C428" s="826"/>
      <c r="D428" s="826"/>
      <c r="E428" s="1613"/>
      <c r="F428" s="826"/>
      <c r="G428" s="826"/>
      <c r="H428" s="826"/>
      <c r="I428" s="826"/>
      <c r="J428" s="826"/>
      <c r="K428" s="826"/>
      <c r="L428" s="826"/>
      <c r="M428" s="826"/>
      <c r="N428" s="826"/>
      <c r="O428" s="826"/>
      <c r="P428" s="826"/>
      <c r="Q428" s="826"/>
      <c r="R428" s="826"/>
    </row>
    <row r="429" spans="1:18" ht="15" customHeight="1">
      <c r="A429" s="826"/>
      <c r="B429" s="826"/>
      <c r="C429" s="826"/>
      <c r="D429" s="826"/>
      <c r="E429" s="1613"/>
      <c r="F429" s="826"/>
      <c r="G429" s="826"/>
      <c r="H429" s="826"/>
      <c r="I429" s="826"/>
      <c r="J429" s="826"/>
      <c r="K429" s="826"/>
      <c r="L429" s="826"/>
      <c r="M429" s="826"/>
      <c r="N429" s="826"/>
      <c r="O429" s="826"/>
      <c r="P429" s="826"/>
      <c r="Q429" s="826"/>
      <c r="R429" s="826"/>
    </row>
    <row r="430" spans="1:18" ht="15" customHeight="1">
      <c r="A430" s="826"/>
      <c r="B430" s="826"/>
      <c r="C430" s="826"/>
      <c r="D430" s="826"/>
      <c r="E430" s="1613"/>
      <c r="F430" s="826"/>
      <c r="G430" s="826"/>
      <c r="H430" s="826"/>
      <c r="I430" s="826"/>
      <c r="J430" s="826"/>
      <c r="K430" s="826"/>
      <c r="L430" s="826"/>
      <c r="M430" s="826"/>
      <c r="N430" s="826"/>
      <c r="O430" s="826"/>
      <c r="P430" s="826"/>
      <c r="Q430" s="826"/>
      <c r="R430" s="826"/>
    </row>
    <row r="431" spans="1:18" ht="15" customHeight="1">
      <c r="A431" s="826"/>
      <c r="B431" s="826"/>
      <c r="C431" s="826"/>
      <c r="D431" s="826"/>
      <c r="E431" s="1613"/>
      <c r="F431" s="826"/>
      <c r="G431" s="826"/>
      <c r="H431" s="826"/>
      <c r="I431" s="826"/>
      <c r="J431" s="826"/>
      <c r="K431" s="826"/>
      <c r="L431" s="826"/>
      <c r="M431" s="826"/>
      <c r="N431" s="826"/>
      <c r="O431" s="826"/>
      <c r="P431" s="826"/>
      <c r="Q431" s="826"/>
      <c r="R431" s="826"/>
    </row>
    <row r="432" spans="1:18" ht="15" customHeight="1">
      <c r="A432" s="826"/>
      <c r="B432" s="826"/>
      <c r="C432" s="826"/>
      <c r="D432" s="826"/>
      <c r="E432" s="1613"/>
      <c r="F432" s="826"/>
      <c r="G432" s="826"/>
      <c r="H432" s="826"/>
      <c r="I432" s="826"/>
      <c r="J432" s="826"/>
      <c r="K432" s="826"/>
      <c r="L432" s="826"/>
      <c r="M432" s="826"/>
      <c r="N432" s="826"/>
      <c r="O432" s="826"/>
      <c r="P432" s="826"/>
      <c r="Q432" s="826"/>
      <c r="R432" s="826"/>
    </row>
    <row r="433" spans="1:18" ht="15" customHeight="1">
      <c r="A433" s="826"/>
      <c r="B433" s="826"/>
      <c r="C433" s="826"/>
      <c r="D433" s="826"/>
      <c r="E433" s="1613"/>
      <c r="F433" s="826"/>
      <c r="G433" s="826"/>
      <c r="H433" s="826"/>
      <c r="I433" s="826"/>
      <c r="J433" s="826"/>
      <c r="K433" s="826"/>
      <c r="L433" s="826"/>
      <c r="M433" s="826"/>
      <c r="N433" s="826"/>
      <c r="O433" s="826"/>
      <c r="P433" s="826"/>
      <c r="Q433" s="826"/>
      <c r="R433" s="826"/>
    </row>
    <row r="434" spans="1:18" ht="15" customHeight="1">
      <c r="A434" s="826"/>
      <c r="B434" s="826"/>
      <c r="C434" s="826"/>
      <c r="D434" s="826"/>
      <c r="E434" s="1613"/>
      <c r="F434" s="826"/>
      <c r="G434" s="826"/>
      <c r="H434" s="826"/>
      <c r="I434" s="826"/>
      <c r="J434" s="826"/>
      <c r="K434" s="826"/>
      <c r="L434" s="826"/>
      <c r="M434" s="826"/>
      <c r="N434" s="826"/>
      <c r="O434" s="826"/>
      <c r="P434" s="826"/>
      <c r="Q434" s="826"/>
      <c r="R434" s="826"/>
    </row>
    <row r="435" spans="1:18" ht="15" customHeight="1">
      <c r="A435" s="826"/>
      <c r="B435" s="826"/>
      <c r="C435" s="826"/>
      <c r="D435" s="826"/>
      <c r="E435" s="1613"/>
      <c r="F435" s="826"/>
      <c r="G435" s="826"/>
      <c r="H435" s="826"/>
      <c r="I435" s="826"/>
      <c r="J435" s="826"/>
      <c r="K435" s="826"/>
      <c r="L435" s="826"/>
      <c r="M435" s="826"/>
      <c r="N435" s="826"/>
      <c r="O435" s="826"/>
      <c r="P435" s="826"/>
      <c r="Q435" s="826"/>
      <c r="R435" s="826"/>
    </row>
    <row r="436" spans="1:18" ht="15" customHeight="1">
      <c r="A436" s="826"/>
      <c r="B436" s="826"/>
      <c r="C436" s="826"/>
      <c r="D436" s="826"/>
      <c r="E436" s="1613"/>
      <c r="F436" s="826"/>
      <c r="G436" s="826"/>
      <c r="H436" s="826"/>
      <c r="I436" s="826"/>
      <c r="J436" s="826"/>
      <c r="K436" s="826"/>
      <c r="L436" s="826"/>
      <c r="M436" s="826"/>
      <c r="N436" s="826"/>
      <c r="O436" s="826"/>
      <c r="P436" s="826"/>
      <c r="Q436" s="826"/>
      <c r="R436" s="826"/>
    </row>
    <row r="437" spans="1:18" ht="15" customHeight="1">
      <c r="A437" s="826"/>
      <c r="B437" s="826"/>
      <c r="C437" s="826"/>
      <c r="D437" s="826"/>
      <c r="E437" s="1613"/>
      <c r="F437" s="826"/>
      <c r="G437" s="826"/>
      <c r="H437" s="826"/>
      <c r="I437" s="826"/>
      <c r="J437" s="826"/>
      <c r="K437" s="826"/>
      <c r="L437" s="826"/>
      <c r="M437" s="826"/>
      <c r="N437" s="826"/>
      <c r="O437" s="826"/>
      <c r="P437" s="826"/>
      <c r="Q437" s="826"/>
      <c r="R437" s="826"/>
    </row>
    <row r="438" spans="1:18" ht="15" customHeight="1">
      <c r="A438" s="826"/>
      <c r="B438" s="826"/>
      <c r="C438" s="826"/>
      <c r="D438" s="826"/>
      <c r="E438" s="1613"/>
      <c r="F438" s="826"/>
      <c r="G438" s="826"/>
      <c r="H438" s="826"/>
      <c r="I438" s="826"/>
      <c r="J438" s="826"/>
      <c r="K438" s="826"/>
      <c r="L438" s="826"/>
      <c r="M438" s="826"/>
      <c r="N438" s="826"/>
      <c r="O438" s="826"/>
      <c r="P438" s="826"/>
      <c r="Q438" s="826"/>
      <c r="R438" s="826"/>
    </row>
    <row r="439" spans="1:18" ht="15" customHeight="1">
      <c r="A439" s="826"/>
      <c r="B439" s="826"/>
      <c r="C439" s="826"/>
      <c r="D439" s="826"/>
      <c r="E439" s="1613"/>
      <c r="F439" s="826"/>
      <c r="G439" s="826"/>
      <c r="H439" s="826"/>
      <c r="I439" s="826"/>
      <c r="J439" s="826"/>
      <c r="K439" s="826"/>
      <c r="L439" s="826"/>
      <c r="M439" s="826"/>
      <c r="N439" s="826"/>
      <c r="O439" s="826"/>
      <c r="P439" s="826"/>
      <c r="Q439" s="826"/>
      <c r="R439" s="826"/>
    </row>
    <row r="440" spans="1:18" ht="15" customHeight="1">
      <c r="A440" s="826"/>
      <c r="B440" s="826"/>
      <c r="C440" s="826"/>
      <c r="D440" s="826"/>
      <c r="E440" s="1613"/>
      <c r="F440" s="826"/>
      <c r="G440" s="826"/>
      <c r="H440" s="826"/>
      <c r="I440" s="826"/>
      <c r="J440" s="826"/>
      <c r="K440" s="826"/>
      <c r="L440" s="826"/>
      <c r="M440" s="826"/>
      <c r="N440" s="826"/>
      <c r="O440" s="826"/>
      <c r="P440" s="826"/>
      <c r="Q440" s="826"/>
      <c r="R440" s="826"/>
    </row>
    <row r="441" spans="1:18" ht="15" customHeight="1">
      <c r="A441" s="826"/>
      <c r="B441" s="826"/>
      <c r="C441" s="826"/>
      <c r="D441" s="826"/>
      <c r="E441" s="1613"/>
      <c r="F441" s="826"/>
      <c r="G441" s="826"/>
      <c r="H441" s="826"/>
      <c r="I441" s="826"/>
      <c r="J441" s="826"/>
      <c r="K441" s="826"/>
      <c r="L441" s="826"/>
      <c r="M441" s="826"/>
      <c r="N441" s="826"/>
      <c r="O441" s="826"/>
      <c r="P441" s="826"/>
      <c r="Q441" s="826"/>
      <c r="R441" s="826"/>
    </row>
    <row r="442" spans="1:18" ht="15" customHeight="1">
      <c r="A442" s="826"/>
      <c r="B442" s="826"/>
      <c r="C442" s="826"/>
      <c r="D442" s="826"/>
      <c r="E442" s="1613"/>
      <c r="F442" s="826"/>
      <c r="G442" s="826"/>
      <c r="H442" s="826"/>
      <c r="I442" s="826"/>
      <c r="J442" s="826"/>
      <c r="K442" s="826"/>
      <c r="L442" s="826"/>
      <c r="M442" s="826"/>
      <c r="N442" s="826"/>
      <c r="O442" s="826"/>
      <c r="P442" s="826"/>
      <c r="Q442" s="826"/>
      <c r="R442" s="826"/>
    </row>
    <row r="443" spans="1:18" ht="15" customHeight="1">
      <c r="A443" s="826"/>
      <c r="B443" s="826"/>
      <c r="C443" s="826"/>
      <c r="D443" s="826"/>
      <c r="E443" s="1613"/>
      <c r="F443" s="826"/>
      <c r="G443" s="826"/>
      <c r="H443" s="826"/>
      <c r="I443" s="826"/>
      <c r="J443" s="826"/>
      <c r="K443" s="826"/>
      <c r="L443" s="826"/>
      <c r="M443" s="826"/>
      <c r="N443" s="826"/>
      <c r="O443" s="826"/>
      <c r="P443" s="826"/>
      <c r="Q443" s="826"/>
      <c r="R443" s="826"/>
    </row>
    <row r="444" spans="1:18" ht="15" customHeight="1">
      <c r="A444" s="826"/>
      <c r="B444" s="826"/>
      <c r="C444" s="826"/>
      <c r="D444" s="826"/>
      <c r="E444" s="1613"/>
      <c r="F444" s="826"/>
      <c r="G444" s="826"/>
      <c r="H444" s="826"/>
      <c r="I444" s="826"/>
      <c r="J444" s="826"/>
      <c r="K444" s="826"/>
      <c r="L444" s="826"/>
      <c r="M444" s="826"/>
      <c r="N444" s="826"/>
      <c r="O444" s="826"/>
      <c r="P444" s="826"/>
      <c r="Q444" s="826"/>
      <c r="R444" s="826"/>
    </row>
    <row r="445" spans="1:18" ht="15" customHeight="1">
      <c r="A445" s="826"/>
      <c r="B445" s="826"/>
      <c r="C445" s="826"/>
      <c r="D445" s="826"/>
      <c r="E445" s="1613"/>
      <c r="F445" s="826"/>
      <c r="G445" s="826"/>
      <c r="H445" s="826"/>
      <c r="I445" s="826"/>
      <c r="J445" s="826"/>
      <c r="K445" s="826"/>
      <c r="L445" s="826"/>
      <c r="M445" s="826"/>
      <c r="N445" s="826"/>
      <c r="O445" s="826"/>
      <c r="P445" s="826"/>
      <c r="Q445" s="826"/>
      <c r="R445" s="826"/>
    </row>
    <row r="446" spans="1:18" ht="15" customHeight="1">
      <c r="A446" s="826"/>
      <c r="B446" s="826"/>
      <c r="C446" s="826"/>
      <c r="D446" s="826"/>
      <c r="E446" s="1613"/>
      <c r="F446" s="826"/>
      <c r="G446" s="826"/>
      <c r="H446" s="826"/>
      <c r="I446" s="826"/>
      <c r="J446" s="826"/>
      <c r="K446" s="826"/>
      <c r="L446" s="826"/>
      <c r="M446" s="826"/>
      <c r="N446" s="826"/>
      <c r="O446" s="826"/>
      <c r="P446" s="826"/>
      <c r="Q446" s="826"/>
      <c r="R446" s="826"/>
    </row>
    <row r="447" spans="1:18" ht="15" customHeight="1">
      <c r="A447" s="826"/>
      <c r="B447" s="826"/>
      <c r="C447" s="826"/>
      <c r="D447" s="826"/>
      <c r="E447" s="1613"/>
      <c r="F447" s="826"/>
      <c r="G447" s="826"/>
      <c r="H447" s="826"/>
      <c r="I447" s="826"/>
      <c r="J447" s="826"/>
      <c r="K447" s="826"/>
      <c r="L447" s="826"/>
      <c r="M447" s="826"/>
      <c r="N447" s="826"/>
      <c r="O447" s="826"/>
      <c r="P447" s="826"/>
      <c r="Q447" s="826"/>
      <c r="R447" s="826"/>
    </row>
    <row r="448" spans="1:18" ht="15" customHeight="1">
      <c r="A448" s="826"/>
      <c r="B448" s="826"/>
      <c r="C448" s="826"/>
      <c r="D448" s="826"/>
      <c r="E448" s="1613"/>
      <c r="F448" s="826"/>
      <c r="G448" s="826"/>
      <c r="H448" s="826"/>
      <c r="I448" s="826"/>
      <c r="J448" s="826"/>
      <c r="K448" s="826"/>
      <c r="L448" s="826"/>
      <c r="M448" s="826"/>
      <c r="N448" s="826"/>
      <c r="O448" s="826"/>
      <c r="P448" s="826"/>
      <c r="Q448" s="826"/>
      <c r="R448" s="826"/>
    </row>
    <row r="449" spans="1:18" ht="15" customHeight="1">
      <c r="A449" s="826"/>
      <c r="B449" s="826"/>
      <c r="C449" s="826"/>
      <c r="D449" s="826"/>
      <c r="E449" s="1613"/>
      <c r="F449" s="826"/>
      <c r="G449" s="826"/>
      <c r="H449" s="826"/>
      <c r="I449" s="826"/>
      <c r="J449" s="826"/>
      <c r="K449" s="826"/>
      <c r="L449" s="826"/>
      <c r="M449" s="826"/>
      <c r="N449" s="826"/>
      <c r="O449" s="826"/>
      <c r="P449" s="826"/>
      <c r="Q449" s="826"/>
      <c r="R449" s="826"/>
    </row>
    <row r="450" spans="1:18" ht="15" customHeight="1">
      <c r="A450" s="826"/>
      <c r="B450" s="826"/>
      <c r="C450" s="826"/>
      <c r="D450" s="826"/>
      <c r="E450" s="1613"/>
      <c r="F450" s="826"/>
      <c r="G450" s="826"/>
      <c r="H450" s="826"/>
      <c r="I450" s="826"/>
      <c r="J450" s="826"/>
      <c r="K450" s="826"/>
      <c r="L450" s="826"/>
      <c r="M450" s="826"/>
      <c r="N450" s="826"/>
      <c r="O450" s="826"/>
      <c r="P450" s="826"/>
      <c r="Q450" s="826"/>
      <c r="R450" s="826"/>
    </row>
    <row r="451" spans="1:18" ht="15" customHeight="1">
      <c r="A451" s="826"/>
      <c r="B451" s="826"/>
      <c r="C451" s="826"/>
      <c r="D451" s="826"/>
      <c r="E451" s="1613"/>
      <c r="F451" s="826"/>
      <c r="G451" s="826"/>
      <c r="H451" s="826"/>
      <c r="I451" s="826"/>
      <c r="J451" s="826"/>
      <c r="K451" s="826"/>
      <c r="L451" s="826"/>
      <c r="M451" s="826"/>
      <c r="N451" s="826"/>
      <c r="O451" s="826"/>
      <c r="P451" s="826"/>
      <c r="Q451" s="826"/>
      <c r="R451" s="826"/>
    </row>
    <row r="452" spans="1:18" ht="15" customHeight="1">
      <c r="A452" s="826"/>
      <c r="B452" s="826"/>
      <c r="C452" s="826"/>
      <c r="D452" s="826"/>
      <c r="E452" s="1613"/>
      <c r="F452" s="826"/>
      <c r="G452" s="826"/>
      <c r="H452" s="826"/>
      <c r="I452" s="826"/>
      <c r="J452" s="826"/>
      <c r="K452" s="826"/>
      <c r="L452" s="826"/>
      <c r="M452" s="826"/>
      <c r="N452" s="826"/>
      <c r="O452" s="826"/>
      <c r="P452" s="826"/>
      <c r="Q452" s="826"/>
      <c r="R452" s="826"/>
    </row>
    <row r="453" spans="1:18" ht="15" customHeight="1">
      <c r="A453" s="826"/>
      <c r="B453" s="826"/>
      <c r="C453" s="826"/>
      <c r="D453" s="826"/>
      <c r="E453" s="1613"/>
      <c r="F453" s="826"/>
      <c r="G453" s="826"/>
      <c r="H453" s="826"/>
      <c r="I453" s="826"/>
      <c r="J453" s="826"/>
      <c r="K453" s="826"/>
      <c r="L453" s="826"/>
      <c r="M453" s="826"/>
      <c r="N453" s="826"/>
      <c r="O453" s="826"/>
      <c r="P453" s="826"/>
      <c r="Q453" s="826"/>
      <c r="R453" s="826"/>
    </row>
    <row r="454" spans="1:18" ht="15" customHeight="1">
      <c r="A454" s="826"/>
      <c r="B454" s="826"/>
      <c r="C454" s="826"/>
      <c r="D454" s="826"/>
      <c r="E454" s="1613"/>
      <c r="F454" s="826"/>
      <c r="G454" s="826"/>
      <c r="H454" s="826"/>
      <c r="I454" s="826"/>
      <c r="J454" s="826"/>
      <c r="K454" s="826"/>
      <c r="L454" s="826"/>
      <c r="M454" s="826"/>
      <c r="N454" s="826"/>
      <c r="O454" s="826"/>
      <c r="P454" s="826"/>
      <c r="Q454" s="826"/>
      <c r="R454" s="826"/>
    </row>
    <row r="455" spans="1:18" ht="15" customHeight="1">
      <c r="A455" s="826"/>
      <c r="B455" s="826"/>
      <c r="C455" s="826"/>
      <c r="D455" s="826"/>
      <c r="E455" s="1613"/>
      <c r="F455" s="826"/>
      <c r="G455" s="826"/>
      <c r="H455" s="826"/>
      <c r="I455" s="826"/>
      <c r="J455" s="826"/>
      <c r="K455" s="826"/>
      <c r="L455" s="826"/>
      <c r="M455" s="826"/>
      <c r="N455" s="826"/>
      <c r="O455" s="826"/>
      <c r="P455" s="826"/>
      <c r="Q455" s="826"/>
      <c r="R455" s="826"/>
    </row>
    <row r="456" spans="1:18" ht="15" customHeight="1">
      <c r="A456" s="826"/>
      <c r="B456" s="826"/>
      <c r="C456" s="826"/>
      <c r="D456" s="826"/>
      <c r="E456" s="1613"/>
      <c r="F456" s="826"/>
      <c r="G456" s="826"/>
      <c r="H456" s="826"/>
      <c r="I456" s="826"/>
      <c r="J456" s="826"/>
      <c r="K456" s="826"/>
      <c r="L456" s="826"/>
      <c r="M456" s="826"/>
      <c r="N456" s="826"/>
      <c r="O456" s="826"/>
      <c r="P456" s="826"/>
      <c r="Q456" s="826"/>
      <c r="R456" s="826"/>
    </row>
    <row r="457" spans="1:18" ht="15" customHeight="1">
      <c r="A457" s="826"/>
      <c r="B457" s="826"/>
      <c r="C457" s="826"/>
      <c r="D457" s="826"/>
      <c r="E457" s="1613"/>
      <c r="F457" s="826"/>
      <c r="G457" s="826"/>
      <c r="H457" s="826"/>
      <c r="I457" s="826"/>
      <c r="J457" s="826"/>
      <c r="K457" s="826"/>
      <c r="L457" s="826"/>
      <c r="M457" s="826"/>
      <c r="N457" s="826"/>
      <c r="O457" s="826"/>
      <c r="P457" s="826"/>
      <c r="Q457" s="826"/>
      <c r="R457" s="826"/>
    </row>
    <row r="458" spans="1:18" ht="15" customHeight="1">
      <c r="A458" s="826"/>
      <c r="B458" s="826"/>
      <c r="C458" s="826"/>
      <c r="D458" s="826"/>
      <c r="E458" s="1613"/>
      <c r="F458" s="826"/>
      <c r="G458" s="826"/>
      <c r="H458" s="826"/>
      <c r="I458" s="826"/>
      <c r="J458" s="826"/>
      <c r="K458" s="826"/>
      <c r="L458" s="826"/>
      <c r="M458" s="826"/>
      <c r="N458" s="826"/>
      <c r="O458" s="826"/>
      <c r="P458" s="826"/>
      <c r="Q458" s="826"/>
      <c r="R458" s="826"/>
    </row>
    <row r="459" spans="1:18" ht="15" customHeight="1">
      <c r="A459" s="826"/>
      <c r="B459" s="826"/>
      <c r="C459" s="826"/>
      <c r="D459" s="826"/>
      <c r="E459" s="1613"/>
      <c r="F459" s="826"/>
      <c r="G459" s="826"/>
      <c r="H459" s="826"/>
      <c r="I459" s="826"/>
      <c r="J459" s="826"/>
      <c r="K459" s="826"/>
      <c r="L459" s="826"/>
      <c r="M459" s="826"/>
      <c r="N459" s="826"/>
      <c r="O459" s="826"/>
      <c r="P459" s="826"/>
      <c r="Q459" s="826"/>
      <c r="R459" s="826"/>
    </row>
    <row r="460" spans="1:18" ht="15" customHeight="1">
      <c r="A460" s="826"/>
      <c r="B460" s="826"/>
      <c r="C460" s="826"/>
      <c r="D460" s="826"/>
      <c r="E460" s="1613"/>
      <c r="F460" s="826"/>
      <c r="G460" s="826"/>
      <c r="H460" s="826"/>
      <c r="I460" s="826"/>
      <c r="J460" s="826"/>
      <c r="K460" s="826"/>
      <c r="L460" s="826"/>
      <c r="M460" s="826"/>
      <c r="N460" s="826"/>
      <c r="O460" s="826"/>
      <c r="P460" s="826"/>
      <c r="Q460" s="826"/>
      <c r="R460" s="826"/>
    </row>
    <row r="461" spans="1:18" ht="15" customHeight="1">
      <c r="A461" s="826"/>
      <c r="B461" s="826"/>
      <c r="C461" s="826"/>
      <c r="D461" s="826"/>
      <c r="E461" s="1613"/>
      <c r="F461" s="826"/>
      <c r="G461" s="826"/>
      <c r="H461" s="826"/>
      <c r="I461" s="826"/>
      <c r="J461" s="826"/>
      <c r="K461" s="826"/>
      <c r="L461" s="826"/>
      <c r="M461" s="826"/>
      <c r="N461" s="826"/>
      <c r="O461" s="826"/>
      <c r="P461" s="826"/>
      <c r="Q461" s="826"/>
      <c r="R461" s="826"/>
    </row>
    <row r="462" spans="1:18" ht="15" customHeight="1">
      <c r="A462" s="826"/>
      <c r="B462" s="826"/>
      <c r="C462" s="826"/>
      <c r="D462" s="826"/>
      <c r="E462" s="1613"/>
      <c r="F462" s="826"/>
      <c r="G462" s="826"/>
      <c r="H462" s="826"/>
      <c r="I462" s="826"/>
      <c r="J462" s="826"/>
      <c r="K462" s="826"/>
      <c r="L462" s="826"/>
      <c r="M462" s="826"/>
      <c r="N462" s="826"/>
      <c r="O462" s="826"/>
      <c r="P462" s="826"/>
      <c r="Q462" s="826"/>
      <c r="R462" s="826"/>
    </row>
    <row r="463" spans="1:18" ht="15" customHeight="1">
      <c r="A463" s="826"/>
      <c r="B463" s="826"/>
      <c r="C463" s="826"/>
      <c r="D463" s="826"/>
      <c r="E463" s="1613"/>
      <c r="F463" s="826"/>
      <c r="G463" s="826"/>
      <c r="H463" s="826"/>
      <c r="I463" s="826"/>
      <c r="J463" s="826"/>
      <c r="K463" s="826"/>
      <c r="L463" s="826"/>
      <c r="M463" s="826"/>
      <c r="N463" s="826"/>
      <c r="O463" s="826"/>
      <c r="P463" s="826"/>
      <c r="Q463" s="826"/>
      <c r="R463" s="826"/>
    </row>
    <row r="464" spans="1:18" ht="15" customHeight="1">
      <c r="A464" s="826"/>
      <c r="B464" s="826"/>
      <c r="C464" s="826"/>
      <c r="D464" s="826"/>
      <c r="E464" s="1613"/>
      <c r="F464" s="826"/>
      <c r="G464" s="826"/>
      <c r="H464" s="826"/>
      <c r="I464" s="826"/>
      <c r="J464" s="826"/>
      <c r="K464" s="826"/>
      <c r="L464" s="826"/>
      <c r="M464" s="826"/>
      <c r="N464" s="826"/>
      <c r="O464" s="826"/>
      <c r="P464" s="826"/>
      <c r="Q464" s="826"/>
      <c r="R464" s="826"/>
    </row>
    <row r="465" spans="1:18" ht="15" customHeight="1">
      <c r="A465" s="826"/>
      <c r="B465" s="826"/>
      <c r="C465" s="826"/>
      <c r="D465" s="826"/>
      <c r="E465" s="1613"/>
      <c r="F465" s="826"/>
      <c r="G465" s="826"/>
      <c r="H465" s="826"/>
      <c r="I465" s="826"/>
      <c r="J465" s="826"/>
      <c r="K465" s="826"/>
      <c r="L465" s="826"/>
      <c r="M465" s="826"/>
      <c r="N465" s="826"/>
      <c r="O465" s="826"/>
      <c r="P465" s="826"/>
      <c r="Q465" s="826"/>
      <c r="R465" s="826"/>
    </row>
    <row r="466" spans="1:18" ht="15" customHeight="1">
      <c r="A466" s="826"/>
      <c r="B466" s="826"/>
      <c r="C466" s="826"/>
      <c r="D466" s="826"/>
      <c r="E466" s="1613"/>
      <c r="F466" s="826"/>
      <c r="G466" s="826"/>
      <c r="H466" s="826"/>
      <c r="I466" s="826"/>
      <c r="J466" s="826"/>
      <c r="K466" s="826"/>
      <c r="L466" s="826"/>
      <c r="M466" s="826"/>
      <c r="N466" s="826"/>
      <c r="O466" s="826"/>
      <c r="P466" s="826"/>
      <c r="Q466" s="826"/>
      <c r="R466" s="826"/>
    </row>
    <row r="467" spans="1:18" ht="15" customHeight="1">
      <c r="A467" s="826"/>
      <c r="B467" s="826"/>
      <c r="C467" s="826"/>
      <c r="D467" s="826"/>
      <c r="E467" s="1613"/>
      <c r="F467" s="826"/>
      <c r="G467" s="826"/>
      <c r="H467" s="826"/>
      <c r="I467" s="826"/>
      <c r="J467" s="826"/>
      <c r="K467" s="826"/>
      <c r="L467" s="826"/>
      <c r="M467" s="826"/>
      <c r="N467" s="826"/>
      <c r="O467" s="826"/>
      <c r="P467" s="826"/>
      <c r="Q467" s="826"/>
      <c r="R467" s="826"/>
    </row>
    <row r="468" spans="1:18" ht="15" customHeight="1">
      <c r="A468" s="826"/>
      <c r="B468" s="826"/>
      <c r="C468" s="826"/>
      <c r="D468" s="826"/>
      <c r="E468" s="1613"/>
      <c r="F468" s="826"/>
      <c r="G468" s="826"/>
      <c r="H468" s="826"/>
      <c r="I468" s="826"/>
      <c r="J468" s="826"/>
      <c r="K468" s="826"/>
      <c r="L468" s="826"/>
      <c r="M468" s="826"/>
      <c r="N468" s="826"/>
      <c r="O468" s="826"/>
      <c r="P468" s="826"/>
      <c r="Q468" s="826"/>
      <c r="R468" s="826"/>
    </row>
    <row r="469" spans="1:18" ht="15" customHeight="1">
      <c r="A469" s="826"/>
      <c r="B469" s="826"/>
      <c r="C469" s="826"/>
      <c r="D469" s="826"/>
      <c r="E469" s="1613"/>
      <c r="F469" s="826"/>
      <c r="G469" s="826"/>
      <c r="H469" s="826"/>
      <c r="I469" s="826"/>
      <c r="J469" s="826"/>
      <c r="K469" s="826"/>
      <c r="L469" s="826"/>
      <c r="M469" s="826"/>
      <c r="N469" s="826"/>
      <c r="O469" s="826"/>
      <c r="P469" s="826"/>
      <c r="Q469" s="826"/>
      <c r="R469" s="826"/>
    </row>
    <row r="470" spans="1:18" ht="15" customHeight="1">
      <c r="A470" s="826"/>
      <c r="B470" s="826"/>
      <c r="C470" s="826"/>
      <c r="D470" s="826"/>
      <c r="E470" s="1613"/>
      <c r="F470" s="826"/>
      <c r="G470" s="826"/>
      <c r="H470" s="826"/>
      <c r="I470" s="826"/>
      <c r="J470" s="826"/>
      <c r="K470" s="826"/>
      <c r="L470" s="826"/>
      <c r="M470" s="826"/>
      <c r="N470" s="826"/>
      <c r="O470" s="826"/>
      <c r="P470" s="826"/>
      <c r="Q470" s="826"/>
      <c r="R470" s="826"/>
    </row>
    <row r="471" spans="1:18" ht="15" customHeight="1">
      <c r="A471" s="826"/>
      <c r="B471" s="826"/>
      <c r="C471" s="826"/>
      <c r="D471" s="826"/>
      <c r="E471" s="1613"/>
      <c r="F471" s="826"/>
      <c r="G471" s="826"/>
      <c r="H471" s="826"/>
      <c r="I471" s="826"/>
      <c r="J471" s="826"/>
      <c r="K471" s="826"/>
      <c r="L471" s="826"/>
      <c r="M471" s="826"/>
      <c r="N471" s="826"/>
      <c r="O471" s="826"/>
      <c r="P471" s="826"/>
      <c r="Q471" s="826"/>
      <c r="R471" s="826"/>
    </row>
    <row r="472" spans="1:18" ht="15" customHeight="1">
      <c r="A472" s="826"/>
      <c r="B472" s="826"/>
      <c r="C472" s="826"/>
      <c r="D472" s="826"/>
      <c r="E472" s="1613"/>
      <c r="F472" s="826"/>
      <c r="G472" s="826"/>
      <c r="H472" s="826"/>
      <c r="I472" s="826"/>
      <c r="J472" s="826"/>
      <c r="K472" s="826"/>
      <c r="L472" s="826"/>
      <c r="M472" s="826"/>
      <c r="N472" s="826"/>
      <c r="O472" s="826"/>
      <c r="P472" s="826"/>
      <c r="Q472" s="826"/>
      <c r="R472" s="826"/>
    </row>
    <row r="473" spans="1:18" ht="15" customHeight="1">
      <c r="A473" s="826"/>
      <c r="B473" s="826"/>
      <c r="C473" s="826"/>
      <c r="D473" s="826"/>
      <c r="E473" s="1613"/>
      <c r="F473" s="826"/>
      <c r="G473" s="826"/>
      <c r="H473" s="826"/>
      <c r="I473" s="826"/>
      <c r="J473" s="826"/>
      <c r="K473" s="826"/>
      <c r="L473" s="826"/>
      <c r="M473" s="826"/>
      <c r="N473" s="826"/>
      <c r="O473" s="826"/>
      <c r="P473" s="826"/>
      <c r="Q473" s="826"/>
      <c r="R473" s="826"/>
    </row>
    <row r="474" spans="1:18" ht="15" customHeight="1">
      <c r="A474" s="826"/>
      <c r="B474" s="826"/>
      <c r="C474" s="826"/>
      <c r="D474" s="826"/>
      <c r="E474" s="1613"/>
      <c r="F474" s="826"/>
      <c r="G474" s="826"/>
      <c r="H474" s="826"/>
      <c r="I474" s="826"/>
      <c r="J474" s="826"/>
      <c r="K474" s="826"/>
      <c r="L474" s="826"/>
      <c r="M474" s="826"/>
      <c r="N474" s="826"/>
      <c r="O474" s="826"/>
      <c r="P474" s="826"/>
      <c r="Q474" s="826"/>
      <c r="R474" s="826"/>
    </row>
    <row r="475" spans="1:18" ht="15" customHeight="1">
      <c r="A475" s="826"/>
      <c r="B475" s="826"/>
      <c r="C475" s="826"/>
      <c r="D475" s="826"/>
      <c r="E475" s="1613"/>
      <c r="F475" s="826"/>
      <c r="G475" s="826"/>
      <c r="H475" s="826"/>
      <c r="I475" s="826"/>
      <c r="J475" s="826"/>
      <c r="K475" s="826"/>
      <c r="L475" s="826"/>
      <c r="M475" s="826"/>
      <c r="N475" s="826"/>
      <c r="O475" s="826"/>
      <c r="P475" s="826"/>
      <c r="Q475" s="826"/>
      <c r="R475" s="826"/>
    </row>
    <row r="476" spans="1:18" ht="15" customHeight="1">
      <c r="A476" s="826"/>
      <c r="B476" s="826"/>
      <c r="C476" s="826"/>
      <c r="D476" s="826"/>
      <c r="E476" s="1613"/>
      <c r="F476" s="826"/>
      <c r="G476" s="826"/>
      <c r="H476" s="826"/>
      <c r="I476" s="826"/>
      <c r="J476" s="826"/>
      <c r="K476" s="826"/>
      <c r="L476" s="826"/>
      <c r="M476" s="826"/>
      <c r="N476" s="826"/>
      <c r="O476" s="826"/>
      <c r="P476" s="826"/>
      <c r="Q476" s="826"/>
      <c r="R476" s="826"/>
    </row>
    <row r="477" spans="1:18" ht="15" customHeight="1">
      <c r="A477" s="826"/>
      <c r="B477" s="826"/>
      <c r="C477" s="826"/>
      <c r="D477" s="826"/>
      <c r="E477" s="1613"/>
      <c r="F477" s="826"/>
      <c r="G477" s="826"/>
      <c r="H477" s="826"/>
      <c r="I477" s="826"/>
      <c r="J477" s="826"/>
      <c r="K477" s="826"/>
      <c r="L477" s="826"/>
      <c r="M477" s="826"/>
      <c r="N477" s="826"/>
      <c r="O477" s="826"/>
      <c r="P477" s="826"/>
      <c r="Q477" s="826"/>
      <c r="R477" s="826"/>
    </row>
    <row r="478" spans="1:18" ht="15" customHeight="1">
      <c r="A478" s="826"/>
      <c r="B478" s="826"/>
      <c r="C478" s="826"/>
      <c r="D478" s="826"/>
      <c r="E478" s="1613"/>
      <c r="F478" s="826"/>
      <c r="G478" s="826"/>
      <c r="H478" s="826"/>
      <c r="I478" s="826"/>
      <c r="J478" s="826"/>
      <c r="K478" s="826"/>
      <c r="L478" s="826"/>
      <c r="M478" s="826"/>
      <c r="N478" s="826"/>
      <c r="O478" s="826"/>
      <c r="P478" s="826"/>
      <c r="Q478" s="826"/>
      <c r="R478" s="826"/>
    </row>
    <row r="479" spans="1:18" ht="15" customHeight="1">
      <c r="A479" s="826"/>
      <c r="B479" s="826"/>
      <c r="C479" s="826"/>
      <c r="D479" s="826"/>
      <c r="E479" s="1613"/>
      <c r="F479" s="826"/>
      <c r="G479" s="826"/>
      <c r="H479" s="826"/>
      <c r="I479" s="826"/>
      <c r="J479" s="826"/>
      <c r="K479" s="826"/>
      <c r="L479" s="826"/>
      <c r="M479" s="826"/>
      <c r="N479" s="826"/>
      <c r="O479" s="826"/>
      <c r="P479" s="826"/>
      <c r="Q479" s="826"/>
      <c r="R479" s="826"/>
    </row>
    <row r="480" spans="1:18" ht="15" customHeight="1">
      <c r="A480" s="826"/>
      <c r="B480" s="826"/>
      <c r="C480" s="826"/>
      <c r="D480" s="826"/>
      <c r="E480" s="1613"/>
      <c r="F480" s="826"/>
      <c r="G480" s="826"/>
      <c r="H480" s="826"/>
      <c r="I480" s="826"/>
      <c r="J480" s="826"/>
      <c r="K480" s="826"/>
      <c r="L480" s="826"/>
      <c r="M480" s="826"/>
      <c r="N480" s="826"/>
      <c r="O480" s="826"/>
      <c r="P480" s="826"/>
      <c r="Q480" s="826"/>
      <c r="R480" s="826"/>
    </row>
    <row r="481" spans="1:18" ht="15" customHeight="1">
      <c r="A481" s="826"/>
      <c r="B481" s="826"/>
      <c r="C481" s="826"/>
      <c r="D481" s="826"/>
      <c r="E481" s="1613"/>
      <c r="F481" s="826"/>
      <c r="G481" s="826"/>
      <c r="H481" s="826"/>
      <c r="I481" s="826"/>
      <c r="J481" s="826"/>
      <c r="K481" s="826"/>
      <c r="L481" s="826"/>
      <c r="M481" s="826"/>
      <c r="N481" s="826"/>
      <c r="O481" s="826"/>
      <c r="P481" s="826"/>
      <c r="Q481" s="826"/>
      <c r="R481" s="826"/>
    </row>
    <row r="482" spans="1:18" ht="15" customHeight="1">
      <c r="A482" s="826"/>
      <c r="B482" s="826"/>
      <c r="C482" s="826"/>
      <c r="D482" s="826"/>
      <c r="E482" s="1613"/>
      <c r="F482" s="826"/>
      <c r="G482" s="826"/>
      <c r="H482" s="826"/>
      <c r="I482" s="826"/>
      <c r="J482" s="826"/>
      <c r="K482" s="826"/>
      <c r="L482" s="826"/>
      <c r="M482" s="826"/>
      <c r="N482" s="826"/>
      <c r="O482" s="826"/>
      <c r="P482" s="826"/>
      <c r="Q482" s="826"/>
      <c r="R482" s="826"/>
    </row>
    <row r="483" spans="1:18" ht="15" customHeight="1">
      <c r="A483" s="826"/>
      <c r="B483" s="826"/>
      <c r="C483" s="826"/>
      <c r="D483" s="826"/>
      <c r="E483" s="1613"/>
      <c r="F483" s="826"/>
      <c r="G483" s="826"/>
      <c r="H483" s="826"/>
      <c r="I483" s="826"/>
      <c r="J483" s="826"/>
      <c r="K483" s="826"/>
      <c r="L483" s="826"/>
      <c r="M483" s="826"/>
      <c r="N483" s="826"/>
      <c r="O483" s="826"/>
      <c r="P483" s="826"/>
      <c r="Q483" s="826"/>
      <c r="R483" s="826"/>
    </row>
    <row r="484" spans="1:18" ht="15" customHeight="1">
      <c r="A484" s="826"/>
      <c r="B484" s="826"/>
      <c r="C484" s="826"/>
      <c r="D484" s="826"/>
      <c r="E484" s="1613"/>
      <c r="F484" s="826"/>
      <c r="G484" s="826"/>
      <c r="H484" s="826"/>
      <c r="I484" s="826"/>
      <c r="J484" s="826"/>
      <c r="K484" s="826"/>
      <c r="L484" s="826"/>
      <c r="M484" s="826"/>
      <c r="N484" s="826"/>
      <c r="O484" s="826"/>
      <c r="P484" s="826"/>
      <c r="Q484" s="826"/>
      <c r="R484" s="826"/>
    </row>
    <row r="485" spans="1:18" ht="15" customHeight="1">
      <c r="A485" s="826"/>
      <c r="B485" s="826"/>
      <c r="C485" s="826"/>
      <c r="D485" s="826"/>
      <c r="E485" s="1613"/>
      <c r="F485" s="826"/>
      <c r="G485" s="826"/>
      <c r="H485" s="826"/>
      <c r="I485" s="826"/>
      <c r="J485" s="826"/>
      <c r="K485" s="826"/>
      <c r="L485" s="826"/>
      <c r="M485" s="826"/>
      <c r="N485" s="826"/>
      <c r="O485" s="826"/>
      <c r="P485" s="826"/>
      <c r="Q485" s="826"/>
      <c r="R485" s="826"/>
    </row>
    <row r="486" spans="1:18" ht="15" customHeight="1">
      <c r="A486" s="826"/>
      <c r="B486" s="826"/>
      <c r="C486" s="826"/>
      <c r="D486" s="826"/>
      <c r="E486" s="1613"/>
      <c r="F486" s="826"/>
      <c r="G486" s="826"/>
      <c r="H486" s="826"/>
      <c r="I486" s="826"/>
      <c r="J486" s="826"/>
      <c r="K486" s="826"/>
      <c r="L486" s="826"/>
      <c r="M486" s="826"/>
      <c r="N486" s="826"/>
      <c r="O486" s="826"/>
      <c r="P486" s="826"/>
      <c r="Q486" s="826"/>
      <c r="R486" s="826"/>
    </row>
    <row r="487" spans="1:18" ht="15" customHeight="1">
      <c r="A487" s="826"/>
      <c r="B487" s="826"/>
      <c r="C487" s="826"/>
      <c r="D487" s="826"/>
      <c r="E487" s="1613"/>
      <c r="F487" s="826"/>
      <c r="G487" s="826"/>
      <c r="H487" s="826"/>
      <c r="I487" s="826"/>
      <c r="J487" s="826"/>
      <c r="K487" s="826"/>
      <c r="L487" s="826"/>
      <c r="M487" s="826"/>
      <c r="N487" s="826"/>
      <c r="O487" s="826"/>
      <c r="P487" s="826"/>
      <c r="Q487" s="826"/>
      <c r="R487" s="826"/>
    </row>
    <row r="488" spans="1:18" ht="15" customHeight="1">
      <c r="A488" s="826"/>
      <c r="B488" s="826"/>
      <c r="C488" s="826"/>
      <c r="D488" s="826"/>
      <c r="E488" s="1613"/>
      <c r="F488" s="826"/>
      <c r="G488" s="826"/>
      <c r="H488" s="826"/>
      <c r="I488" s="826"/>
      <c r="J488" s="826"/>
      <c r="K488" s="826"/>
      <c r="L488" s="826"/>
      <c r="M488" s="826"/>
      <c r="N488" s="826"/>
      <c r="O488" s="826"/>
      <c r="P488" s="826"/>
      <c r="Q488" s="826"/>
      <c r="R488" s="826"/>
    </row>
    <row r="489" spans="1:18" ht="15" customHeight="1">
      <c r="A489" s="826"/>
      <c r="B489" s="826"/>
      <c r="C489" s="826"/>
      <c r="D489" s="826"/>
      <c r="E489" s="1613"/>
      <c r="F489" s="826"/>
      <c r="G489" s="826"/>
      <c r="H489" s="826"/>
      <c r="I489" s="826"/>
      <c r="J489" s="826"/>
      <c r="K489" s="826"/>
      <c r="L489" s="826"/>
      <c r="M489" s="826"/>
      <c r="N489" s="826"/>
      <c r="O489" s="826"/>
      <c r="P489" s="826"/>
      <c r="Q489" s="826"/>
      <c r="R489" s="826"/>
    </row>
    <row r="490" spans="1:18" ht="15" customHeight="1">
      <c r="A490" s="826"/>
      <c r="B490" s="826"/>
      <c r="C490" s="826"/>
      <c r="D490" s="826"/>
      <c r="E490" s="1613"/>
      <c r="F490" s="826"/>
      <c r="G490" s="826"/>
      <c r="H490" s="826"/>
      <c r="I490" s="826"/>
      <c r="J490" s="826"/>
      <c r="K490" s="826"/>
      <c r="L490" s="826"/>
      <c r="M490" s="826"/>
      <c r="N490" s="826"/>
      <c r="O490" s="826"/>
      <c r="P490" s="826"/>
      <c r="Q490" s="826"/>
      <c r="R490" s="826"/>
    </row>
    <row r="491" spans="1:18" ht="15" customHeight="1">
      <c r="A491" s="826"/>
      <c r="B491" s="826"/>
      <c r="C491" s="826"/>
      <c r="D491" s="826"/>
      <c r="E491" s="1613"/>
      <c r="F491" s="826"/>
      <c r="G491" s="826"/>
      <c r="H491" s="826"/>
      <c r="I491" s="826"/>
      <c r="J491" s="826"/>
      <c r="K491" s="826"/>
      <c r="L491" s="826"/>
      <c r="M491" s="826"/>
      <c r="N491" s="826"/>
      <c r="O491" s="826"/>
      <c r="P491" s="826"/>
      <c r="Q491" s="826"/>
      <c r="R491" s="826"/>
    </row>
    <row r="492" spans="1:18" ht="15" customHeight="1">
      <c r="A492" s="826"/>
      <c r="B492" s="826"/>
      <c r="C492" s="826"/>
      <c r="D492" s="826"/>
      <c r="E492" s="1613"/>
      <c r="F492" s="826"/>
      <c r="G492" s="826"/>
      <c r="H492" s="826"/>
      <c r="I492" s="826"/>
      <c r="J492" s="826"/>
      <c r="K492" s="826"/>
      <c r="L492" s="826"/>
      <c r="M492" s="826"/>
      <c r="N492" s="826"/>
      <c r="O492" s="826"/>
      <c r="P492" s="826"/>
      <c r="Q492" s="826"/>
      <c r="R492" s="826"/>
    </row>
    <row r="493" spans="1:18" ht="15" customHeight="1">
      <c r="A493" s="826"/>
      <c r="B493" s="826"/>
      <c r="C493" s="826"/>
      <c r="D493" s="826"/>
      <c r="E493" s="1613"/>
      <c r="F493" s="826"/>
      <c r="G493" s="826"/>
      <c r="H493" s="826"/>
      <c r="I493" s="826"/>
      <c r="J493" s="826"/>
      <c r="K493" s="826"/>
      <c r="L493" s="826"/>
      <c r="M493" s="826"/>
      <c r="N493" s="826"/>
      <c r="O493" s="826"/>
      <c r="P493" s="826"/>
      <c r="Q493" s="826"/>
      <c r="R493" s="826"/>
    </row>
    <row r="494" spans="1:18" ht="15" customHeight="1">
      <c r="A494" s="826"/>
      <c r="B494" s="826"/>
      <c r="C494" s="826"/>
      <c r="D494" s="826"/>
      <c r="E494" s="1613"/>
      <c r="F494" s="826"/>
      <c r="G494" s="826"/>
      <c r="H494" s="826"/>
      <c r="I494" s="826"/>
      <c r="J494" s="826"/>
      <c r="K494" s="826"/>
      <c r="L494" s="826"/>
      <c r="M494" s="826"/>
      <c r="N494" s="826"/>
      <c r="O494" s="826"/>
      <c r="P494" s="826"/>
      <c r="Q494" s="826"/>
      <c r="R494" s="826"/>
    </row>
    <row r="495" spans="1:18" ht="15" customHeight="1">
      <c r="A495" s="826"/>
      <c r="B495" s="826"/>
      <c r="C495" s="826"/>
      <c r="D495" s="826"/>
      <c r="E495" s="1613"/>
      <c r="F495" s="826"/>
      <c r="G495" s="826"/>
      <c r="H495" s="826"/>
      <c r="I495" s="826"/>
      <c r="J495" s="826"/>
      <c r="K495" s="826"/>
      <c r="L495" s="826"/>
      <c r="M495" s="826"/>
      <c r="N495" s="826"/>
      <c r="O495" s="826"/>
      <c r="P495" s="826"/>
      <c r="Q495" s="826"/>
      <c r="R495" s="826"/>
    </row>
    <row r="496" spans="1:18" ht="15" customHeight="1">
      <c r="A496" s="826"/>
      <c r="B496" s="826"/>
      <c r="C496" s="826"/>
      <c r="D496" s="826"/>
      <c r="E496" s="1613"/>
      <c r="F496" s="826"/>
      <c r="G496" s="826"/>
      <c r="H496" s="826"/>
      <c r="I496" s="826"/>
      <c r="J496" s="826"/>
      <c r="K496" s="826"/>
      <c r="L496" s="826"/>
      <c r="M496" s="826"/>
      <c r="N496" s="826"/>
      <c r="O496" s="826"/>
      <c r="P496" s="826"/>
      <c r="Q496" s="826"/>
      <c r="R496" s="826"/>
    </row>
    <row r="497" spans="1:18" ht="15" customHeight="1">
      <c r="A497" s="826"/>
      <c r="B497" s="826"/>
      <c r="C497" s="826"/>
      <c r="D497" s="826"/>
      <c r="E497" s="1613"/>
      <c r="F497" s="826"/>
      <c r="G497" s="826"/>
      <c r="H497" s="826"/>
      <c r="I497" s="826"/>
      <c r="J497" s="826"/>
      <c r="K497" s="826"/>
      <c r="L497" s="826"/>
      <c r="M497" s="826"/>
      <c r="N497" s="826"/>
      <c r="O497" s="826"/>
      <c r="P497" s="826"/>
      <c r="Q497" s="826"/>
      <c r="R497" s="826"/>
    </row>
    <row r="498" spans="1:18" ht="15" customHeight="1">
      <c r="A498" s="826"/>
      <c r="B498" s="826"/>
      <c r="C498" s="826"/>
      <c r="D498" s="826"/>
      <c r="E498" s="1613"/>
      <c r="F498" s="826"/>
      <c r="G498" s="826"/>
      <c r="H498" s="826"/>
      <c r="I498" s="826"/>
      <c r="J498" s="826"/>
      <c r="K498" s="826"/>
      <c r="L498" s="826"/>
      <c r="M498" s="826"/>
      <c r="N498" s="826"/>
      <c r="O498" s="826"/>
      <c r="P498" s="826"/>
      <c r="Q498" s="826"/>
      <c r="R498" s="826"/>
    </row>
    <row r="499" spans="1:18" ht="15" customHeight="1">
      <c r="A499" s="826"/>
      <c r="B499" s="826"/>
      <c r="C499" s="826"/>
      <c r="D499" s="826"/>
      <c r="E499" s="1613"/>
      <c r="F499" s="826"/>
      <c r="G499" s="826"/>
      <c r="H499" s="826"/>
      <c r="I499" s="826"/>
      <c r="J499" s="826"/>
      <c r="K499" s="826"/>
      <c r="L499" s="826"/>
      <c r="M499" s="826"/>
      <c r="N499" s="826"/>
      <c r="O499" s="826"/>
      <c r="P499" s="826"/>
      <c r="Q499" s="826"/>
      <c r="R499" s="826"/>
    </row>
    <row r="500" spans="1:18" ht="15" customHeight="1">
      <c r="A500" s="826"/>
      <c r="B500" s="826"/>
      <c r="C500" s="826"/>
      <c r="D500" s="826"/>
      <c r="E500" s="1613"/>
      <c r="F500" s="826"/>
      <c r="G500" s="826"/>
      <c r="H500" s="826"/>
      <c r="I500" s="826"/>
      <c r="J500" s="826"/>
      <c r="K500" s="826"/>
      <c r="L500" s="826"/>
      <c r="M500" s="826"/>
      <c r="N500" s="826"/>
      <c r="O500" s="826"/>
      <c r="P500" s="826"/>
      <c r="Q500" s="826"/>
      <c r="R500" s="826"/>
    </row>
    <row r="501" spans="1:18" ht="15" customHeight="1">
      <c r="A501" s="826"/>
      <c r="B501" s="826"/>
      <c r="C501" s="826"/>
      <c r="D501" s="826"/>
      <c r="E501" s="1613"/>
      <c r="F501" s="826"/>
      <c r="G501" s="826"/>
      <c r="H501" s="826"/>
      <c r="I501" s="826"/>
      <c r="J501" s="826"/>
      <c r="K501" s="826"/>
      <c r="L501" s="826"/>
      <c r="M501" s="826"/>
      <c r="N501" s="826"/>
      <c r="O501" s="826"/>
      <c r="P501" s="826"/>
      <c r="Q501" s="826"/>
      <c r="R501" s="826"/>
    </row>
    <row r="502" spans="1:18" ht="15" customHeight="1">
      <c r="A502" s="826"/>
      <c r="B502" s="826"/>
      <c r="C502" s="826"/>
      <c r="D502" s="826"/>
      <c r="E502" s="1613"/>
      <c r="F502" s="826"/>
      <c r="G502" s="826"/>
      <c r="H502" s="826"/>
      <c r="I502" s="826"/>
      <c r="J502" s="826"/>
      <c r="K502" s="826"/>
      <c r="L502" s="826"/>
      <c r="M502" s="826"/>
      <c r="N502" s="826"/>
      <c r="O502" s="826"/>
      <c r="P502" s="826"/>
      <c r="Q502" s="826"/>
      <c r="R502" s="826"/>
    </row>
    <row r="503" spans="1:18" ht="15" customHeight="1">
      <c r="A503" s="826"/>
      <c r="B503" s="826"/>
      <c r="C503" s="826"/>
      <c r="D503" s="826"/>
      <c r="E503" s="1613"/>
      <c r="F503" s="826"/>
      <c r="G503" s="826"/>
      <c r="H503" s="826"/>
      <c r="I503" s="826"/>
      <c r="J503" s="826"/>
      <c r="K503" s="826"/>
      <c r="L503" s="826"/>
      <c r="M503" s="826"/>
      <c r="N503" s="826"/>
      <c r="O503" s="826"/>
      <c r="P503" s="826"/>
      <c r="Q503" s="826"/>
      <c r="R503" s="826"/>
    </row>
    <row r="504" spans="1:18" ht="15" customHeight="1">
      <c r="A504" s="826"/>
      <c r="B504" s="826"/>
      <c r="C504" s="826"/>
      <c r="D504" s="826"/>
      <c r="E504" s="1613"/>
      <c r="F504" s="826"/>
      <c r="G504" s="826"/>
      <c r="H504" s="826"/>
      <c r="I504" s="826"/>
      <c r="J504" s="826"/>
      <c r="K504" s="826"/>
      <c r="L504" s="826"/>
      <c r="M504" s="826"/>
      <c r="N504" s="826"/>
      <c r="O504" s="826"/>
      <c r="P504" s="826"/>
      <c r="Q504" s="826"/>
      <c r="R504" s="826"/>
    </row>
    <row r="505" spans="1:18" ht="15" customHeight="1">
      <c r="A505" s="826"/>
      <c r="B505" s="826"/>
      <c r="C505" s="826"/>
      <c r="D505" s="826"/>
      <c r="E505" s="1613"/>
      <c r="F505" s="826"/>
      <c r="G505" s="826"/>
      <c r="H505" s="826"/>
      <c r="I505" s="826"/>
      <c r="J505" s="826"/>
      <c r="K505" s="826"/>
      <c r="L505" s="826"/>
      <c r="M505" s="826"/>
      <c r="N505" s="826"/>
      <c r="O505" s="826"/>
      <c r="P505" s="826"/>
      <c r="Q505" s="826"/>
      <c r="R505" s="826"/>
    </row>
    <row r="506" spans="1:18" ht="15" customHeight="1">
      <c r="A506" s="826"/>
      <c r="B506" s="826"/>
      <c r="C506" s="826"/>
      <c r="D506" s="826"/>
      <c r="E506" s="1613"/>
      <c r="F506" s="826"/>
      <c r="G506" s="826"/>
      <c r="H506" s="826"/>
      <c r="I506" s="826"/>
      <c r="J506" s="826"/>
      <c r="K506" s="826"/>
      <c r="L506" s="826"/>
      <c r="M506" s="826"/>
      <c r="N506" s="826"/>
      <c r="O506" s="826"/>
      <c r="P506" s="826"/>
      <c r="Q506" s="826"/>
      <c r="R506" s="826"/>
    </row>
    <row r="507" spans="1:18" ht="15" customHeight="1">
      <c r="A507" s="826"/>
      <c r="B507" s="826"/>
      <c r="C507" s="826"/>
      <c r="D507" s="826"/>
      <c r="E507" s="1613"/>
      <c r="F507" s="826"/>
      <c r="G507" s="826"/>
      <c r="H507" s="826"/>
      <c r="I507" s="826"/>
      <c r="J507" s="826"/>
      <c r="K507" s="826"/>
      <c r="L507" s="826"/>
      <c r="M507" s="826"/>
      <c r="N507" s="826"/>
      <c r="O507" s="826"/>
      <c r="P507" s="826"/>
      <c r="Q507" s="826"/>
      <c r="R507" s="826"/>
    </row>
    <row r="508" spans="1:18" ht="15" customHeight="1">
      <c r="A508" s="826"/>
      <c r="B508" s="826"/>
      <c r="C508" s="826"/>
      <c r="D508" s="826"/>
      <c r="E508" s="1613"/>
      <c r="F508" s="826"/>
      <c r="G508" s="826"/>
      <c r="H508" s="826"/>
      <c r="I508" s="826"/>
      <c r="J508" s="826"/>
      <c r="K508" s="826"/>
      <c r="L508" s="826"/>
      <c r="M508" s="826"/>
      <c r="N508" s="826"/>
      <c r="O508" s="826"/>
      <c r="P508" s="826"/>
      <c r="Q508" s="826"/>
      <c r="R508" s="826"/>
    </row>
    <row r="509" spans="1:18" ht="15" customHeight="1">
      <c r="A509" s="826"/>
      <c r="B509" s="826"/>
      <c r="C509" s="826"/>
      <c r="D509" s="826"/>
      <c r="E509" s="1613"/>
      <c r="F509" s="826"/>
      <c r="G509" s="826"/>
      <c r="H509" s="826"/>
      <c r="I509" s="826"/>
      <c r="J509" s="826"/>
      <c r="K509" s="826"/>
      <c r="L509" s="826"/>
      <c r="M509" s="826"/>
      <c r="N509" s="826"/>
      <c r="O509" s="826"/>
      <c r="P509" s="826"/>
      <c r="Q509" s="826"/>
      <c r="R509" s="826"/>
    </row>
    <row r="510" spans="1:18" ht="15" customHeight="1">
      <c r="A510" s="826"/>
      <c r="B510" s="826"/>
      <c r="C510" s="826"/>
      <c r="D510" s="826"/>
      <c r="E510" s="1613"/>
      <c r="F510" s="826"/>
      <c r="G510" s="826"/>
      <c r="H510" s="826"/>
      <c r="I510" s="826"/>
      <c r="J510" s="826"/>
      <c r="K510" s="826"/>
      <c r="L510" s="826"/>
      <c r="M510" s="826"/>
      <c r="N510" s="826"/>
      <c r="O510" s="826"/>
      <c r="P510" s="826"/>
      <c r="Q510" s="826"/>
      <c r="R510" s="826"/>
    </row>
    <row r="511" spans="1:18" ht="15" customHeight="1">
      <c r="A511" s="826"/>
      <c r="B511" s="826"/>
      <c r="C511" s="826"/>
      <c r="D511" s="826"/>
      <c r="E511" s="1613"/>
      <c r="F511" s="826"/>
      <c r="G511" s="826"/>
      <c r="H511" s="826"/>
      <c r="I511" s="826"/>
      <c r="J511" s="826"/>
      <c r="K511" s="826"/>
      <c r="L511" s="826"/>
      <c r="M511" s="826"/>
      <c r="N511" s="826"/>
      <c r="O511" s="826"/>
      <c r="P511" s="826"/>
      <c r="Q511" s="826"/>
      <c r="R511" s="826"/>
    </row>
    <row r="512" spans="1:18" ht="15" customHeight="1">
      <c r="A512" s="826"/>
      <c r="B512" s="826"/>
      <c r="C512" s="826"/>
      <c r="D512" s="826"/>
      <c r="E512" s="1613"/>
      <c r="F512" s="826"/>
      <c r="G512" s="826"/>
      <c r="H512" s="826"/>
      <c r="I512" s="826"/>
      <c r="J512" s="826"/>
      <c r="K512" s="826"/>
      <c r="L512" s="826"/>
      <c r="M512" s="826"/>
      <c r="N512" s="826"/>
      <c r="O512" s="826"/>
      <c r="P512" s="826"/>
      <c r="Q512" s="826"/>
      <c r="R512" s="826"/>
    </row>
    <row r="513" spans="1:18" ht="15" customHeight="1">
      <c r="A513" s="826"/>
      <c r="B513" s="826"/>
      <c r="C513" s="826"/>
      <c r="D513" s="826"/>
      <c r="E513" s="1613"/>
      <c r="F513" s="826"/>
      <c r="G513" s="826"/>
      <c r="H513" s="826"/>
      <c r="I513" s="826"/>
      <c r="J513" s="826"/>
      <c r="K513" s="826"/>
      <c r="L513" s="826"/>
      <c r="M513" s="826"/>
      <c r="N513" s="826"/>
      <c r="O513" s="826"/>
      <c r="P513" s="826"/>
      <c r="Q513" s="826"/>
      <c r="R513" s="826"/>
    </row>
    <row r="514" spans="1:18" ht="15" customHeight="1">
      <c r="A514" s="826"/>
      <c r="B514" s="826"/>
      <c r="C514" s="826"/>
      <c r="D514" s="826"/>
      <c r="E514" s="1613"/>
      <c r="F514" s="826"/>
      <c r="G514" s="826"/>
      <c r="H514" s="826"/>
      <c r="I514" s="826"/>
      <c r="J514" s="826"/>
      <c r="K514" s="826"/>
      <c r="L514" s="826"/>
      <c r="M514" s="826"/>
      <c r="N514" s="826"/>
      <c r="O514" s="826"/>
      <c r="P514" s="826"/>
      <c r="Q514" s="826"/>
      <c r="R514" s="826"/>
    </row>
    <row r="515" spans="1:18" ht="15" customHeight="1">
      <c r="A515" s="826"/>
      <c r="B515" s="826"/>
      <c r="C515" s="826"/>
      <c r="D515" s="826"/>
      <c r="E515" s="1613"/>
      <c r="F515" s="826"/>
      <c r="G515" s="826"/>
      <c r="H515" s="826"/>
      <c r="I515" s="826"/>
      <c r="J515" s="826"/>
      <c r="K515" s="826"/>
      <c r="L515" s="826"/>
      <c r="M515" s="826"/>
      <c r="N515" s="826"/>
      <c r="O515" s="826"/>
      <c r="P515" s="826"/>
      <c r="Q515" s="826"/>
      <c r="R515" s="826"/>
    </row>
    <row r="516" spans="1:18" ht="15" customHeight="1">
      <c r="A516" s="826"/>
      <c r="B516" s="826"/>
      <c r="C516" s="826"/>
      <c r="D516" s="826"/>
      <c r="E516" s="1613"/>
      <c r="F516" s="826"/>
      <c r="G516" s="826"/>
      <c r="H516" s="826"/>
      <c r="I516" s="826"/>
      <c r="J516" s="826"/>
      <c r="K516" s="826"/>
      <c r="L516" s="826"/>
      <c r="M516" s="826"/>
      <c r="N516" s="826"/>
      <c r="O516" s="826"/>
      <c r="P516" s="826"/>
      <c r="Q516" s="826"/>
      <c r="R516" s="826"/>
    </row>
    <row r="517" spans="1:18" ht="15" customHeight="1">
      <c r="A517" s="826"/>
      <c r="B517" s="826"/>
      <c r="C517" s="826"/>
      <c r="D517" s="826"/>
      <c r="E517" s="1613"/>
      <c r="F517" s="826"/>
      <c r="G517" s="826"/>
      <c r="H517" s="826"/>
      <c r="I517" s="826"/>
      <c r="J517" s="826"/>
      <c r="K517" s="826"/>
      <c r="L517" s="826"/>
      <c r="M517" s="826"/>
      <c r="N517" s="826"/>
      <c r="O517" s="826"/>
      <c r="P517" s="826"/>
      <c r="Q517" s="826"/>
      <c r="R517" s="826"/>
    </row>
    <row r="518" spans="1:18" ht="15" customHeight="1">
      <c r="A518" s="826"/>
      <c r="B518" s="826"/>
      <c r="C518" s="826"/>
      <c r="D518" s="826"/>
      <c r="E518" s="1613"/>
      <c r="F518" s="826"/>
      <c r="G518" s="826"/>
      <c r="H518" s="826"/>
      <c r="I518" s="826"/>
      <c r="J518" s="826"/>
      <c r="K518" s="826"/>
      <c r="L518" s="826"/>
      <c r="M518" s="826"/>
      <c r="N518" s="826"/>
      <c r="O518" s="826"/>
      <c r="P518" s="826"/>
      <c r="Q518" s="826"/>
      <c r="R518" s="826"/>
    </row>
    <row r="519" spans="1:18" ht="15" customHeight="1">
      <c r="A519" s="826"/>
      <c r="B519" s="826"/>
      <c r="C519" s="826"/>
      <c r="D519" s="826"/>
      <c r="E519" s="1613"/>
      <c r="F519" s="826"/>
      <c r="G519" s="826"/>
      <c r="H519" s="826"/>
      <c r="I519" s="826"/>
      <c r="J519" s="826"/>
      <c r="K519" s="826"/>
      <c r="L519" s="826"/>
      <c r="M519" s="826"/>
      <c r="N519" s="826"/>
      <c r="O519" s="826"/>
      <c r="P519" s="826"/>
      <c r="Q519" s="826"/>
      <c r="R519" s="826"/>
    </row>
    <row r="520" spans="1:18" ht="15" customHeight="1">
      <c r="A520" s="826"/>
      <c r="B520" s="826"/>
      <c r="C520" s="826"/>
      <c r="D520" s="826"/>
      <c r="E520" s="1613"/>
      <c r="F520" s="826"/>
      <c r="G520" s="826"/>
      <c r="H520" s="826"/>
      <c r="I520" s="826"/>
      <c r="J520" s="826"/>
      <c r="K520" s="826"/>
      <c r="L520" s="826"/>
      <c r="M520" s="826"/>
      <c r="N520" s="826"/>
      <c r="O520" s="826"/>
      <c r="P520" s="826"/>
      <c r="Q520" s="826"/>
      <c r="R520" s="826"/>
    </row>
    <row r="521" spans="1:18" ht="15" customHeight="1">
      <c r="A521" s="826"/>
      <c r="B521" s="826"/>
      <c r="C521" s="826"/>
      <c r="D521" s="826"/>
      <c r="E521" s="1613"/>
      <c r="F521" s="826"/>
      <c r="G521" s="826"/>
      <c r="H521" s="826"/>
      <c r="I521" s="826"/>
      <c r="J521" s="826"/>
      <c r="K521" s="826"/>
      <c r="L521" s="826"/>
      <c r="M521" s="826"/>
      <c r="N521" s="826"/>
      <c r="O521" s="826"/>
      <c r="P521" s="826"/>
      <c r="Q521" s="826"/>
      <c r="R521" s="826"/>
    </row>
    <row r="522" spans="1:18" ht="15" customHeight="1">
      <c r="A522" s="826"/>
      <c r="B522" s="826"/>
      <c r="C522" s="826"/>
      <c r="D522" s="826"/>
      <c r="E522" s="1613"/>
      <c r="F522" s="826"/>
      <c r="G522" s="826"/>
      <c r="H522" s="826"/>
      <c r="I522" s="826"/>
      <c r="J522" s="826"/>
      <c r="K522" s="826"/>
      <c r="L522" s="826"/>
      <c r="M522" s="826"/>
      <c r="N522" s="826"/>
      <c r="O522" s="826"/>
      <c r="P522" s="826"/>
      <c r="Q522" s="826"/>
      <c r="R522" s="826"/>
    </row>
    <row r="523" spans="1:18" ht="15" customHeight="1">
      <c r="A523" s="826"/>
      <c r="B523" s="826"/>
      <c r="C523" s="826"/>
      <c r="D523" s="826"/>
      <c r="E523" s="1613"/>
      <c r="F523" s="826"/>
      <c r="G523" s="826"/>
      <c r="H523" s="826"/>
      <c r="I523" s="826"/>
      <c r="J523" s="826"/>
      <c r="K523" s="826"/>
      <c r="L523" s="826"/>
      <c r="M523" s="826"/>
      <c r="N523" s="826"/>
      <c r="O523" s="826"/>
      <c r="P523" s="826"/>
      <c r="Q523" s="826"/>
      <c r="R523" s="826"/>
    </row>
    <row r="524" spans="1:18" ht="15" customHeight="1">
      <c r="A524" s="826"/>
      <c r="B524" s="826"/>
      <c r="C524" s="826"/>
      <c r="D524" s="826"/>
      <c r="E524" s="1613"/>
      <c r="F524" s="826"/>
      <c r="G524" s="826"/>
      <c r="H524" s="826"/>
      <c r="I524" s="826"/>
      <c r="J524" s="826"/>
      <c r="K524" s="826"/>
      <c r="L524" s="826"/>
      <c r="M524" s="826"/>
      <c r="N524" s="826"/>
      <c r="O524" s="826"/>
      <c r="P524" s="826"/>
      <c r="Q524" s="826"/>
      <c r="R524" s="826"/>
    </row>
    <row r="525" spans="1:18" ht="15" customHeight="1">
      <c r="A525" s="826"/>
      <c r="B525" s="826"/>
      <c r="C525" s="826"/>
      <c r="D525" s="826"/>
      <c r="E525" s="1613"/>
      <c r="F525" s="826"/>
      <c r="G525" s="826"/>
      <c r="H525" s="826"/>
      <c r="I525" s="826"/>
      <c r="J525" s="826"/>
      <c r="K525" s="826"/>
      <c r="L525" s="826"/>
      <c r="M525" s="826"/>
      <c r="N525" s="826"/>
      <c r="O525" s="826"/>
      <c r="P525" s="826"/>
      <c r="Q525" s="826"/>
      <c r="R525" s="826"/>
    </row>
    <row r="526" spans="1:18" ht="15" customHeight="1">
      <c r="A526" s="826"/>
      <c r="B526" s="826"/>
      <c r="C526" s="826"/>
      <c r="D526" s="826"/>
      <c r="E526" s="1613"/>
      <c r="F526" s="826"/>
      <c r="G526" s="826"/>
      <c r="H526" s="826"/>
      <c r="I526" s="826"/>
      <c r="J526" s="826"/>
      <c r="K526" s="826"/>
      <c r="L526" s="826"/>
      <c r="M526" s="826"/>
      <c r="N526" s="826"/>
      <c r="O526" s="826"/>
      <c r="P526" s="826"/>
      <c r="Q526" s="826"/>
      <c r="R526" s="826"/>
    </row>
    <row r="527" spans="1:18" ht="15" customHeight="1">
      <c r="A527" s="826"/>
      <c r="B527" s="826"/>
      <c r="C527" s="826"/>
      <c r="D527" s="826"/>
      <c r="E527" s="1613"/>
      <c r="F527" s="826"/>
      <c r="G527" s="826"/>
      <c r="H527" s="826"/>
      <c r="I527" s="826"/>
      <c r="J527" s="826"/>
      <c r="K527" s="826"/>
      <c r="L527" s="826"/>
      <c r="M527" s="826"/>
      <c r="N527" s="826"/>
      <c r="O527" s="826"/>
      <c r="P527" s="826"/>
      <c r="Q527" s="826"/>
      <c r="R527" s="826"/>
    </row>
    <row r="528" spans="1:18" ht="15" customHeight="1">
      <c r="A528" s="826"/>
      <c r="B528" s="826"/>
      <c r="C528" s="826"/>
      <c r="D528" s="826"/>
      <c r="E528" s="1613"/>
      <c r="F528" s="826"/>
      <c r="G528" s="826"/>
      <c r="H528" s="826"/>
      <c r="I528" s="826"/>
      <c r="J528" s="826"/>
      <c r="K528" s="826"/>
      <c r="L528" s="826"/>
      <c r="M528" s="826"/>
      <c r="N528" s="826"/>
      <c r="O528" s="826"/>
      <c r="P528" s="826"/>
      <c r="Q528" s="826"/>
      <c r="R528" s="826"/>
    </row>
    <row r="529" spans="1:18" ht="15" customHeight="1">
      <c r="A529" s="826"/>
      <c r="B529" s="826"/>
      <c r="C529" s="826"/>
      <c r="D529" s="826"/>
      <c r="E529" s="1613"/>
      <c r="F529" s="826"/>
      <c r="G529" s="826"/>
      <c r="H529" s="826"/>
      <c r="I529" s="826"/>
      <c r="J529" s="826"/>
      <c r="K529" s="826"/>
      <c r="L529" s="826"/>
      <c r="M529" s="826"/>
      <c r="N529" s="826"/>
      <c r="O529" s="826"/>
      <c r="P529" s="826"/>
      <c r="Q529" s="826"/>
      <c r="R529" s="826"/>
    </row>
    <row r="530" spans="1:18" ht="15" customHeight="1">
      <c r="A530" s="826"/>
      <c r="B530" s="826"/>
      <c r="C530" s="826"/>
      <c r="D530" s="826"/>
      <c r="E530" s="1613"/>
      <c r="F530" s="826"/>
      <c r="G530" s="826"/>
      <c r="H530" s="826"/>
      <c r="I530" s="826"/>
      <c r="J530" s="826"/>
      <c r="K530" s="826"/>
      <c r="L530" s="826"/>
      <c r="M530" s="826"/>
      <c r="N530" s="826"/>
      <c r="O530" s="826"/>
      <c r="P530" s="826"/>
      <c r="Q530" s="826"/>
      <c r="R530" s="826"/>
    </row>
    <row r="531" spans="1:18" ht="15" customHeight="1">
      <c r="A531" s="826"/>
      <c r="B531" s="826"/>
      <c r="C531" s="826"/>
      <c r="D531" s="826"/>
      <c r="E531" s="1613"/>
      <c r="F531" s="826"/>
      <c r="G531" s="826"/>
      <c r="H531" s="826"/>
      <c r="I531" s="826"/>
      <c r="J531" s="826"/>
      <c r="K531" s="826"/>
      <c r="L531" s="826"/>
      <c r="M531" s="826"/>
      <c r="N531" s="826"/>
      <c r="O531" s="826"/>
      <c r="P531" s="826"/>
      <c r="Q531" s="826"/>
      <c r="R531" s="826"/>
    </row>
    <row r="532" spans="1:18" ht="15" customHeight="1">
      <c r="A532" s="826"/>
      <c r="B532" s="826"/>
      <c r="C532" s="826"/>
      <c r="D532" s="826"/>
      <c r="E532" s="1613"/>
      <c r="F532" s="826"/>
      <c r="G532" s="826"/>
      <c r="H532" s="826"/>
      <c r="I532" s="826"/>
      <c r="J532" s="826"/>
      <c r="K532" s="826"/>
      <c r="L532" s="826"/>
      <c r="M532" s="826"/>
      <c r="N532" s="826"/>
      <c r="O532" s="826"/>
      <c r="P532" s="826"/>
      <c r="Q532" s="826"/>
      <c r="R532" s="826"/>
    </row>
    <row r="533" spans="1:18" ht="15" customHeight="1">
      <c r="A533" s="826"/>
      <c r="B533" s="826"/>
      <c r="C533" s="826"/>
      <c r="D533" s="826"/>
      <c r="E533" s="1613"/>
      <c r="F533" s="826"/>
      <c r="G533" s="826"/>
      <c r="H533" s="826"/>
      <c r="I533" s="826"/>
      <c r="J533" s="826"/>
      <c r="K533" s="826"/>
      <c r="L533" s="826"/>
      <c r="M533" s="826"/>
      <c r="N533" s="826"/>
      <c r="O533" s="826"/>
      <c r="P533" s="826"/>
      <c r="Q533" s="826"/>
      <c r="R533" s="826"/>
    </row>
    <row r="534" spans="1:18" ht="15" customHeight="1">
      <c r="A534" s="826"/>
      <c r="B534" s="826"/>
      <c r="C534" s="826"/>
      <c r="D534" s="826"/>
      <c r="E534" s="1613"/>
      <c r="F534" s="826"/>
      <c r="G534" s="826"/>
      <c r="H534" s="826"/>
      <c r="I534" s="826"/>
      <c r="J534" s="826"/>
      <c r="K534" s="826"/>
      <c r="L534" s="826"/>
      <c r="M534" s="826"/>
      <c r="N534" s="826"/>
      <c r="O534" s="826"/>
      <c r="P534" s="826"/>
      <c r="Q534" s="826"/>
      <c r="R534" s="826"/>
    </row>
    <row r="535" spans="1:18" ht="15" customHeight="1">
      <c r="A535" s="826"/>
      <c r="B535" s="826"/>
      <c r="C535" s="826"/>
      <c r="D535" s="826"/>
      <c r="E535" s="1613"/>
      <c r="F535" s="826"/>
      <c r="G535" s="826"/>
      <c r="H535" s="826"/>
      <c r="I535" s="826"/>
      <c r="J535" s="826"/>
      <c r="K535" s="826"/>
      <c r="L535" s="826"/>
      <c r="M535" s="826"/>
      <c r="N535" s="826"/>
      <c r="O535" s="826"/>
      <c r="P535" s="826"/>
      <c r="Q535" s="826"/>
      <c r="R535" s="826"/>
    </row>
    <row r="536" spans="1:18" ht="15" customHeight="1">
      <c r="A536" s="826"/>
      <c r="B536" s="826"/>
      <c r="C536" s="826"/>
      <c r="D536" s="826"/>
      <c r="E536" s="1613"/>
      <c r="F536" s="826"/>
      <c r="G536" s="826"/>
      <c r="H536" s="826"/>
      <c r="I536" s="826"/>
      <c r="J536" s="826"/>
      <c r="K536" s="826"/>
      <c r="L536" s="826"/>
      <c r="M536" s="826"/>
      <c r="N536" s="826"/>
      <c r="O536" s="826"/>
      <c r="P536" s="826"/>
      <c r="Q536" s="826"/>
      <c r="R536" s="826"/>
    </row>
    <row r="537" spans="1:18" ht="15" customHeight="1">
      <c r="A537" s="826"/>
      <c r="B537" s="826"/>
      <c r="C537" s="826"/>
      <c r="D537" s="826"/>
      <c r="E537" s="1613"/>
      <c r="F537" s="826"/>
      <c r="G537" s="826"/>
      <c r="H537" s="826"/>
      <c r="I537" s="826"/>
      <c r="J537" s="826"/>
      <c r="K537" s="826"/>
      <c r="L537" s="826"/>
      <c r="M537" s="826"/>
      <c r="N537" s="826"/>
      <c r="O537" s="826"/>
      <c r="P537" s="826"/>
      <c r="Q537" s="826"/>
      <c r="R537" s="826"/>
    </row>
    <row r="538" spans="1:18" ht="15" customHeight="1">
      <c r="A538" s="826"/>
      <c r="B538" s="826"/>
      <c r="C538" s="826"/>
      <c r="D538" s="826"/>
      <c r="E538" s="1613"/>
      <c r="F538" s="826"/>
      <c r="G538" s="826"/>
      <c r="H538" s="826"/>
      <c r="I538" s="826"/>
      <c r="J538" s="826"/>
      <c r="K538" s="826"/>
      <c r="L538" s="826"/>
      <c r="M538" s="826"/>
      <c r="N538" s="826"/>
      <c r="O538" s="826"/>
      <c r="P538" s="826"/>
      <c r="Q538" s="826"/>
      <c r="R538" s="826"/>
    </row>
    <row r="539" spans="1:18" ht="15" customHeight="1">
      <c r="A539" s="826"/>
      <c r="B539" s="826"/>
      <c r="C539" s="826"/>
      <c r="D539" s="826"/>
      <c r="E539" s="1613"/>
      <c r="F539" s="826"/>
      <c r="G539" s="826"/>
      <c r="H539" s="826"/>
      <c r="I539" s="826"/>
      <c r="J539" s="826"/>
      <c r="K539" s="826"/>
      <c r="L539" s="826"/>
      <c r="M539" s="826"/>
      <c r="N539" s="826"/>
      <c r="O539" s="826"/>
      <c r="P539" s="826"/>
      <c r="Q539" s="826"/>
      <c r="R539" s="826"/>
    </row>
    <row r="540" spans="1:18" ht="15" customHeight="1">
      <c r="A540" s="826"/>
      <c r="B540" s="826"/>
      <c r="C540" s="826"/>
      <c r="D540" s="826"/>
      <c r="E540" s="1613"/>
      <c r="F540" s="826"/>
      <c r="G540" s="826"/>
      <c r="H540" s="826"/>
      <c r="I540" s="826"/>
      <c r="J540" s="826"/>
      <c r="K540" s="826"/>
      <c r="L540" s="826"/>
      <c r="M540" s="826"/>
      <c r="N540" s="826"/>
      <c r="O540" s="826"/>
      <c r="P540" s="826"/>
      <c r="Q540" s="826"/>
      <c r="R540" s="826"/>
    </row>
    <row r="541" spans="1:18" ht="15" customHeight="1">
      <c r="A541" s="826"/>
      <c r="B541" s="826"/>
      <c r="C541" s="826"/>
      <c r="D541" s="826"/>
      <c r="E541" s="1613"/>
      <c r="F541" s="826"/>
      <c r="G541" s="826"/>
      <c r="H541" s="826"/>
      <c r="I541" s="826"/>
      <c r="J541" s="826"/>
      <c r="K541" s="826"/>
      <c r="L541" s="826"/>
      <c r="M541" s="826"/>
      <c r="N541" s="826"/>
      <c r="O541" s="826"/>
      <c r="P541" s="826"/>
      <c r="Q541" s="826"/>
      <c r="R541" s="826"/>
    </row>
    <row r="542" spans="1:18" ht="15" customHeight="1">
      <c r="A542" s="826"/>
      <c r="B542" s="826"/>
      <c r="C542" s="826"/>
      <c r="D542" s="826"/>
      <c r="E542" s="1613"/>
      <c r="F542" s="826"/>
      <c r="G542" s="826"/>
      <c r="H542" s="826"/>
      <c r="I542" s="826"/>
      <c r="J542" s="826"/>
      <c r="K542" s="826"/>
      <c r="L542" s="826"/>
      <c r="M542" s="826"/>
      <c r="N542" s="826"/>
      <c r="O542" s="826"/>
      <c r="P542" s="826"/>
      <c r="Q542" s="826"/>
      <c r="R542" s="826"/>
    </row>
    <row r="543" spans="1:18" ht="15" customHeight="1">
      <c r="A543" s="826"/>
      <c r="B543" s="826"/>
      <c r="C543" s="826"/>
      <c r="D543" s="826"/>
      <c r="E543" s="1613"/>
      <c r="F543" s="826"/>
      <c r="G543" s="826"/>
      <c r="H543" s="826"/>
      <c r="I543" s="826"/>
      <c r="J543" s="826"/>
      <c r="K543" s="826"/>
      <c r="L543" s="826"/>
      <c r="M543" s="826"/>
      <c r="N543" s="826"/>
      <c r="O543" s="826"/>
      <c r="P543" s="826"/>
      <c r="Q543" s="826"/>
      <c r="R543" s="826"/>
    </row>
    <row r="544" spans="1:18" ht="15" customHeight="1">
      <c r="A544" s="826"/>
      <c r="B544" s="826"/>
      <c r="C544" s="826"/>
      <c r="D544" s="826"/>
      <c r="E544" s="1613"/>
      <c r="F544" s="826"/>
      <c r="G544" s="826"/>
      <c r="H544" s="826"/>
      <c r="I544" s="826"/>
      <c r="J544" s="826"/>
      <c r="K544" s="826"/>
      <c r="L544" s="826"/>
      <c r="M544" s="826"/>
      <c r="N544" s="826"/>
      <c r="O544" s="826"/>
      <c r="P544" s="826"/>
      <c r="Q544" s="826"/>
      <c r="R544" s="826"/>
    </row>
    <row r="545" spans="1:18" ht="15" customHeight="1">
      <c r="A545" s="826"/>
      <c r="B545" s="826"/>
      <c r="C545" s="826"/>
      <c r="D545" s="826"/>
      <c r="E545" s="1613"/>
      <c r="F545" s="826"/>
      <c r="G545" s="826"/>
      <c r="H545" s="826"/>
      <c r="I545" s="826"/>
      <c r="J545" s="826"/>
      <c r="K545" s="826"/>
      <c r="L545" s="826"/>
      <c r="M545" s="826"/>
      <c r="N545" s="826"/>
      <c r="O545" s="826"/>
      <c r="P545" s="826"/>
      <c r="Q545" s="826"/>
      <c r="R545" s="826"/>
    </row>
    <row r="546" spans="1:18" ht="15" customHeight="1">
      <c r="A546" s="826"/>
      <c r="B546" s="826"/>
      <c r="C546" s="826"/>
      <c r="D546" s="826"/>
      <c r="E546" s="1613"/>
      <c r="F546" s="826"/>
      <c r="G546" s="826"/>
      <c r="H546" s="826"/>
      <c r="I546" s="826"/>
      <c r="J546" s="826"/>
      <c r="K546" s="826"/>
      <c r="L546" s="826"/>
      <c r="M546" s="826"/>
      <c r="N546" s="826"/>
      <c r="O546" s="826"/>
      <c r="P546" s="826"/>
      <c r="Q546" s="826"/>
      <c r="R546" s="826"/>
    </row>
    <row r="547" spans="1:18" ht="15" customHeight="1">
      <c r="A547" s="826"/>
      <c r="B547" s="826"/>
      <c r="C547" s="826"/>
      <c r="D547" s="826"/>
      <c r="E547" s="1613"/>
      <c r="F547" s="826"/>
      <c r="G547" s="826"/>
      <c r="H547" s="826"/>
      <c r="I547" s="826"/>
      <c r="J547" s="826"/>
      <c r="K547" s="826"/>
      <c r="L547" s="826"/>
      <c r="M547" s="826"/>
      <c r="N547" s="826"/>
      <c r="O547" s="826"/>
      <c r="P547" s="826"/>
      <c r="Q547" s="826"/>
      <c r="R547" s="826"/>
    </row>
    <row r="548" spans="1:18" ht="15" customHeight="1">
      <c r="A548" s="826"/>
      <c r="B548" s="826"/>
      <c r="C548" s="826"/>
      <c r="D548" s="826"/>
      <c r="E548" s="1613"/>
      <c r="F548" s="826"/>
      <c r="G548" s="826"/>
      <c r="H548" s="826"/>
      <c r="I548" s="826"/>
      <c r="J548" s="826"/>
      <c r="K548" s="826"/>
      <c r="L548" s="826"/>
      <c r="M548" s="826"/>
      <c r="N548" s="826"/>
      <c r="O548" s="826"/>
      <c r="P548" s="826"/>
      <c r="Q548" s="826"/>
      <c r="R548" s="826"/>
    </row>
    <row r="549" spans="1:18" ht="15" customHeight="1">
      <c r="A549" s="826"/>
      <c r="B549" s="826"/>
      <c r="C549" s="826"/>
      <c r="D549" s="826"/>
      <c r="E549" s="1613"/>
      <c r="F549" s="826"/>
      <c r="G549" s="826"/>
      <c r="H549" s="826"/>
      <c r="I549" s="826"/>
      <c r="J549" s="826"/>
      <c r="K549" s="826"/>
      <c r="L549" s="826"/>
      <c r="M549" s="826"/>
      <c r="N549" s="826"/>
      <c r="O549" s="826"/>
      <c r="P549" s="826"/>
      <c r="Q549" s="826"/>
      <c r="R549" s="826"/>
    </row>
    <row r="550" spans="1:18" ht="15" customHeight="1">
      <c r="A550" s="826"/>
      <c r="B550" s="826"/>
      <c r="C550" s="826"/>
      <c r="D550" s="826"/>
      <c r="E550" s="1613"/>
      <c r="F550" s="826"/>
      <c r="G550" s="826"/>
      <c r="H550" s="826"/>
      <c r="I550" s="826"/>
      <c r="J550" s="826"/>
      <c r="K550" s="826"/>
      <c r="L550" s="826"/>
      <c r="M550" s="826"/>
      <c r="N550" s="826"/>
      <c r="O550" s="826"/>
      <c r="P550" s="826"/>
      <c r="Q550" s="826"/>
      <c r="R550" s="826"/>
    </row>
    <row r="551" spans="1:18" ht="15" customHeight="1">
      <c r="A551" s="826"/>
      <c r="B551" s="826"/>
      <c r="C551" s="826"/>
      <c r="D551" s="826"/>
      <c r="E551" s="1613"/>
      <c r="F551" s="826"/>
      <c r="G551" s="826"/>
      <c r="H551" s="826"/>
      <c r="I551" s="826"/>
      <c r="J551" s="826"/>
      <c r="K551" s="826"/>
      <c r="L551" s="826"/>
      <c r="M551" s="826"/>
      <c r="N551" s="826"/>
      <c r="O551" s="826"/>
      <c r="P551" s="826"/>
      <c r="Q551" s="826"/>
      <c r="R551" s="826"/>
    </row>
    <row r="552" spans="1:18" ht="15" customHeight="1">
      <c r="A552" s="826"/>
      <c r="B552" s="826"/>
      <c r="C552" s="826"/>
      <c r="D552" s="826"/>
      <c r="E552" s="1613"/>
      <c r="F552" s="826"/>
      <c r="G552" s="826"/>
      <c r="H552" s="826"/>
      <c r="I552" s="826"/>
      <c r="J552" s="826"/>
      <c r="K552" s="826"/>
      <c r="L552" s="826"/>
      <c r="M552" s="826"/>
      <c r="N552" s="826"/>
      <c r="O552" s="826"/>
      <c r="P552" s="826"/>
      <c r="Q552" s="826"/>
      <c r="R552" s="826"/>
    </row>
    <row r="553" spans="1:18" ht="15" customHeight="1">
      <c r="A553" s="826"/>
      <c r="B553" s="826"/>
      <c r="C553" s="826"/>
      <c r="D553" s="826"/>
      <c r="E553" s="1613"/>
      <c r="F553" s="826"/>
      <c r="G553" s="826"/>
      <c r="H553" s="826"/>
      <c r="I553" s="826"/>
      <c r="J553" s="826"/>
      <c r="K553" s="826"/>
      <c r="L553" s="826"/>
      <c r="M553" s="826"/>
      <c r="N553" s="826"/>
      <c r="O553" s="826"/>
      <c r="P553" s="826"/>
      <c r="Q553" s="826"/>
      <c r="R553" s="826"/>
    </row>
    <row r="554" spans="1:18" ht="15" customHeight="1">
      <c r="A554" s="826"/>
      <c r="B554" s="826"/>
      <c r="C554" s="826"/>
      <c r="D554" s="826"/>
      <c r="E554" s="1613"/>
      <c r="F554" s="826"/>
      <c r="G554" s="826"/>
      <c r="H554" s="826"/>
      <c r="I554" s="826"/>
      <c r="J554" s="826"/>
      <c r="K554" s="826"/>
      <c r="L554" s="826"/>
      <c r="M554" s="826"/>
      <c r="N554" s="826"/>
      <c r="O554" s="826"/>
      <c r="P554" s="826"/>
      <c r="Q554" s="826"/>
      <c r="R554" s="826"/>
    </row>
    <row r="555" spans="1:18" ht="15" customHeight="1">
      <c r="A555" s="826"/>
      <c r="B555" s="826"/>
      <c r="C555" s="826"/>
      <c r="D555" s="826"/>
      <c r="E555" s="1613"/>
      <c r="F555" s="826"/>
      <c r="G555" s="826"/>
      <c r="H555" s="826"/>
      <c r="I555" s="826"/>
      <c r="J555" s="826"/>
      <c r="K555" s="826"/>
      <c r="L555" s="826"/>
      <c r="M555" s="826"/>
      <c r="N555" s="826"/>
      <c r="O555" s="826"/>
      <c r="P555" s="826"/>
      <c r="Q555" s="826"/>
      <c r="R555" s="826"/>
    </row>
    <row r="556" spans="1:18" ht="15" customHeight="1">
      <c r="A556" s="826"/>
      <c r="B556" s="826"/>
      <c r="C556" s="826"/>
      <c r="D556" s="826"/>
      <c r="E556" s="1613"/>
      <c r="F556" s="826"/>
      <c r="G556" s="826"/>
      <c r="H556" s="826"/>
      <c r="I556" s="826"/>
      <c r="J556" s="826"/>
      <c r="K556" s="826"/>
      <c r="L556" s="826"/>
      <c r="M556" s="826"/>
      <c r="N556" s="826"/>
      <c r="O556" s="826"/>
      <c r="P556" s="826"/>
      <c r="Q556" s="826"/>
      <c r="R556" s="826"/>
    </row>
    <row r="557" spans="1:18" ht="15" customHeight="1">
      <c r="A557" s="826"/>
      <c r="B557" s="826"/>
      <c r="C557" s="826"/>
      <c r="D557" s="826"/>
      <c r="E557" s="1613"/>
      <c r="F557" s="826"/>
      <c r="G557" s="826"/>
      <c r="H557" s="826"/>
      <c r="I557" s="826"/>
      <c r="J557" s="826"/>
      <c r="K557" s="826"/>
      <c r="L557" s="826"/>
      <c r="M557" s="826"/>
      <c r="N557" s="826"/>
      <c r="O557" s="826"/>
      <c r="P557" s="826"/>
      <c r="Q557" s="826"/>
      <c r="R557" s="826"/>
    </row>
    <row r="558" spans="1:18" ht="15" customHeight="1">
      <c r="A558" s="826"/>
      <c r="B558" s="826"/>
      <c r="C558" s="826"/>
      <c r="D558" s="826"/>
      <c r="E558" s="1613"/>
      <c r="F558" s="826"/>
      <c r="G558" s="826"/>
      <c r="H558" s="826"/>
      <c r="I558" s="826"/>
      <c r="J558" s="826"/>
      <c r="K558" s="826"/>
      <c r="L558" s="826"/>
      <c r="M558" s="826"/>
      <c r="N558" s="826"/>
      <c r="O558" s="826"/>
      <c r="P558" s="826"/>
      <c r="Q558" s="826"/>
      <c r="R558" s="826"/>
    </row>
    <row r="559" spans="1:18" ht="15" customHeight="1">
      <c r="A559" s="826"/>
      <c r="B559" s="826"/>
      <c r="C559" s="826"/>
      <c r="D559" s="826"/>
      <c r="E559" s="1613"/>
      <c r="F559" s="826"/>
      <c r="G559" s="826"/>
      <c r="H559" s="826"/>
      <c r="I559" s="826"/>
      <c r="J559" s="826"/>
      <c r="K559" s="826"/>
      <c r="L559" s="826"/>
      <c r="M559" s="826"/>
      <c r="N559" s="826"/>
      <c r="O559" s="826"/>
      <c r="P559" s="826"/>
      <c r="Q559" s="826"/>
      <c r="R559" s="826"/>
    </row>
    <row r="560" spans="1:18" ht="15" customHeight="1">
      <c r="A560" s="826"/>
      <c r="B560" s="826"/>
      <c r="C560" s="826"/>
      <c r="D560" s="826"/>
      <c r="E560" s="1613"/>
      <c r="F560" s="826"/>
      <c r="G560" s="826"/>
      <c r="H560" s="826"/>
      <c r="I560" s="826"/>
      <c r="J560" s="826"/>
      <c r="K560" s="826"/>
      <c r="L560" s="826"/>
      <c r="M560" s="826"/>
      <c r="N560" s="826"/>
      <c r="O560" s="826"/>
      <c r="P560" s="826"/>
      <c r="Q560" s="826"/>
      <c r="R560" s="826"/>
    </row>
    <row r="561" spans="1:18" ht="15" customHeight="1">
      <c r="A561" s="826"/>
      <c r="B561" s="826"/>
      <c r="C561" s="826"/>
      <c r="D561" s="826"/>
      <c r="E561" s="1613"/>
      <c r="F561" s="826"/>
      <c r="G561" s="826"/>
      <c r="H561" s="826"/>
      <c r="I561" s="826"/>
      <c r="J561" s="826"/>
      <c r="K561" s="826"/>
      <c r="L561" s="826"/>
      <c r="M561" s="826"/>
      <c r="N561" s="826"/>
      <c r="O561" s="826"/>
      <c r="P561" s="826"/>
      <c r="Q561" s="826"/>
      <c r="R561" s="826"/>
    </row>
    <row r="562" spans="1:18" ht="15" customHeight="1">
      <c r="A562" s="826"/>
      <c r="B562" s="826"/>
      <c r="C562" s="826"/>
      <c r="D562" s="826"/>
      <c r="E562" s="1613"/>
      <c r="F562" s="826"/>
      <c r="G562" s="826"/>
      <c r="H562" s="826"/>
      <c r="I562" s="826"/>
      <c r="J562" s="826"/>
      <c r="K562" s="826"/>
      <c r="L562" s="826"/>
      <c r="M562" s="826"/>
      <c r="N562" s="826"/>
      <c r="O562" s="826"/>
      <c r="P562" s="826"/>
      <c r="Q562" s="826"/>
      <c r="R562" s="826"/>
    </row>
    <row r="563" spans="1:18" ht="15" customHeight="1">
      <c r="A563" s="826"/>
      <c r="B563" s="826"/>
      <c r="C563" s="826"/>
      <c r="D563" s="826"/>
      <c r="E563" s="1613"/>
      <c r="F563" s="826"/>
      <c r="G563" s="826"/>
      <c r="H563" s="826"/>
      <c r="I563" s="826"/>
      <c r="J563" s="826"/>
      <c r="K563" s="826"/>
      <c r="L563" s="826"/>
      <c r="M563" s="826"/>
      <c r="N563" s="826"/>
      <c r="O563" s="826"/>
      <c r="P563" s="826"/>
      <c r="Q563" s="826"/>
      <c r="R563" s="826"/>
    </row>
    <row r="564" spans="1:18" ht="15" customHeight="1">
      <c r="A564" s="826"/>
      <c r="B564" s="826"/>
      <c r="C564" s="826"/>
      <c r="D564" s="826"/>
      <c r="E564" s="1613"/>
      <c r="F564" s="826"/>
      <c r="G564" s="826"/>
      <c r="H564" s="826"/>
      <c r="I564" s="826"/>
      <c r="J564" s="826"/>
      <c r="K564" s="826"/>
      <c r="L564" s="826"/>
      <c r="M564" s="826"/>
      <c r="N564" s="826"/>
      <c r="O564" s="826"/>
      <c r="P564" s="826"/>
      <c r="Q564" s="826"/>
      <c r="R564" s="826"/>
    </row>
    <row r="565" spans="1:18" ht="15" customHeight="1">
      <c r="A565" s="826"/>
      <c r="B565" s="826"/>
      <c r="C565" s="826"/>
      <c r="D565" s="826"/>
      <c r="E565" s="1613"/>
      <c r="F565" s="826"/>
      <c r="G565" s="826"/>
      <c r="H565" s="826"/>
      <c r="I565" s="826"/>
      <c r="J565" s="826"/>
      <c r="K565" s="826"/>
      <c r="L565" s="826"/>
      <c r="M565" s="826"/>
      <c r="N565" s="826"/>
      <c r="O565" s="826"/>
      <c r="P565" s="826"/>
      <c r="Q565" s="826"/>
      <c r="R565" s="826"/>
    </row>
    <row r="566" spans="1:18" ht="15" customHeight="1">
      <c r="A566" s="826"/>
      <c r="B566" s="826"/>
      <c r="C566" s="826"/>
      <c r="D566" s="826"/>
      <c r="E566" s="1613"/>
      <c r="F566" s="826"/>
      <c r="G566" s="826"/>
      <c r="H566" s="826"/>
      <c r="I566" s="826"/>
      <c r="J566" s="826"/>
      <c r="K566" s="826"/>
      <c r="L566" s="826"/>
      <c r="M566" s="826"/>
      <c r="N566" s="826"/>
      <c r="O566" s="826"/>
      <c r="P566" s="826"/>
      <c r="Q566" s="826"/>
      <c r="R566" s="826"/>
    </row>
    <row r="567" spans="1:18" ht="15" customHeight="1">
      <c r="A567" s="826"/>
      <c r="B567" s="826"/>
      <c r="C567" s="826"/>
      <c r="D567" s="826"/>
      <c r="E567" s="1613"/>
      <c r="F567" s="826"/>
      <c r="G567" s="826"/>
      <c r="H567" s="826"/>
      <c r="I567" s="826"/>
      <c r="J567" s="826"/>
      <c r="K567" s="826"/>
      <c r="L567" s="826"/>
      <c r="M567" s="826"/>
      <c r="N567" s="826"/>
      <c r="O567" s="826"/>
      <c r="P567" s="826"/>
      <c r="Q567" s="826"/>
      <c r="R567" s="826"/>
    </row>
    <row r="568" spans="1:18" ht="15" customHeight="1">
      <c r="A568" s="826"/>
      <c r="B568" s="826"/>
      <c r="C568" s="826"/>
      <c r="D568" s="826"/>
      <c r="E568" s="1613"/>
      <c r="F568" s="826"/>
      <c r="G568" s="826"/>
      <c r="H568" s="826"/>
      <c r="I568" s="826"/>
      <c r="J568" s="826"/>
      <c r="K568" s="826"/>
      <c r="L568" s="826"/>
      <c r="M568" s="826"/>
      <c r="N568" s="826"/>
      <c r="O568" s="826"/>
      <c r="P568" s="826"/>
      <c r="Q568" s="826"/>
      <c r="R568" s="826"/>
    </row>
    <row r="569" spans="1:18" ht="15" customHeight="1">
      <c r="A569" s="826"/>
      <c r="B569" s="826"/>
      <c r="C569" s="826"/>
      <c r="D569" s="826"/>
      <c r="E569" s="1613"/>
      <c r="F569" s="826"/>
      <c r="G569" s="826"/>
      <c r="H569" s="826"/>
      <c r="I569" s="826"/>
      <c r="J569" s="826"/>
      <c r="K569" s="826"/>
      <c r="L569" s="826"/>
      <c r="M569" s="826"/>
      <c r="N569" s="826"/>
      <c r="O569" s="826"/>
      <c r="P569" s="826"/>
      <c r="Q569" s="826"/>
      <c r="R569" s="826"/>
    </row>
    <row r="570" spans="1:18" ht="15" customHeight="1">
      <c r="A570" s="826"/>
      <c r="B570" s="826"/>
      <c r="C570" s="826"/>
      <c r="D570" s="826"/>
      <c r="E570" s="1613"/>
      <c r="F570" s="826"/>
      <c r="G570" s="826"/>
      <c r="H570" s="826"/>
      <c r="I570" s="826"/>
      <c r="J570" s="826"/>
      <c r="K570" s="826"/>
      <c r="L570" s="826"/>
      <c r="M570" s="826"/>
      <c r="N570" s="826"/>
      <c r="O570" s="826"/>
      <c r="P570" s="826"/>
      <c r="Q570" s="826"/>
      <c r="R570" s="826"/>
    </row>
    <row r="571" spans="1:18" ht="15" customHeight="1">
      <c r="A571" s="826"/>
      <c r="B571" s="826"/>
      <c r="C571" s="826"/>
      <c r="D571" s="826"/>
      <c r="E571" s="1613"/>
      <c r="F571" s="826"/>
      <c r="G571" s="826"/>
      <c r="H571" s="826"/>
      <c r="I571" s="826"/>
      <c r="J571" s="826"/>
      <c r="K571" s="826"/>
      <c r="L571" s="826"/>
      <c r="M571" s="826"/>
      <c r="N571" s="826"/>
      <c r="O571" s="826"/>
      <c r="P571" s="826"/>
      <c r="Q571" s="826"/>
      <c r="R571" s="826"/>
    </row>
    <row r="572" spans="1:18" ht="15" customHeight="1">
      <c r="A572" s="826"/>
      <c r="B572" s="826"/>
      <c r="C572" s="826"/>
      <c r="D572" s="826"/>
      <c r="E572" s="1613"/>
      <c r="F572" s="826"/>
      <c r="G572" s="826"/>
      <c r="H572" s="826"/>
      <c r="I572" s="826"/>
      <c r="J572" s="826"/>
      <c r="K572" s="826"/>
      <c r="L572" s="826"/>
      <c r="M572" s="826"/>
      <c r="N572" s="826"/>
      <c r="O572" s="826"/>
      <c r="P572" s="826"/>
      <c r="Q572" s="826"/>
      <c r="R572" s="826"/>
    </row>
    <row r="573" spans="1:18" ht="15" customHeight="1">
      <c r="A573" s="826"/>
      <c r="B573" s="826"/>
      <c r="C573" s="826"/>
      <c r="D573" s="826"/>
      <c r="E573" s="1613"/>
      <c r="F573" s="826"/>
      <c r="G573" s="826"/>
      <c r="H573" s="826"/>
      <c r="I573" s="826"/>
      <c r="J573" s="826"/>
      <c r="K573" s="826"/>
      <c r="L573" s="826"/>
      <c r="M573" s="826"/>
      <c r="N573" s="826"/>
      <c r="O573" s="826"/>
      <c r="P573" s="826"/>
      <c r="Q573" s="826"/>
      <c r="R573" s="826"/>
    </row>
    <row r="574" spans="1:18" ht="15" customHeight="1">
      <c r="A574" s="826"/>
      <c r="B574" s="826"/>
      <c r="C574" s="826"/>
      <c r="D574" s="826"/>
      <c r="E574" s="1613"/>
      <c r="F574" s="826"/>
      <c r="G574" s="826"/>
      <c r="H574" s="826"/>
      <c r="I574" s="826"/>
      <c r="J574" s="826"/>
      <c r="K574" s="826"/>
      <c r="L574" s="826"/>
      <c r="M574" s="826"/>
      <c r="N574" s="826"/>
      <c r="O574" s="826"/>
      <c r="P574" s="826"/>
      <c r="Q574" s="826"/>
      <c r="R574" s="826"/>
    </row>
    <row r="575" spans="1:18" ht="15" customHeight="1">
      <c r="A575" s="826"/>
      <c r="B575" s="826"/>
      <c r="C575" s="826"/>
      <c r="D575" s="826"/>
      <c r="E575" s="1613"/>
      <c r="F575" s="826"/>
      <c r="G575" s="826"/>
      <c r="H575" s="826"/>
      <c r="I575" s="826"/>
      <c r="J575" s="826"/>
      <c r="K575" s="826"/>
      <c r="L575" s="826"/>
      <c r="M575" s="826"/>
      <c r="N575" s="826"/>
      <c r="O575" s="826"/>
      <c r="P575" s="826"/>
      <c r="Q575" s="826"/>
      <c r="R575" s="826"/>
    </row>
    <row r="576" spans="1:18" ht="15" customHeight="1">
      <c r="A576" s="826"/>
      <c r="B576" s="826"/>
      <c r="C576" s="826"/>
      <c r="D576" s="826"/>
      <c r="E576" s="1613"/>
      <c r="F576" s="826"/>
      <c r="G576" s="826"/>
      <c r="H576" s="826"/>
      <c r="I576" s="826"/>
      <c r="J576" s="826"/>
      <c r="K576" s="826"/>
      <c r="L576" s="826"/>
      <c r="M576" s="826"/>
      <c r="N576" s="826"/>
      <c r="O576" s="826"/>
      <c r="P576" s="826"/>
      <c r="Q576" s="826"/>
      <c r="R576" s="826"/>
    </row>
    <row r="577" spans="1:18" ht="15" customHeight="1">
      <c r="A577" s="826"/>
      <c r="B577" s="826"/>
      <c r="C577" s="826"/>
      <c r="D577" s="826"/>
      <c r="E577" s="1613"/>
      <c r="F577" s="826"/>
      <c r="G577" s="826"/>
      <c r="H577" s="826"/>
      <c r="I577" s="826"/>
      <c r="J577" s="826"/>
      <c r="K577" s="826"/>
      <c r="L577" s="826"/>
      <c r="M577" s="826"/>
      <c r="N577" s="826"/>
      <c r="O577" s="826"/>
      <c r="P577" s="826"/>
      <c r="Q577" s="826"/>
      <c r="R577" s="826"/>
    </row>
    <row r="578" spans="1:18" ht="15" customHeight="1">
      <c r="A578" s="826"/>
      <c r="B578" s="826"/>
      <c r="C578" s="826"/>
      <c r="D578" s="826"/>
      <c r="E578" s="1613"/>
      <c r="F578" s="826"/>
      <c r="G578" s="826"/>
      <c r="H578" s="826"/>
      <c r="I578" s="826"/>
      <c r="J578" s="826"/>
      <c r="K578" s="826"/>
      <c r="L578" s="826"/>
      <c r="M578" s="826"/>
      <c r="N578" s="826"/>
      <c r="O578" s="826"/>
      <c r="P578" s="826"/>
      <c r="Q578" s="826"/>
      <c r="R578" s="826"/>
    </row>
    <row r="579" spans="1:18" ht="15" customHeight="1">
      <c r="A579" s="826"/>
      <c r="B579" s="826"/>
      <c r="C579" s="826"/>
      <c r="D579" s="826"/>
      <c r="E579" s="1613"/>
      <c r="F579" s="826"/>
      <c r="G579" s="826"/>
      <c r="H579" s="826"/>
      <c r="I579" s="826"/>
      <c r="J579" s="826"/>
      <c r="K579" s="826"/>
      <c r="L579" s="826"/>
      <c r="M579" s="826"/>
      <c r="N579" s="826"/>
      <c r="O579" s="826"/>
      <c r="P579" s="826"/>
      <c r="Q579" s="826"/>
      <c r="R579" s="826"/>
    </row>
    <row r="580" spans="1:18" ht="15" customHeight="1">
      <c r="A580" s="826"/>
      <c r="B580" s="826"/>
      <c r="C580" s="826"/>
      <c r="D580" s="826"/>
      <c r="E580" s="1613"/>
      <c r="F580" s="826"/>
      <c r="G580" s="826"/>
      <c r="H580" s="826"/>
      <c r="I580" s="826"/>
      <c r="J580" s="826"/>
      <c r="K580" s="826"/>
      <c r="L580" s="826"/>
      <c r="M580" s="826"/>
      <c r="N580" s="826"/>
      <c r="O580" s="826"/>
      <c r="P580" s="826"/>
      <c r="Q580" s="826"/>
      <c r="R580" s="826"/>
    </row>
    <row r="581" spans="1:18" ht="15" customHeight="1">
      <c r="A581" s="826"/>
      <c r="B581" s="826"/>
      <c r="C581" s="826"/>
      <c r="D581" s="826"/>
      <c r="E581" s="1613"/>
      <c r="F581" s="826"/>
      <c r="G581" s="826"/>
      <c r="H581" s="826"/>
      <c r="I581" s="826"/>
      <c r="J581" s="826"/>
      <c r="K581" s="826"/>
      <c r="L581" s="826"/>
      <c r="M581" s="826"/>
      <c r="N581" s="826"/>
      <c r="O581" s="826"/>
      <c r="P581" s="826"/>
      <c r="Q581" s="826"/>
      <c r="R581" s="826"/>
    </row>
    <row r="582" spans="1:18" ht="15" customHeight="1">
      <c r="A582" s="826"/>
      <c r="B582" s="826"/>
      <c r="C582" s="826"/>
      <c r="D582" s="826"/>
      <c r="E582" s="1613"/>
      <c r="F582" s="826"/>
      <c r="G582" s="826"/>
      <c r="H582" s="826"/>
      <c r="I582" s="826"/>
      <c r="J582" s="826"/>
      <c r="K582" s="826"/>
      <c r="L582" s="826"/>
      <c r="M582" s="826"/>
      <c r="N582" s="826"/>
      <c r="O582" s="826"/>
      <c r="P582" s="826"/>
      <c r="Q582" s="826"/>
      <c r="R582" s="826"/>
    </row>
    <row r="583" spans="1:18" ht="15" customHeight="1">
      <c r="A583" s="826"/>
      <c r="B583" s="826"/>
      <c r="C583" s="826"/>
      <c r="D583" s="826"/>
      <c r="E583" s="1613"/>
      <c r="F583" s="826"/>
      <c r="G583" s="826"/>
      <c r="H583" s="826"/>
      <c r="I583" s="826"/>
      <c r="J583" s="826"/>
      <c r="K583" s="826"/>
      <c r="L583" s="826"/>
      <c r="M583" s="826"/>
      <c r="N583" s="826"/>
      <c r="O583" s="826"/>
      <c r="P583" s="826"/>
      <c r="Q583" s="826"/>
      <c r="R583" s="826"/>
    </row>
    <row r="584" spans="1:18" ht="15" customHeight="1">
      <c r="A584" s="826"/>
      <c r="B584" s="826"/>
      <c r="C584" s="826"/>
      <c r="D584" s="826"/>
      <c r="E584" s="1613"/>
      <c r="F584" s="826"/>
      <c r="G584" s="826"/>
      <c r="H584" s="826"/>
      <c r="I584" s="826"/>
      <c r="J584" s="826"/>
      <c r="K584" s="826"/>
      <c r="L584" s="826"/>
      <c r="M584" s="826"/>
      <c r="N584" s="826"/>
      <c r="O584" s="826"/>
      <c r="P584" s="826"/>
      <c r="Q584" s="826"/>
      <c r="R584" s="826"/>
    </row>
    <row r="585" spans="1:18" ht="15" customHeight="1">
      <c r="A585" s="826"/>
      <c r="B585" s="826"/>
      <c r="C585" s="826"/>
      <c r="D585" s="826"/>
      <c r="E585" s="1613"/>
      <c r="F585" s="826"/>
      <c r="G585" s="826"/>
      <c r="H585" s="826"/>
      <c r="I585" s="826"/>
      <c r="J585" s="826"/>
      <c r="K585" s="826"/>
      <c r="L585" s="826"/>
      <c r="M585" s="826"/>
      <c r="N585" s="826"/>
      <c r="O585" s="826"/>
      <c r="P585" s="826"/>
      <c r="Q585" s="826"/>
      <c r="R585" s="826"/>
    </row>
    <row r="586" spans="1:18" ht="15" customHeight="1">
      <c r="A586" s="826"/>
      <c r="B586" s="826"/>
      <c r="C586" s="826"/>
      <c r="D586" s="826"/>
      <c r="E586" s="1613"/>
      <c r="F586" s="826"/>
      <c r="G586" s="826"/>
      <c r="H586" s="826"/>
      <c r="I586" s="826"/>
      <c r="J586" s="826"/>
      <c r="K586" s="826"/>
      <c r="L586" s="826"/>
      <c r="M586" s="826"/>
      <c r="N586" s="826"/>
      <c r="O586" s="826"/>
      <c r="P586" s="826"/>
      <c r="Q586" s="826"/>
      <c r="R586" s="826"/>
    </row>
    <row r="587" spans="1:18" ht="15" customHeight="1">
      <c r="A587" s="826"/>
      <c r="B587" s="826"/>
      <c r="C587" s="826"/>
      <c r="D587" s="826"/>
      <c r="E587" s="1613"/>
      <c r="F587" s="826"/>
      <c r="G587" s="826"/>
      <c r="H587" s="826"/>
      <c r="I587" s="826"/>
      <c r="J587" s="826"/>
      <c r="K587" s="826"/>
      <c r="L587" s="826"/>
      <c r="M587" s="826"/>
      <c r="N587" s="826"/>
      <c r="O587" s="826"/>
      <c r="P587" s="826"/>
      <c r="Q587" s="826"/>
      <c r="R587" s="826"/>
    </row>
    <row r="588" spans="1:18" ht="15" customHeight="1">
      <c r="A588" s="826"/>
      <c r="B588" s="826"/>
      <c r="C588" s="826"/>
      <c r="D588" s="826"/>
      <c r="E588" s="1613"/>
      <c r="F588" s="826"/>
      <c r="G588" s="826"/>
      <c r="H588" s="826"/>
      <c r="I588" s="826"/>
      <c r="J588" s="826"/>
      <c r="K588" s="826"/>
      <c r="L588" s="826"/>
      <c r="M588" s="826"/>
      <c r="N588" s="826"/>
      <c r="O588" s="826"/>
      <c r="P588" s="826"/>
      <c r="Q588" s="826"/>
      <c r="R588" s="826"/>
    </row>
    <row r="589" spans="1:18" ht="15" customHeight="1">
      <c r="A589" s="826"/>
      <c r="B589" s="826"/>
      <c r="C589" s="826"/>
      <c r="D589" s="826"/>
      <c r="E589" s="1613"/>
      <c r="F589" s="826"/>
      <c r="G589" s="826"/>
      <c r="H589" s="826"/>
      <c r="I589" s="826"/>
      <c r="J589" s="826"/>
      <c r="K589" s="826"/>
      <c r="L589" s="826"/>
      <c r="M589" s="826"/>
      <c r="N589" s="826"/>
      <c r="O589" s="826"/>
      <c r="P589" s="826"/>
      <c r="Q589" s="826"/>
      <c r="R589" s="826"/>
    </row>
    <row r="590" spans="1:18" ht="15" customHeight="1">
      <c r="A590" s="826"/>
      <c r="B590" s="826"/>
      <c r="C590" s="826"/>
      <c r="D590" s="826"/>
      <c r="E590" s="1613"/>
      <c r="F590" s="826"/>
      <c r="G590" s="826"/>
      <c r="H590" s="826"/>
      <c r="I590" s="826"/>
      <c r="J590" s="826"/>
      <c r="K590" s="826"/>
      <c r="L590" s="826"/>
      <c r="M590" s="826"/>
      <c r="N590" s="826"/>
      <c r="O590" s="826"/>
      <c r="P590" s="826"/>
      <c r="Q590" s="826"/>
      <c r="R590" s="826"/>
    </row>
    <row r="591" spans="1:18" ht="15" customHeight="1">
      <c r="A591" s="826"/>
      <c r="B591" s="826"/>
      <c r="C591" s="826"/>
      <c r="D591" s="826"/>
      <c r="E591" s="1613"/>
      <c r="F591" s="826"/>
      <c r="G591" s="826"/>
      <c r="H591" s="826"/>
      <c r="I591" s="826"/>
      <c r="J591" s="826"/>
      <c r="K591" s="826"/>
      <c r="L591" s="826"/>
      <c r="M591" s="826"/>
      <c r="N591" s="826"/>
      <c r="O591" s="826"/>
      <c r="P591" s="826"/>
      <c r="Q591" s="826"/>
      <c r="R591" s="826"/>
    </row>
    <row r="592" spans="1:18" ht="15" customHeight="1">
      <c r="A592" s="826"/>
      <c r="B592" s="826"/>
      <c r="C592" s="826"/>
      <c r="D592" s="826"/>
      <c r="E592" s="1613"/>
      <c r="F592" s="826"/>
      <c r="G592" s="826"/>
      <c r="H592" s="826"/>
      <c r="I592" s="826"/>
      <c r="J592" s="826"/>
      <c r="K592" s="826"/>
      <c r="L592" s="826"/>
      <c r="M592" s="826"/>
      <c r="N592" s="826"/>
      <c r="O592" s="826"/>
      <c r="P592" s="826"/>
      <c r="Q592" s="826"/>
      <c r="R592" s="826"/>
    </row>
    <row r="593" spans="1:18" ht="15" customHeight="1">
      <c r="A593" s="826"/>
      <c r="B593" s="826"/>
      <c r="C593" s="826"/>
      <c r="D593" s="826"/>
      <c r="E593" s="1613"/>
      <c r="F593" s="826"/>
      <c r="G593" s="826"/>
      <c r="H593" s="826"/>
      <c r="I593" s="826"/>
      <c r="J593" s="826"/>
      <c r="K593" s="826"/>
      <c r="L593" s="826"/>
      <c r="M593" s="826"/>
      <c r="N593" s="826"/>
      <c r="O593" s="826"/>
      <c r="P593" s="826"/>
      <c r="Q593" s="826"/>
      <c r="R593" s="826"/>
    </row>
    <row r="594" spans="1:18" ht="15" customHeight="1">
      <c r="A594" s="826"/>
      <c r="B594" s="826"/>
      <c r="C594" s="826"/>
      <c r="D594" s="826"/>
      <c r="E594" s="1613"/>
      <c r="F594" s="826"/>
      <c r="G594" s="826"/>
      <c r="H594" s="826"/>
      <c r="I594" s="826"/>
      <c r="J594" s="826"/>
      <c r="K594" s="826"/>
      <c r="L594" s="826"/>
      <c r="M594" s="826"/>
      <c r="N594" s="826"/>
      <c r="O594" s="826"/>
      <c r="P594" s="826"/>
      <c r="Q594" s="826"/>
      <c r="R594" s="826"/>
    </row>
    <row r="595" spans="1:18" ht="15" customHeight="1">
      <c r="A595" s="826"/>
      <c r="B595" s="826"/>
      <c r="C595" s="826"/>
      <c r="D595" s="826"/>
      <c r="E595" s="1613"/>
      <c r="F595" s="826"/>
      <c r="G595" s="826"/>
      <c r="H595" s="826"/>
      <c r="I595" s="826"/>
      <c r="J595" s="826"/>
      <c r="K595" s="826"/>
      <c r="L595" s="826"/>
      <c r="M595" s="826"/>
      <c r="N595" s="826"/>
      <c r="O595" s="826"/>
      <c r="P595" s="826"/>
      <c r="Q595" s="826"/>
      <c r="R595" s="826"/>
    </row>
    <row r="596" spans="1:18" ht="15" customHeight="1">
      <c r="A596" s="826"/>
      <c r="B596" s="826"/>
      <c r="C596" s="826"/>
      <c r="D596" s="826"/>
      <c r="E596" s="1613"/>
      <c r="F596" s="826"/>
      <c r="G596" s="826"/>
      <c r="H596" s="826"/>
      <c r="I596" s="826"/>
      <c r="J596" s="826"/>
      <c r="K596" s="826"/>
      <c r="L596" s="826"/>
      <c r="M596" s="826"/>
      <c r="N596" s="826"/>
      <c r="O596" s="826"/>
      <c r="P596" s="826"/>
      <c r="Q596" s="826"/>
      <c r="R596" s="826"/>
    </row>
    <row r="597" spans="1:18" ht="15" customHeight="1">
      <c r="A597" s="826"/>
      <c r="B597" s="826"/>
      <c r="C597" s="826"/>
      <c r="D597" s="826"/>
      <c r="E597" s="1613"/>
      <c r="F597" s="826"/>
      <c r="G597" s="826"/>
      <c r="H597" s="826"/>
      <c r="I597" s="826"/>
      <c r="J597" s="826"/>
      <c r="K597" s="826"/>
      <c r="L597" s="826"/>
      <c r="M597" s="826"/>
      <c r="N597" s="826"/>
      <c r="O597" s="826"/>
      <c r="P597" s="826"/>
      <c r="Q597" s="826"/>
      <c r="R597" s="826"/>
    </row>
    <row r="598" spans="1:18" ht="15" customHeight="1">
      <c r="A598" s="826"/>
      <c r="B598" s="826"/>
      <c r="C598" s="826"/>
      <c r="D598" s="826"/>
      <c r="E598" s="1613"/>
      <c r="F598" s="826"/>
      <c r="G598" s="826"/>
      <c r="H598" s="826"/>
      <c r="I598" s="826"/>
      <c r="J598" s="826"/>
      <c r="K598" s="826"/>
      <c r="L598" s="826"/>
      <c r="M598" s="826"/>
      <c r="N598" s="826"/>
      <c r="O598" s="826"/>
      <c r="P598" s="826"/>
      <c r="Q598" s="826"/>
      <c r="R598" s="826"/>
    </row>
    <row r="599" spans="1:18" ht="15" customHeight="1">
      <c r="A599" s="826"/>
      <c r="B599" s="826"/>
      <c r="C599" s="826"/>
      <c r="D599" s="826"/>
      <c r="E599" s="1613"/>
      <c r="F599" s="826"/>
      <c r="G599" s="826"/>
      <c r="H599" s="826"/>
      <c r="I599" s="826"/>
      <c r="J599" s="826"/>
      <c r="K599" s="826"/>
      <c r="L599" s="826"/>
      <c r="M599" s="826"/>
      <c r="N599" s="826"/>
      <c r="O599" s="826"/>
      <c r="P599" s="826"/>
      <c r="Q599" s="826"/>
      <c r="R599" s="826"/>
    </row>
    <row r="600" spans="1:18" ht="15" customHeight="1">
      <c r="A600" s="826"/>
      <c r="B600" s="826"/>
      <c r="C600" s="826"/>
      <c r="D600" s="826"/>
      <c r="E600" s="1613"/>
      <c r="F600" s="826"/>
      <c r="G600" s="826"/>
      <c r="H600" s="826"/>
      <c r="I600" s="826"/>
      <c r="J600" s="826"/>
      <c r="K600" s="826"/>
      <c r="L600" s="826"/>
      <c r="M600" s="826"/>
      <c r="N600" s="826"/>
      <c r="O600" s="826"/>
      <c r="P600" s="826"/>
      <c r="Q600" s="826"/>
      <c r="R600" s="826"/>
    </row>
    <row r="601" spans="1:18" ht="15" customHeight="1">
      <c r="A601" s="826"/>
      <c r="B601" s="826"/>
      <c r="C601" s="826"/>
      <c r="D601" s="826"/>
      <c r="E601" s="1613"/>
      <c r="F601" s="826"/>
      <c r="G601" s="826"/>
      <c r="H601" s="826"/>
      <c r="I601" s="826"/>
      <c r="J601" s="826"/>
      <c r="K601" s="826"/>
      <c r="L601" s="826"/>
      <c r="M601" s="826"/>
      <c r="N601" s="826"/>
      <c r="O601" s="826"/>
      <c r="P601" s="826"/>
      <c r="Q601" s="826"/>
      <c r="R601" s="826"/>
    </row>
    <row r="602" spans="1:18" ht="15" customHeight="1">
      <c r="A602" s="826"/>
      <c r="B602" s="826"/>
      <c r="C602" s="826"/>
      <c r="D602" s="826"/>
      <c r="E602" s="1613"/>
      <c r="F602" s="826"/>
      <c r="G602" s="826"/>
      <c r="H602" s="826"/>
      <c r="I602" s="826"/>
      <c r="J602" s="826"/>
      <c r="K602" s="826"/>
      <c r="L602" s="826"/>
      <c r="M602" s="826"/>
      <c r="N602" s="826"/>
      <c r="O602" s="826"/>
      <c r="P602" s="826"/>
      <c r="Q602" s="826"/>
      <c r="R602" s="826"/>
    </row>
    <row r="603" spans="1:18" ht="15" customHeight="1">
      <c r="A603" s="826"/>
      <c r="B603" s="826"/>
      <c r="C603" s="826"/>
      <c r="D603" s="826"/>
      <c r="E603" s="1613"/>
      <c r="F603" s="826"/>
      <c r="G603" s="826"/>
      <c r="H603" s="826"/>
      <c r="I603" s="826"/>
      <c r="J603" s="826"/>
      <c r="K603" s="826"/>
      <c r="L603" s="826"/>
      <c r="M603" s="826"/>
      <c r="N603" s="826"/>
      <c r="O603" s="826"/>
      <c r="P603" s="826"/>
      <c r="Q603" s="826"/>
      <c r="R603" s="826"/>
    </row>
    <row r="604" spans="1:18" ht="15" customHeight="1">
      <c r="A604" s="826"/>
      <c r="B604" s="826"/>
      <c r="C604" s="826"/>
      <c r="D604" s="826"/>
      <c r="E604" s="1613"/>
      <c r="F604" s="826"/>
      <c r="G604" s="826"/>
      <c r="H604" s="826"/>
      <c r="I604" s="826"/>
      <c r="J604" s="826"/>
      <c r="K604" s="826"/>
      <c r="L604" s="826"/>
      <c r="M604" s="826"/>
      <c r="N604" s="826"/>
      <c r="O604" s="826"/>
      <c r="P604" s="826"/>
      <c r="Q604" s="826"/>
      <c r="R604" s="826"/>
    </row>
    <row r="605" spans="1:18" ht="15" customHeight="1">
      <c r="A605" s="826"/>
      <c r="B605" s="826"/>
      <c r="C605" s="826"/>
      <c r="D605" s="826"/>
      <c r="E605" s="1613"/>
      <c r="F605" s="826"/>
      <c r="G605" s="826"/>
      <c r="H605" s="826"/>
      <c r="I605" s="826"/>
      <c r="J605" s="826"/>
      <c r="K605" s="826"/>
      <c r="L605" s="826"/>
      <c r="M605" s="826"/>
      <c r="N605" s="826"/>
      <c r="O605" s="826"/>
      <c r="P605" s="826"/>
      <c r="Q605" s="826"/>
      <c r="R605" s="826"/>
    </row>
    <row r="606" spans="1:18" ht="15" customHeight="1">
      <c r="A606" s="826"/>
      <c r="B606" s="826"/>
      <c r="C606" s="826"/>
      <c r="D606" s="826"/>
      <c r="E606" s="1613"/>
      <c r="F606" s="826"/>
      <c r="G606" s="826"/>
      <c r="H606" s="826"/>
      <c r="I606" s="826"/>
      <c r="J606" s="826"/>
      <c r="K606" s="826"/>
      <c r="L606" s="826"/>
      <c r="M606" s="826"/>
      <c r="N606" s="826"/>
      <c r="O606" s="826"/>
      <c r="P606" s="826"/>
      <c r="Q606" s="826"/>
      <c r="R606" s="826"/>
    </row>
    <row r="607" spans="1:18" ht="15" customHeight="1">
      <c r="A607" s="826"/>
      <c r="B607" s="826"/>
      <c r="C607" s="826"/>
      <c r="D607" s="826"/>
      <c r="E607" s="1613"/>
      <c r="F607" s="826"/>
      <c r="G607" s="826"/>
      <c r="H607" s="826"/>
      <c r="I607" s="826"/>
      <c r="J607" s="826"/>
      <c r="K607" s="826"/>
      <c r="L607" s="826"/>
      <c r="M607" s="826"/>
      <c r="N607" s="826"/>
      <c r="O607" s="826"/>
      <c r="P607" s="826"/>
      <c r="Q607" s="826"/>
      <c r="R607" s="826"/>
    </row>
    <row r="608" spans="1:18" ht="15" customHeight="1">
      <c r="A608" s="826"/>
      <c r="B608" s="826"/>
      <c r="C608" s="826"/>
      <c r="D608" s="826"/>
      <c r="E608" s="1613"/>
      <c r="F608" s="826"/>
      <c r="G608" s="826"/>
      <c r="H608" s="826"/>
      <c r="I608" s="826"/>
      <c r="J608" s="826"/>
      <c r="K608" s="826"/>
      <c r="L608" s="826"/>
      <c r="M608" s="826"/>
      <c r="N608" s="826"/>
      <c r="O608" s="826"/>
      <c r="P608" s="826"/>
      <c r="Q608" s="826"/>
      <c r="R608" s="826"/>
    </row>
    <row r="609" spans="1:18" ht="15" customHeight="1">
      <c r="A609" s="826"/>
      <c r="B609" s="826"/>
      <c r="C609" s="826"/>
      <c r="D609" s="826"/>
      <c r="E609" s="1613"/>
      <c r="F609" s="826"/>
      <c r="G609" s="826"/>
      <c r="H609" s="826"/>
      <c r="I609" s="826"/>
      <c r="J609" s="826"/>
      <c r="K609" s="826"/>
      <c r="L609" s="826"/>
      <c r="M609" s="826"/>
      <c r="N609" s="826"/>
      <c r="O609" s="826"/>
      <c r="P609" s="826"/>
      <c r="Q609" s="826"/>
      <c r="R609" s="826"/>
    </row>
    <row r="610" spans="1:18" ht="15" customHeight="1">
      <c r="A610" s="826"/>
      <c r="B610" s="826"/>
      <c r="C610" s="826"/>
      <c r="D610" s="826"/>
      <c r="E610" s="1613"/>
      <c r="F610" s="826"/>
      <c r="G610" s="826"/>
      <c r="H610" s="826"/>
      <c r="I610" s="826"/>
      <c r="J610" s="826"/>
      <c r="K610" s="826"/>
      <c r="L610" s="826"/>
      <c r="M610" s="826"/>
      <c r="N610" s="826"/>
      <c r="O610" s="826"/>
      <c r="P610" s="826"/>
      <c r="Q610" s="826"/>
      <c r="R610" s="826"/>
    </row>
    <row r="611" spans="1:18" ht="15" customHeight="1">
      <c r="A611" s="826"/>
      <c r="B611" s="826"/>
      <c r="C611" s="826"/>
      <c r="D611" s="826"/>
      <c r="E611" s="1613"/>
      <c r="F611" s="826"/>
      <c r="G611" s="826"/>
      <c r="H611" s="826"/>
      <c r="I611" s="826"/>
      <c r="J611" s="826"/>
      <c r="K611" s="826"/>
      <c r="L611" s="826"/>
      <c r="M611" s="826"/>
      <c r="N611" s="826"/>
      <c r="O611" s="826"/>
      <c r="P611" s="826"/>
      <c r="Q611" s="826"/>
      <c r="R611" s="826"/>
    </row>
    <row r="612" spans="1:18" ht="15" customHeight="1">
      <c r="A612" s="826"/>
      <c r="B612" s="826"/>
      <c r="C612" s="826"/>
      <c r="D612" s="826"/>
      <c r="E612" s="1613"/>
      <c r="F612" s="826"/>
      <c r="G612" s="826"/>
      <c r="H612" s="826"/>
      <c r="I612" s="826"/>
      <c r="J612" s="826"/>
      <c r="K612" s="826"/>
      <c r="L612" s="826"/>
      <c r="M612" s="826"/>
      <c r="N612" s="826"/>
      <c r="O612" s="826"/>
      <c r="P612" s="826"/>
      <c r="Q612" s="826"/>
      <c r="R612" s="826"/>
    </row>
    <row r="613" spans="1:18" ht="15" customHeight="1">
      <c r="A613" s="826"/>
      <c r="B613" s="826"/>
      <c r="C613" s="826"/>
      <c r="D613" s="826"/>
      <c r="E613" s="1613"/>
      <c r="F613" s="826"/>
      <c r="G613" s="826"/>
      <c r="H613" s="826"/>
      <c r="I613" s="826"/>
      <c r="J613" s="826"/>
      <c r="K613" s="826"/>
      <c r="L613" s="826"/>
      <c r="M613" s="826"/>
      <c r="N613" s="826"/>
      <c r="O613" s="826"/>
      <c r="P613" s="826"/>
      <c r="Q613" s="826"/>
      <c r="R613" s="826"/>
    </row>
    <row r="614" spans="1:18" ht="15" customHeight="1">
      <c r="A614" s="826"/>
      <c r="B614" s="826"/>
      <c r="C614" s="826"/>
      <c r="D614" s="826"/>
      <c r="E614" s="1613"/>
      <c r="F614" s="826"/>
      <c r="G614" s="826"/>
      <c r="H614" s="826"/>
      <c r="I614" s="826"/>
      <c r="J614" s="826"/>
      <c r="K614" s="826"/>
      <c r="L614" s="826"/>
      <c r="M614" s="826"/>
      <c r="N614" s="826"/>
      <c r="O614" s="826"/>
      <c r="P614" s="826"/>
      <c r="Q614" s="826"/>
      <c r="R614" s="826"/>
    </row>
    <row r="615" spans="1:18" ht="15" customHeight="1">
      <c r="A615" s="826"/>
      <c r="B615" s="826"/>
      <c r="C615" s="826"/>
      <c r="D615" s="826"/>
      <c r="E615" s="1613"/>
      <c r="F615" s="826"/>
      <c r="G615" s="826"/>
      <c r="H615" s="826"/>
      <c r="I615" s="826"/>
      <c r="J615" s="826"/>
      <c r="K615" s="826"/>
      <c r="L615" s="826"/>
      <c r="M615" s="826"/>
      <c r="N615" s="826"/>
      <c r="O615" s="826"/>
      <c r="P615" s="826"/>
      <c r="Q615" s="826"/>
      <c r="R615" s="826"/>
    </row>
    <row r="616" spans="1:18" ht="15" customHeight="1">
      <c r="A616" s="826"/>
      <c r="B616" s="826"/>
      <c r="C616" s="826"/>
      <c r="D616" s="826"/>
      <c r="E616" s="1613"/>
      <c r="F616" s="826"/>
      <c r="G616" s="826"/>
      <c r="H616" s="826"/>
      <c r="I616" s="826"/>
      <c r="J616" s="826"/>
      <c r="K616" s="826"/>
      <c r="L616" s="826"/>
      <c r="M616" s="826"/>
      <c r="N616" s="826"/>
      <c r="O616" s="826"/>
      <c r="P616" s="826"/>
      <c r="Q616" s="826"/>
      <c r="R616" s="826"/>
    </row>
    <row r="617" spans="1:18" ht="15" customHeight="1">
      <c r="A617" s="826"/>
      <c r="B617" s="826"/>
      <c r="C617" s="826"/>
      <c r="D617" s="826"/>
      <c r="E617" s="1613"/>
      <c r="F617" s="826"/>
      <c r="G617" s="826"/>
      <c r="H617" s="826"/>
      <c r="I617" s="826"/>
      <c r="J617" s="826"/>
      <c r="K617" s="826"/>
      <c r="L617" s="826"/>
      <c r="M617" s="826"/>
      <c r="N617" s="826"/>
      <c r="O617" s="826"/>
      <c r="P617" s="826"/>
      <c r="Q617" s="826"/>
      <c r="R617" s="826"/>
    </row>
    <row r="618" spans="1:18" ht="15" customHeight="1">
      <c r="A618" s="826"/>
      <c r="B618" s="826"/>
      <c r="C618" s="826"/>
      <c r="D618" s="826"/>
      <c r="E618" s="1613"/>
      <c r="F618" s="826"/>
      <c r="G618" s="826"/>
      <c r="H618" s="826"/>
      <c r="I618" s="826"/>
      <c r="J618" s="826"/>
      <c r="K618" s="826"/>
      <c r="L618" s="826"/>
      <c r="M618" s="826"/>
      <c r="N618" s="826"/>
      <c r="O618" s="826"/>
      <c r="P618" s="826"/>
      <c r="Q618" s="826"/>
      <c r="R618" s="826"/>
    </row>
    <row r="619" spans="1:18" ht="15" customHeight="1">
      <c r="A619" s="826"/>
      <c r="B619" s="826"/>
      <c r="C619" s="826"/>
      <c r="D619" s="826"/>
      <c r="E619" s="1613"/>
      <c r="F619" s="826"/>
      <c r="G619" s="826"/>
      <c r="H619" s="826"/>
      <c r="I619" s="826"/>
      <c r="J619" s="826"/>
      <c r="K619" s="826"/>
      <c r="L619" s="826"/>
      <c r="M619" s="826"/>
      <c r="N619" s="826"/>
      <c r="O619" s="826"/>
      <c r="P619" s="826"/>
      <c r="Q619" s="826"/>
      <c r="R619" s="826"/>
    </row>
    <row r="620" spans="1:18" ht="15" customHeight="1">
      <c r="A620" s="826"/>
      <c r="B620" s="826"/>
      <c r="C620" s="826"/>
      <c r="D620" s="826"/>
      <c r="E620" s="1613"/>
      <c r="F620" s="826"/>
      <c r="G620" s="826"/>
      <c r="H620" s="826"/>
      <c r="I620" s="826"/>
      <c r="J620" s="826"/>
      <c r="K620" s="826"/>
      <c r="L620" s="826"/>
      <c r="M620" s="826"/>
      <c r="N620" s="826"/>
      <c r="O620" s="826"/>
      <c r="P620" s="826"/>
      <c r="Q620" s="826"/>
      <c r="R620" s="826"/>
    </row>
    <row r="621" spans="1:18" ht="15" customHeight="1">
      <c r="A621" s="826"/>
      <c r="B621" s="826"/>
      <c r="C621" s="826"/>
      <c r="D621" s="826"/>
      <c r="E621" s="1613"/>
      <c r="F621" s="826"/>
      <c r="G621" s="826"/>
      <c r="H621" s="826"/>
      <c r="I621" s="826"/>
      <c r="J621" s="826"/>
      <c r="K621" s="826"/>
      <c r="L621" s="826"/>
      <c r="M621" s="826"/>
      <c r="N621" s="826"/>
      <c r="O621" s="826"/>
      <c r="P621" s="826"/>
      <c r="Q621" s="826"/>
      <c r="R621" s="826"/>
    </row>
    <row r="622" spans="1:18" ht="15" customHeight="1">
      <c r="A622" s="826"/>
      <c r="B622" s="826"/>
      <c r="C622" s="826"/>
      <c r="D622" s="826"/>
      <c r="E622" s="1613"/>
      <c r="F622" s="826"/>
      <c r="G622" s="826"/>
      <c r="H622" s="826"/>
      <c r="I622" s="826"/>
      <c r="J622" s="826"/>
      <c r="K622" s="826"/>
      <c r="L622" s="826"/>
      <c r="M622" s="826"/>
      <c r="N622" s="826"/>
      <c r="O622" s="826"/>
      <c r="P622" s="826"/>
      <c r="Q622" s="826"/>
      <c r="R622" s="826"/>
    </row>
    <row r="623" spans="1:18" ht="15" customHeight="1">
      <c r="A623" s="826"/>
      <c r="B623" s="826"/>
      <c r="C623" s="826"/>
      <c r="D623" s="826"/>
      <c r="E623" s="1613"/>
      <c r="F623" s="826"/>
      <c r="G623" s="826"/>
      <c r="H623" s="826"/>
      <c r="I623" s="826"/>
      <c r="J623" s="826"/>
      <c r="K623" s="826"/>
      <c r="L623" s="826"/>
      <c r="M623" s="826"/>
      <c r="N623" s="826"/>
      <c r="O623" s="826"/>
      <c r="P623" s="826"/>
      <c r="Q623" s="826"/>
      <c r="R623" s="826"/>
    </row>
    <row r="624" spans="1:18" ht="15" customHeight="1">
      <c r="A624" s="826"/>
      <c r="B624" s="826"/>
      <c r="C624" s="826"/>
      <c r="D624" s="826"/>
      <c r="E624" s="1613"/>
      <c r="F624" s="826"/>
      <c r="G624" s="826"/>
      <c r="H624" s="826"/>
      <c r="I624" s="826"/>
      <c r="J624" s="826"/>
      <c r="K624" s="826"/>
      <c r="L624" s="826"/>
      <c r="M624" s="826"/>
      <c r="N624" s="826"/>
      <c r="O624" s="826"/>
      <c r="P624" s="826"/>
      <c r="Q624" s="826"/>
      <c r="R624" s="826"/>
    </row>
    <row r="625" spans="1:18" ht="15" customHeight="1">
      <c r="A625" s="826"/>
      <c r="B625" s="826"/>
      <c r="C625" s="826"/>
      <c r="D625" s="826"/>
      <c r="E625" s="1613"/>
      <c r="F625" s="826"/>
      <c r="G625" s="826"/>
      <c r="H625" s="826"/>
      <c r="I625" s="826"/>
      <c r="J625" s="826"/>
      <c r="K625" s="826"/>
      <c r="L625" s="826"/>
      <c r="M625" s="826"/>
      <c r="N625" s="826"/>
      <c r="O625" s="826"/>
      <c r="P625" s="826"/>
      <c r="Q625" s="826"/>
      <c r="R625" s="826"/>
    </row>
    <row r="626" spans="1:18" ht="15" customHeight="1">
      <c r="A626" s="826"/>
      <c r="B626" s="826"/>
      <c r="C626" s="826"/>
      <c r="D626" s="826"/>
      <c r="E626" s="1613"/>
      <c r="F626" s="826"/>
      <c r="G626" s="826"/>
      <c r="H626" s="826"/>
      <c r="I626" s="826"/>
      <c r="J626" s="826"/>
      <c r="K626" s="826"/>
      <c r="L626" s="826"/>
      <c r="M626" s="826"/>
      <c r="N626" s="826"/>
      <c r="O626" s="826"/>
      <c r="P626" s="826"/>
      <c r="Q626" s="826"/>
      <c r="R626" s="826"/>
    </row>
    <row r="627" spans="1:18" ht="15" customHeight="1">
      <c r="A627" s="826"/>
      <c r="B627" s="826"/>
      <c r="C627" s="826"/>
      <c r="D627" s="826"/>
      <c r="E627" s="1613"/>
      <c r="F627" s="826"/>
      <c r="G627" s="826"/>
      <c r="H627" s="826"/>
      <c r="I627" s="826"/>
      <c r="J627" s="826"/>
      <c r="K627" s="826"/>
      <c r="L627" s="826"/>
      <c r="M627" s="826"/>
      <c r="N627" s="826"/>
      <c r="O627" s="826"/>
      <c r="P627" s="826"/>
      <c r="Q627" s="826"/>
      <c r="R627" s="826"/>
    </row>
    <row r="628" spans="1:18" ht="15" customHeight="1">
      <c r="A628" s="826"/>
      <c r="B628" s="826"/>
      <c r="C628" s="826"/>
      <c r="D628" s="826"/>
      <c r="E628" s="1613"/>
      <c r="F628" s="826"/>
      <c r="G628" s="826"/>
      <c r="H628" s="826"/>
      <c r="I628" s="826"/>
      <c r="J628" s="826"/>
      <c r="K628" s="826"/>
      <c r="L628" s="826"/>
      <c r="M628" s="826"/>
      <c r="N628" s="826"/>
      <c r="O628" s="826"/>
      <c r="P628" s="826"/>
      <c r="Q628" s="826"/>
      <c r="R628" s="826"/>
    </row>
    <row r="629" spans="1:18" ht="15" customHeight="1">
      <c r="A629" s="826"/>
      <c r="B629" s="826"/>
      <c r="C629" s="826"/>
      <c r="D629" s="826"/>
      <c r="E629" s="1613"/>
      <c r="F629" s="826"/>
      <c r="G629" s="826"/>
      <c r="H629" s="826"/>
      <c r="I629" s="826"/>
      <c r="J629" s="826"/>
      <c r="K629" s="826"/>
      <c r="L629" s="826"/>
      <c r="M629" s="826"/>
      <c r="N629" s="826"/>
      <c r="O629" s="826"/>
      <c r="P629" s="826"/>
      <c r="Q629" s="826"/>
      <c r="R629" s="826"/>
    </row>
    <row r="630" spans="1:18" ht="15" customHeight="1">
      <c r="A630" s="826"/>
      <c r="B630" s="826"/>
      <c r="C630" s="826"/>
      <c r="D630" s="826"/>
      <c r="E630" s="1613"/>
      <c r="F630" s="826"/>
      <c r="G630" s="826"/>
      <c r="H630" s="826"/>
      <c r="I630" s="826"/>
      <c r="J630" s="826"/>
      <c r="K630" s="826"/>
      <c r="L630" s="826"/>
      <c r="M630" s="826"/>
      <c r="N630" s="826"/>
      <c r="O630" s="826"/>
      <c r="P630" s="826"/>
      <c r="Q630" s="826"/>
      <c r="R630" s="826"/>
    </row>
    <row r="631" spans="1:18" ht="15" customHeight="1">
      <c r="A631" s="826"/>
      <c r="B631" s="826"/>
      <c r="C631" s="826"/>
      <c r="D631" s="826"/>
      <c r="E631" s="1613"/>
      <c r="F631" s="826"/>
      <c r="G631" s="826"/>
      <c r="H631" s="826"/>
      <c r="I631" s="826"/>
      <c r="J631" s="826"/>
      <c r="K631" s="826"/>
      <c r="L631" s="826"/>
      <c r="M631" s="826"/>
      <c r="N631" s="826"/>
      <c r="O631" s="826"/>
      <c r="P631" s="826"/>
      <c r="Q631" s="826"/>
      <c r="R631" s="826"/>
    </row>
    <row r="632" spans="1:18" ht="15" customHeight="1">
      <c r="A632" s="826"/>
      <c r="B632" s="826"/>
      <c r="C632" s="826"/>
      <c r="D632" s="826"/>
      <c r="E632" s="1613"/>
      <c r="F632" s="826"/>
      <c r="G632" s="826"/>
      <c r="H632" s="826"/>
      <c r="I632" s="826"/>
      <c r="J632" s="826"/>
      <c r="K632" s="826"/>
      <c r="L632" s="826"/>
      <c r="M632" s="826"/>
      <c r="N632" s="826"/>
      <c r="O632" s="826"/>
      <c r="P632" s="826"/>
      <c r="Q632" s="826"/>
      <c r="R632" s="826"/>
    </row>
    <row r="633" spans="1:18" ht="15" customHeight="1">
      <c r="A633" s="826"/>
      <c r="B633" s="826"/>
      <c r="C633" s="826"/>
      <c r="D633" s="826"/>
      <c r="E633" s="1613"/>
      <c r="F633" s="826"/>
      <c r="G633" s="826"/>
      <c r="H633" s="826"/>
      <c r="I633" s="826"/>
      <c r="J633" s="826"/>
      <c r="K633" s="826"/>
      <c r="L633" s="826"/>
      <c r="M633" s="826"/>
      <c r="N633" s="826"/>
      <c r="O633" s="826"/>
      <c r="P633" s="826"/>
      <c r="Q633" s="826"/>
      <c r="R633" s="826"/>
    </row>
    <row r="634" spans="1:18" ht="15" customHeight="1">
      <c r="A634" s="826"/>
      <c r="B634" s="826"/>
      <c r="C634" s="826"/>
      <c r="D634" s="826"/>
      <c r="E634" s="1613"/>
      <c r="F634" s="826"/>
      <c r="G634" s="826"/>
      <c r="H634" s="826"/>
      <c r="I634" s="826"/>
      <c r="J634" s="826"/>
      <c r="K634" s="826"/>
      <c r="L634" s="826"/>
      <c r="M634" s="826"/>
      <c r="N634" s="826"/>
      <c r="O634" s="826"/>
      <c r="P634" s="826"/>
      <c r="Q634" s="826"/>
      <c r="R634" s="826"/>
    </row>
    <row r="635" spans="1:18" ht="15" customHeight="1">
      <c r="A635" s="826"/>
      <c r="B635" s="826"/>
      <c r="C635" s="826"/>
      <c r="D635" s="826"/>
      <c r="E635" s="1613"/>
      <c r="F635" s="826"/>
      <c r="G635" s="826"/>
      <c r="H635" s="826"/>
      <c r="I635" s="826"/>
      <c r="J635" s="826"/>
      <c r="K635" s="826"/>
      <c r="L635" s="826"/>
      <c r="M635" s="826"/>
      <c r="N635" s="826"/>
      <c r="O635" s="826"/>
      <c r="P635" s="826"/>
      <c r="Q635" s="826"/>
      <c r="R635" s="826"/>
    </row>
    <row r="636" spans="1:18" ht="15" customHeight="1">
      <c r="A636" s="826"/>
      <c r="B636" s="826"/>
      <c r="C636" s="826"/>
      <c r="D636" s="826"/>
      <c r="E636" s="1613"/>
      <c r="F636" s="826"/>
      <c r="G636" s="826"/>
      <c r="H636" s="826"/>
      <c r="I636" s="826"/>
      <c r="J636" s="826"/>
      <c r="K636" s="826"/>
      <c r="L636" s="826"/>
      <c r="M636" s="826"/>
      <c r="N636" s="826"/>
      <c r="O636" s="826"/>
      <c r="P636" s="826"/>
      <c r="Q636" s="826"/>
      <c r="R636" s="826"/>
    </row>
    <row r="637" spans="1:18" ht="15" customHeight="1">
      <c r="A637" s="826"/>
      <c r="B637" s="826"/>
      <c r="C637" s="826"/>
      <c r="D637" s="826"/>
      <c r="E637" s="1613"/>
      <c r="F637" s="826"/>
      <c r="G637" s="826"/>
      <c r="H637" s="826"/>
      <c r="I637" s="826"/>
      <c r="J637" s="826"/>
      <c r="K637" s="826"/>
      <c r="L637" s="826"/>
      <c r="M637" s="826"/>
      <c r="N637" s="826"/>
      <c r="O637" s="826"/>
      <c r="P637" s="826"/>
      <c r="Q637" s="826"/>
      <c r="R637" s="826"/>
    </row>
    <row r="638" spans="1:18" ht="15" customHeight="1">
      <c r="A638" s="826"/>
      <c r="B638" s="826"/>
      <c r="C638" s="826"/>
      <c r="D638" s="826"/>
      <c r="E638" s="1613"/>
      <c r="F638" s="826"/>
      <c r="G638" s="826"/>
      <c r="H638" s="826"/>
      <c r="I638" s="826"/>
      <c r="J638" s="826"/>
      <c r="K638" s="826"/>
      <c r="L638" s="826"/>
      <c r="M638" s="826"/>
      <c r="N638" s="826"/>
      <c r="O638" s="826"/>
      <c r="P638" s="826"/>
      <c r="Q638" s="826"/>
      <c r="R638" s="826"/>
    </row>
    <row r="639" spans="1:18" ht="15" customHeight="1">
      <c r="A639" s="826"/>
      <c r="B639" s="826"/>
      <c r="C639" s="826"/>
      <c r="D639" s="826"/>
      <c r="E639" s="1613"/>
      <c r="F639" s="826"/>
      <c r="G639" s="826"/>
      <c r="H639" s="826"/>
      <c r="I639" s="826"/>
      <c r="J639" s="826"/>
      <c r="K639" s="826"/>
      <c r="L639" s="826"/>
      <c r="M639" s="826"/>
      <c r="N639" s="826"/>
      <c r="O639" s="826"/>
      <c r="P639" s="826"/>
      <c r="Q639" s="826"/>
      <c r="R639" s="826"/>
    </row>
    <row r="640" spans="1:18" ht="15" customHeight="1">
      <c r="A640" s="826"/>
      <c r="B640" s="826"/>
      <c r="C640" s="826"/>
      <c r="D640" s="826"/>
      <c r="E640" s="1613"/>
      <c r="F640" s="826"/>
      <c r="G640" s="826"/>
      <c r="H640" s="826"/>
      <c r="I640" s="826"/>
      <c r="J640" s="826"/>
      <c r="K640" s="826"/>
      <c r="L640" s="826"/>
      <c r="M640" s="826"/>
      <c r="N640" s="826"/>
      <c r="O640" s="826"/>
      <c r="P640" s="826"/>
      <c r="Q640" s="826"/>
      <c r="R640" s="826"/>
    </row>
    <row r="641" spans="1:18" ht="15" customHeight="1">
      <c r="A641" s="826"/>
      <c r="B641" s="826"/>
      <c r="C641" s="826"/>
      <c r="D641" s="826"/>
      <c r="E641" s="1613"/>
      <c r="F641" s="826"/>
      <c r="G641" s="826"/>
      <c r="H641" s="826"/>
      <c r="I641" s="826"/>
      <c r="J641" s="826"/>
      <c r="K641" s="826"/>
      <c r="L641" s="826"/>
      <c r="M641" s="826"/>
      <c r="N641" s="826"/>
      <c r="O641" s="826"/>
      <c r="P641" s="826"/>
      <c r="Q641" s="826"/>
      <c r="R641" s="826"/>
    </row>
    <row r="642" spans="1:18" ht="15" customHeight="1">
      <c r="A642" s="826"/>
      <c r="B642" s="826"/>
      <c r="C642" s="826"/>
      <c r="D642" s="826"/>
      <c r="E642" s="1613"/>
      <c r="F642" s="826"/>
      <c r="G642" s="826"/>
      <c r="H642" s="826"/>
      <c r="I642" s="826"/>
      <c r="J642" s="826"/>
      <c r="K642" s="826"/>
      <c r="L642" s="826"/>
      <c r="M642" s="826"/>
      <c r="N642" s="826"/>
      <c r="O642" s="826"/>
      <c r="P642" s="826"/>
      <c r="Q642" s="826"/>
      <c r="R642" s="826"/>
    </row>
    <row r="643" spans="1:18" ht="15" customHeight="1">
      <c r="A643" s="826"/>
      <c r="B643" s="826"/>
      <c r="C643" s="826"/>
      <c r="D643" s="826"/>
      <c r="E643" s="1613"/>
      <c r="F643" s="826"/>
      <c r="G643" s="826"/>
      <c r="H643" s="826"/>
      <c r="I643" s="826"/>
      <c r="J643" s="826"/>
      <c r="K643" s="826"/>
      <c r="L643" s="826"/>
      <c r="M643" s="826"/>
      <c r="N643" s="826"/>
      <c r="O643" s="826"/>
      <c r="P643" s="826"/>
      <c r="Q643" s="826"/>
      <c r="R643" s="826"/>
    </row>
    <row r="644" spans="1:18" ht="15" customHeight="1">
      <c r="A644" s="826"/>
      <c r="B644" s="826"/>
      <c r="C644" s="826"/>
      <c r="D644" s="826"/>
      <c r="E644" s="1613"/>
      <c r="F644" s="826"/>
      <c r="G644" s="826"/>
      <c r="H644" s="826"/>
      <c r="I644" s="826"/>
      <c r="J644" s="826"/>
      <c r="K644" s="826"/>
      <c r="L644" s="826"/>
      <c r="M644" s="826"/>
      <c r="N644" s="826"/>
      <c r="O644" s="826"/>
      <c r="P644" s="826"/>
      <c r="Q644" s="826"/>
      <c r="R644" s="826"/>
    </row>
    <row r="645" spans="1:18" ht="15" customHeight="1">
      <c r="A645" s="826"/>
      <c r="B645" s="826"/>
      <c r="C645" s="826"/>
      <c r="D645" s="826"/>
      <c r="E645" s="1613"/>
      <c r="F645" s="826"/>
      <c r="G645" s="826"/>
      <c r="H645" s="826"/>
      <c r="I645" s="826"/>
      <c r="J645" s="826"/>
      <c r="K645" s="826"/>
      <c r="L645" s="826"/>
      <c r="M645" s="826"/>
      <c r="N645" s="826"/>
      <c r="O645" s="826"/>
      <c r="P645" s="826"/>
      <c r="Q645" s="826"/>
      <c r="R645" s="826"/>
    </row>
    <row r="646" spans="1:18" ht="15" customHeight="1">
      <c r="A646" s="826"/>
      <c r="B646" s="826"/>
      <c r="C646" s="826"/>
      <c r="D646" s="826"/>
      <c r="E646" s="1613"/>
      <c r="F646" s="826"/>
      <c r="G646" s="826"/>
      <c r="H646" s="826"/>
      <c r="I646" s="826"/>
      <c r="J646" s="826"/>
      <c r="K646" s="826"/>
      <c r="L646" s="826"/>
      <c r="M646" s="826"/>
      <c r="N646" s="826"/>
      <c r="O646" s="826"/>
      <c r="P646" s="826"/>
      <c r="Q646" s="826"/>
      <c r="R646" s="826"/>
    </row>
    <row r="647" spans="1:18" ht="15" customHeight="1">
      <c r="A647" s="826"/>
      <c r="B647" s="826"/>
      <c r="C647" s="826"/>
      <c r="D647" s="826"/>
      <c r="E647" s="1613"/>
      <c r="F647" s="826"/>
      <c r="G647" s="826"/>
      <c r="H647" s="826"/>
      <c r="I647" s="826"/>
      <c r="J647" s="826"/>
      <c r="K647" s="826"/>
      <c r="L647" s="826"/>
      <c r="M647" s="826"/>
      <c r="N647" s="826"/>
      <c r="O647" s="826"/>
      <c r="P647" s="826"/>
      <c r="Q647" s="826"/>
      <c r="R647" s="826"/>
    </row>
    <row r="648" spans="1:18" ht="15" customHeight="1">
      <c r="A648" s="826"/>
      <c r="B648" s="826"/>
      <c r="C648" s="826"/>
      <c r="D648" s="826"/>
      <c r="E648" s="1613"/>
      <c r="F648" s="826"/>
      <c r="G648" s="826"/>
      <c r="H648" s="826"/>
      <c r="I648" s="826"/>
      <c r="J648" s="826"/>
      <c r="K648" s="826"/>
      <c r="L648" s="826"/>
      <c r="M648" s="826"/>
      <c r="N648" s="826"/>
      <c r="O648" s="826"/>
      <c r="P648" s="826"/>
      <c r="Q648" s="826"/>
      <c r="R648" s="826"/>
    </row>
    <row r="649" spans="1:18" ht="15" customHeight="1">
      <c r="A649" s="826"/>
      <c r="B649" s="826"/>
      <c r="C649" s="826"/>
      <c r="D649" s="826"/>
      <c r="E649" s="1613"/>
      <c r="F649" s="826"/>
      <c r="G649" s="826"/>
      <c r="H649" s="826"/>
      <c r="I649" s="826"/>
      <c r="J649" s="826"/>
      <c r="K649" s="826"/>
      <c r="L649" s="826"/>
      <c r="M649" s="826"/>
      <c r="N649" s="826"/>
      <c r="O649" s="826"/>
      <c r="P649" s="826"/>
      <c r="Q649" s="826"/>
      <c r="R649" s="826"/>
    </row>
    <row r="650" spans="1:18" ht="15" customHeight="1">
      <c r="A650" s="826"/>
      <c r="B650" s="826"/>
      <c r="C650" s="826"/>
      <c r="D650" s="826"/>
      <c r="E650" s="1613"/>
      <c r="F650" s="826"/>
      <c r="G650" s="826"/>
      <c r="H650" s="826"/>
      <c r="I650" s="826"/>
      <c r="J650" s="826"/>
      <c r="K650" s="826"/>
      <c r="L650" s="826"/>
      <c r="M650" s="826"/>
      <c r="N650" s="826"/>
      <c r="O650" s="826"/>
      <c r="P650" s="826"/>
      <c r="Q650" s="826"/>
      <c r="R650" s="826"/>
    </row>
    <row r="651" spans="1:18" ht="15" customHeight="1">
      <c r="A651" s="826"/>
      <c r="B651" s="826"/>
      <c r="C651" s="826"/>
      <c r="D651" s="826"/>
      <c r="E651" s="1613"/>
      <c r="F651" s="826"/>
      <c r="G651" s="826"/>
      <c r="H651" s="826"/>
      <c r="I651" s="826"/>
      <c r="J651" s="826"/>
      <c r="K651" s="826"/>
      <c r="L651" s="826"/>
      <c r="M651" s="826"/>
      <c r="N651" s="826"/>
      <c r="O651" s="826"/>
      <c r="P651" s="826"/>
      <c r="Q651" s="826"/>
      <c r="R651" s="826"/>
    </row>
    <row r="652" spans="1:18" ht="15" customHeight="1">
      <c r="A652" s="826"/>
      <c r="B652" s="826"/>
      <c r="C652" s="826"/>
      <c r="D652" s="826"/>
      <c r="E652" s="1613"/>
      <c r="F652" s="826"/>
      <c r="G652" s="826"/>
      <c r="H652" s="826"/>
      <c r="I652" s="826"/>
      <c r="J652" s="826"/>
      <c r="K652" s="826"/>
      <c r="L652" s="826"/>
      <c r="M652" s="826"/>
      <c r="N652" s="826"/>
      <c r="O652" s="826"/>
      <c r="P652" s="826"/>
      <c r="Q652" s="826"/>
      <c r="R652" s="826"/>
    </row>
    <row r="653" spans="1:18" ht="15" customHeight="1">
      <c r="A653" s="826"/>
      <c r="B653" s="826"/>
      <c r="C653" s="826"/>
      <c r="D653" s="826"/>
      <c r="E653" s="1613"/>
      <c r="F653" s="826"/>
      <c r="G653" s="826"/>
      <c r="H653" s="826"/>
      <c r="I653" s="826"/>
      <c r="J653" s="826"/>
      <c r="K653" s="826"/>
      <c r="L653" s="826"/>
      <c r="M653" s="826"/>
      <c r="N653" s="826"/>
      <c r="O653" s="826"/>
      <c r="P653" s="826"/>
      <c r="Q653" s="826"/>
      <c r="R653" s="826"/>
    </row>
    <row r="654" spans="1:18" ht="15" customHeight="1">
      <c r="A654" s="826"/>
      <c r="B654" s="826"/>
      <c r="C654" s="826"/>
      <c r="D654" s="826"/>
      <c r="E654" s="1613"/>
      <c r="F654" s="826"/>
      <c r="G654" s="826"/>
      <c r="H654" s="826"/>
      <c r="I654" s="826"/>
      <c r="J654" s="826"/>
      <c r="K654" s="826"/>
      <c r="L654" s="826"/>
      <c r="M654" s="826"/>
      <c r="N654" s="826"/>
      <c r="O654" s="826"/>
      <c r="P654" s="826"/>
      <c r="Q654" s="826"/>
      <c r="R654" s="826"/>
    </row>
    <row r="655" spans="1:18" ht="15" customHeight="1">
      <c r="A655" s="826"/>
      <c r="B655" s="826"/>
      <c r="C655" s="826"/>
      <c r="D655" s="826"/>
      <c r="E655" s="1613"/>
      <c r="F655" s="826"/>
      <c r="G655" s="826"/>
      <c r="H655" s="826"/>
      <c r="I655" s="826"/>
      <c r="J655" s="826"/>
      <c r="K655" s="826"/>
      <c r="L655" s="826"/>
      <c r="M655" s="826"/>
      <c r="N655" s="826"/>
      <c r="O655" s="826"/>
      <c r="P655" s="826"/>
      <c r="Q655" s="826"/>
      <c r="R655" s="826"/>
    </row>
    <row r="656" spans="1:18" ht="15" customHeight="1">
      <c r="A656" s="826"/>
      <c r="B656" s="826"/>
      <c r="C656" s="826"/>
      <c r="D656" s="826"/>
      <c r="E656" s="1613"/>
      <c r="F656" s="826"/>
      <c r="G656" s="826"/>
      <c r="H656" s="826"/>
      <c r="I656" s="826"/>
      <c r="J656" s="826"/>
      <c r="K656" s="826"/>
      <c r="L656" s="826"/>
      <c r="M656" s="826"/>
      <c r="N656" s="826"/>
      <c r="O656" s="826"/>
      <c r="P656" s="826"/>
      <c r="Q656" s="826"/>
      <c r="R656" s="826"/>
    </row>
    <row r="657" spans="1:18" ht="15" customHeight="1">
      <c r="A657" s="826"/>
      <c r="B657" s="826"/>
      <c r="C657" s="826"/>
      <c r="D657" s="826"/>
      <c r="E657" s="1613"/>
      <c r="F657" s="826"/>
      <c r="G657" s="826"/>
      <c r="H657" s="826"/>
      <c r="I657" s="826"/>
      <c r="J657" s="826"/>
      <c r="K657" s="826"/>
      <c r="L657" s="826"/>
      <c r="M657" s="826"/>
      <c r="N657" s="826"/>
      <c r="O657" s="826"/>
      <c r="P657" s="826"/>
      <c r="Q657" s="826"/>
      <c r="R657" s="826"/>
    </row>
    <row r="658" spans="1:18" ht="15" customHeight="1">
      <c r="A658" s="826"/>
      <c r="B658" s="826"/>
      <c r="C658" s="826"/>
      <c r="D658" s="826"/>
      <c r="E658" s="1613"/>
      <c r="F658" s="826"/>
      <c r="G658" s="826"/>
      <c r="H658" s="826"/>
      <c r="I658" s="826"/>
      <c r="J658" s="826"/>
      <c r="K658" s="826"/>
      <c r="L658" s="826"/>
      <c r="M658" s="826"/>
      <c r="N658" s="826"/>
      <c r="O658" s="826"/>
      <c r="P658" s="826"/>
      <c r="Q658" s="826"/>
      <c r="R658" s="826"/>
    </row>
    <row r="659" spans="1:18" ht="15" customHeight="1">
      <c r="A659" s="826"/>
      <c r="B659" s="826"/>
      <c r="C659" s="826"/>
      <c r="D659" s="826"/>
      <c r="E659" s="1613"/>
      <c r="F659" s="826"/>
      <c r="G659" s="826"/>
      <c r="H659" s="826"/>
      <c r="I659" s="826"/>
      <c r="J659" s="826"/>
      <c r="K659" s="826"/>
      <c r="L659" s="826"/>
      <c r="M659" s="826"/>
      <c r="N659" s="826"/>
      <c r="O659" s="826"/>
      <c r="P659" s="826"/>
      <c r="Q659" s="826"/>
      <c r="R659" s="826"/>
    </row>
    <row r="660" spans="1:18" ht="15" customHeight="1">
      <c r="A660" s="826"/>
      <c r="B660" s="826"/>
      <c r="C660" s="826"/>
      <c r="D660" s="826"/>
      <c r="E660" s="1613"/>
      <c r="F660" s="826"/>
      <c r="G660" s="826"/>
      <c r="H660" s="826"/>
      <c r="I660" s="826"/>
      <c r="J660" s="826"/>
      <c r="K660" s="826"/>
      <c r="L660" s="826"/>
      <c r="M660" s="826"/>
      <c r="N660" s="826"/>
      <c r="O660" s="826"/>
      <c r="P660" s="826"/>
      <c r="Q660" s="826"/>
      <c r="R660" s="826"/>
    </row>
    <row r="661" spans="1:18" ht="15" customHeight="1">
      <c r="A661" s="826"/>
      <c r="B661" s="826"/>
      <c r="C661" s="826"/>
      <c r="D661" s="826"/>
      <c r="E661" s="1613"/>
      <c r="F661" s="826"/>
      <c r="G661" s="826"/>
      <c r="H661" s="826"/>
      <c r="I661" s="826"/>
      <c r="J661" s="826"/>
      <c r="K661" s="826"/>
      <c r="L661" s="826"/>
      <c r="M661" s="826"/>
      <c r="N661" s="826"/>
      <c r="O661" s="826"/>
      <c r="P661" s="826"/>
      <c r="Q661" s="826"/>
      <c r="R661" s="826"/>
    </row>
    <row r="662" spans="1:18" ht="15" customHeight="1">
      <c r="A662" s="826"/>
      <c r="B662" s="826"/>
      <c r="C662" s="826"/>
      <c r="D662" s="826"/>
      <c r="E662" s="1613"/>
      <c r="F662" s="826"/>
      <c r="G662" s="826"/>
      <c r="H662" s="826"/>
      <c r="I662" s="826"/>
      <c r="J662" s="826"/>
      <c r="K662" s="826"/>
      <c r="L662" s="826"/>
      <c r="M662" s="826"/>
      <c r="N662" s="826"/>
      <c r="O662" s="826"/>
      <c r="P662" s="826"/>
      <c r="Q662" s="826"/>
      <c r="R662" s="826"/>
    </row>
    <row r="663" spans="1:18" ht="15" customHeight="1">
      <c r="A663" s="826"/>
      <c r="B663" s="826"/>
      <c r="C663" s="826"/>
      <c r="D663" s="826"/>
      <c r="E663" s="1613"/>
      <c r="F663" s="826"/>
      <c r="G663" s="826"/>
      <c r="H663" s="826"/>
      <c r="I663" s="826"/>
      <c r="J663" s="826"/>
      <c r="K663" s="826"/>
      <c r="L663" s="826"/>
      <c r="M663" s="826"/>
      <c r="N663" s="826"/>
      <c r="O663" s="826"/>
      <c r="P663" s="826"/>
      <c r="Q663" s="826"/>
      <c r="R663" s="826"/>
    </row>
    <row r="664" spans="1:18" ht="15" customHeight="1">
      <c r="A664" s="826"/>
      <c r="B664" s="826"/>
      <c r="C664" s="826"/>
      <c r="D664" s="826"/>
      <c r="E664" s="1613"/>
      <c r="F664" s="826"/>
      <c r="G664" s="826"/>
      <c r="H664" s="826"/>
      <c r="I664" s="826"/>
      <c r="J664" s="826"/>
      <c r="K664" s="826"/>
      <c r="L664" s="826"/>
      <c r="M664" s="826"/>
      <c r="N664" s="826"/>
      <c r="O664" s="826"/>
      <c r="P664" s="826"/>
      <c r="Q664" s="826"/>
      <c r="R664" s="826"/>
    </row>
    <row r="665" spans="1:18" ht="15" customHeight="1">
      <c r="A665" s="826"/>
      <c r="B665" s="826"/>
      <c r="C665" s="826"/>
      <c r="D665" s="826"/>
      <c r="E665" s="1613"/>
      <c r="F665" s="826"/>
      <c r="G665" s="826"/>
      <c r="H665" s="826"/>
      <c r="I665" s="826"/>
      <c r="J665" s="826"/>
      <c r="K665" s="826"/>
      <c r="L665" s="826"/>
      <c r="M665" s="826"/>
      <c r="N665" s="826"/>
      <c r="O665" s="826"/>
      <c r="P665" s="826"/>
      <c r="Q665" s="826"/>
      <c r="R665" s="826"/>
    </row>
    <row r="666" spans="1:18" ht="15" customHeight="1">
      <c r="A666" s="826"/>
      <c r="B666" s="826"/>
      <c r="C666" s="826"/>
      <c r="D666" s="826"/>
      <c r="E666" s="1613"/>
      <c r="F666" s="826"/>
      <c r="G666" s="826"/>
      <c r="H666" s="826"/>
      <c r="I666" s="826"/>
      <c r="J666" s="826"/>
      <c r="K666" s="826"/>
      <c r="L666" s="826"/>
      <c r="M666" s="826"/>
      <c r="N666" s="826"/>
      <c r="O666" s="826"/>
      <c r="P666" s="826"/>
      <c r="Q666" s="826"/>
      <c r="R666" s="826"/>
    </row>
    <row r="667" spans="1:18" ht="15" customHeight="1">
      <c r="A667" s="826"/>
      <c r="B667" s="826"/>
      <c r="C667" s="826"/>
      <c r="D667" s="826"/>
      <c r="E667" s="1613"/>
      <c r="F667" s="826"/>
      <c r="G667" s="826"/>
      <c r="H667" s="826"/>
      <c r="I667" s="826"/>
      <c r="J667" s="826"/>
      <c r="K667" s="826"/>
      <c r="L667" s="826"/>
      <c r="M667" s="826"/>
      <c r="N667" s="826"/>
      <c r="O667" s="826"/>
      <c r="P667" s="826"/>
      <c r="Q667" s="826"/>
      <c r="R667" s="826"/>
    </row>
    <row r="668" spans="1:18" ht="15" customHeight="1">
      <c r="A668" s="826"/>
      <c r="B668" s="826"/>
      <c r="C668" s="826"/>
      <c r="D668" s="826"/>
      <c r="E668" s="1613"/>
      <c r="F668" s="826"/>
      <c r="G668" s="826"/>
      <c r="H668" s="826"/>
      <c r="I668" s="826"/>
      <c r="J668" s="826"/>
      <c r="K668" s="826"/>
      <c r="L668" s="826"/>
      <c r="M668" s="826"/>
      <c r="N668" s="826"/>
      <c r="O668" s="826"/>
      <c r="P668" s="826"/>
      <c r="Q668" s="826"/>
      <c r="R668" s="826"/>
    </row>
    <row r="669" spans="1:18" ht="15" customHeight="1">
      <c r="A669" s="826"/>
      <c r="B669" s="826"/>
      <c r="C669" s="826"/>
      <c r="D669" s="826"/>
      <c r="E669" s="1613"/>
      <c r="F669" s="826"/>
      <c r="G669" s="826"/>
      <c r="H669" s="826"/>
      <c r="I669" s="826"/>
      <c r="J669" s="826"/>
      <c r="K669" s="826"/>
      <c r="L669" s="826"/>
      <c r="M669" s="826"/>
      <c r="N669" s="826"/>
      <c r="O669" s="826"/>
      <c r="P669" s="826"/>
      <c r="Q669" s="826"/>
      <c r="R669" s="826"/>
    </row>
    <row r="670" spans="1:18" ht="15" customHeight="1">
      <c r="A670" s="826"/>
      <c r="B670" s="826"/>
      <c r="C670" s="826"/>
      <c r="D670" s="826"/>
      <c r="E670" s="1613"/>
      <c r="F670" s="826"/>
      <c r="G670" s="826"/>
      <c r="H670" s="826"/>
      <c r="I670" s="826"/>
      <c r="J670" s="826"/>
      <c r="K670" s="826"/>
      <c r="L670" s="826"/>
      <c r="M670" s="826"/>
      <c r="N670" s="826"/>
      <c r="O670" s="826"/>
      <c r="P670" s="826"/>
      <c r="Q670" s="826"/>
      <c r="R670" s="826"/>
    </row>
    <row r="671" spans="1:18" ht="15" customHeight="1">
      <c r="A671" s="826"/>
      <c r="B671" s="826"/>
      <c r="C671" s="826"/>
      <c r="D671" s="826"/>
      <c r="E671" s="1613"/>
      <c r="F671" s="826"/>
      <c r="G671" s="826"/>
      <c r="H671" s="826"/>
      <c r="I671" s="826"/>
      <c r="J671" s="826"/>
      <c r="K671" s="826"/>
      <c r="L671" s="826"/>
      <c r="M671" s="826"/>
      <c r="N671" s="826"/>
      <c r="O671" s="826"/>
      <c r="P671" s="826"/>
      <c r="Q671" s="826"/>
      <c r="R671" s="826"/>
    </row>
    <row r="672" spans="1:18" ht="15" customHeight="1">
      <c r="A672" s="826"/>
      <c r="B672" s="826"/>
      <c r="C672" s="826"/>
      <c r="D672" s="826"/>
      <c r="E672" s="1613"/>
      <c r="F672" s="826"/>
      <c r="G672" s="826"/>
      <c r="H672" s="826"/>
      <c r="I672" s="826"/>
      <c r="J672" s="826"/>
      <c r="K672" s="826"/>
      <c r="L672" s="826"/>
      <c r="M672" s="826"/>
      <c r="N672" s="826"/>
      <c r="O672" s="826"/>
      <c r="P672" s="826"/>
      <c r="Q672" s="826"/>
      <c r="R672" s="826"/>
    </row>
    <row r="673" spans="1:18" ht="15" customHeight="1">
      <c r="A673" s="826"/>
      <c r="B673" s="826"/>
      <c r="C673" s="826"/>
      <c r="D673" s="826"/>
      <c r="E673" s="1613"/>
      <c r="F673" s="826"/>
      <c r="G673" s="826"/>
      <c r="H673" s="826"/>
      <c r="I673" s="826"/>
      <c r="J673" s="826"/>
      <c r="K673" s="826"/>
      <c r="L673" s="826"/>
      <c r="M673" s="826"/>
      <c r="N673" s="826"/>
      <c r="O673" s="826"/>
      <c r="P673" s="826"/>
      <c r="Q673" s="826"/>
      <c r="R673" s="826"/>
    </row>
    <row r="674" spans="1:18" ht="15" customHeight="1">
      <c r="A674" s="826"/>
      <c r="B674" s="826"/>
      <c r="C674" s="826"/>
      <c r="D674" s="826"/>
      <c r="E674" s="1613"/>
      <c r="F674" s="826"/>
      <c r="G674" s="826"/>
      <c r="H674" s="826"/>
      <c r="I674" s="826"/>
      <c r="J674" s="826"/>
      <c r="K674" s="826"/>
      <c r="L674" s="826"/>
      <c r="M674" s="826"/>
      <c r="N674" s="826"/>
      <c r="O674" s="826"/>
      <c r="P674" s="826"/>
      <c r="Q674" s="826"/>
      <c r="R674" s="826"/>
    </row>
    <row r="675" spans="1:18" ht="15" customHeight="1">
      <c r="A675" s="826"/>
      <c r="B675" s="826"/>
      <c r="C675" s="826"/>
      <c r="D675" s="826"/>
      <c r="E675" s="1613"/>
      <c r="F675" s="826"/>
      <c r="G675" s="826"/>
      <c r="H675" s="826"/>
      <c r="I675" s="826"/>
      <c r="J675" s="826"/>
      <c r="K675" s="826"/>
      <c r="L675" s="826"/>
      <c r="M675" s="826"/>
      <c r="N675" s="826"/>
      <c r="O675" s="826"/>
      <c r="P675" s="826"/>
      <c r="Q675" s="826"/>
      <c r="R675" s="826"/>
    </row>
    <row r="676" spans="1:18" ht="15" customHeight="1">
      <c r="A676" s="826"/>
      <c r="B676" s="826"/>
      <c r="C676" s="826"/>
      <c r="D676" s="826"/>
      <c r="E676" s="1613"/>
      <c r="F676" s="826"/>
      <c r="G676" s="826"/>
      <c r="H676" s="826"/>
      <c r="I676" s="826"/>
      <c r="J676" s="826"/>
      <c r="K676" s="826"/>
      <c r="L676" s="826"/>
      <c r="M676" s="826"/>
      <c r="N676" s="826"/>
      <c r="O676" s="826"/>
      <c r="P676" s="826"/>
      <c r="Q676" s="826"/>
      <c r="R676" s="826"/>
    </row>
    <row r="677" spans="1:18" ht="15" customHeight="1">
      <c r="A677" s="826"/>
      <c r="B677" s="826"/>
      <c r="C677" s="826"/>
      <c r="D677" s="826"/>
      <c r="E677" s="1613"/>
      <c r="F677" s="826"/>
      <c r="G677" s="826"/>
      <c r="H677" s="826"/>
      <c r="I677" s="826"/>
      <c r="J677" s="826"/>
      <c r="K677" s="826"/>
      <c r="L677" s="826"/>
      <c r="M677" s="826"/>
      <c r="N677" s="826"/>
      <c r="O677" s="826"/>
      <c r="P677" s="826"/>
      <c r="Q677" s="826"/>
      <c r="R677" s="826"/>
    </row>
    <row r="678" spans="1:18" ht="15" customHeight="1">
      <c r="A678" s="826"/>
      <c r="B678" s="826"/>
      <c r="C678" s="826"/>
      <c r="D678" s="826"/>
      <c r="E678" s="1613"/>
      <c r="F678" s="826"/>
      <c r="G678" s="826"/>
      <c r="H678" s="826"/>
      <c r="I678" s="826"/>
      <c r="J678" s="826"/>
      <c r="K678" s="826"/>
      <c r="L678" s="826"/>
      <c r="M678" s="826"/>
      <c r="N678" s="826"/>
      <c r="O678" s="826"/>
      <c r="P678" s="826"/>
      <c r="Q678" s="826"/>
      <c r="R678" s="826"/>
    </row>
    <row r="679" spans="1:18" ht="15" customHeight="1">
      <c r="A679" s="826"/>
      <c r="B679" s="826"/>
      <c r="C679" s="826"/>
      <c r="D679" s="826"/>
      <c r="E679" s="1613"/>
      <c r="F679" s="826"/>
      <c r="G679" s="826"/>
      <c r="H679" s="826"/>
      <c r="I679" s="826"/>
      <c r="J679" s="826"/>
      <c r="K679" s="826"/>
      <c r="L679" s="826"/>
      <c r="M679" s="826"/>
      <c r="N679" s="826"/>
      <c r="O679" s="826"/>
      <c r="P679" s="826"/>
      <c r="Q679" s="826"/>
      <c r="R679" s="826"/>
    </row>
    <row r="680" spans="1:18" ht="15" customHeight="1">
      <c r="A680" s="826"/>
      <c r="B680" s="826"/>
      <c r="C680" s="826"/>
      <c r="D680" s="826"/>
      <c r="E680" s="1613"/>
      <c r="F680" s="826"/>
      <c r="G680" s="826"/>
      <c r="H680" s="826"/>
      <c r="I680" s="826"/>
      <c r="J680" s="826"/>
      <c r="K680" s="826"/>
      <c r="L680" s="826"/>
      <c r="M680" s="826"/>
      <c r="N680" s="826"/>
      <c r="O680" s="826"/>
      <c r="P680" s="826"/>
      <c r="Q680" s="826"/>
      <c r="R680" s="826"/>
    </row>
    <row r="681" spans="1:18" ht="15" customHeight="1">
      <c r="A681" s="826"/>
      <c r="B681" s="826"/>
      <c r="C681" s="826"/>
      <c r="D681" s="826"/>
      <c r="E681" s="1613"/>
      <c r="F681" s="826"/>
      <c r="G681" s="826"/>
      <c r="H681" s="826"/>
      <c r="I681" s="826"/>
      <c r="J681" s="826"/>
      <c r="K681" s="826"/>
      <c r="L681" s="826"/>
      <c r="M681" s="826"/>
      <c r="N681" s="826"/>
      <c r="O681" s="826"/>
      <c r="P681" s="826"/>
      <c r="Q681" s="826"/>
      <c r="R681" s="826"/>
    </row>
    <row r="682" spans="1:18" ht="15" customHeight="1">
      <c r="A682" s="826"/>
      <c r="B682" s="826"/>
      <c r="C682" s="826"/>
      <c r="D682" s="826"/>
      <c r="E682" s="1613"/>
      <c r="F682" s="826"/>
      <c r="G682" s="826"/>
      <c r="H682" s="826"/>
      <c r="I682" s="826"/>
      <c r="J682" s="826"/>
      <c r="K682" s="826"/>
      <c r="L682" s="826"/>
      <c r="M682" s="826"/>
      <c r="N682" s="826"/>
      <c r="O682" s="826"/>
      <c r="P682" s="826"/>
      <c r="Q682" s="826"/>
      <c r="R682" s="826"/>
    </row>
    <row r="683" spans="1:18" ht="15" customHeight="1">
      <c r="A683" s="826"/>
      <c r="B683" s="826"/>
      <c r="C683" s="826"/>
      <c r="D683" s="826"/>
      <c r="E683" s="1613"/>
      <c r="F683" s="826"/>
      <c r="G683" s="826"/>
      <c r="H683" s="826"/>
      <c r="I683" s="826"/>
      <c r="J683" s="826"/>
      <c r="K683" s="826"/>
      <c r="L683" s="826"/>
      <c r="M683" s="826"/>
      <c r="N683" s="826"/>
      <c r="O683" s="826"/>
      <c r="P683" s="826"/>
      <c r="Q683" s="826"/>
      <c r="R683" s="826"/>
    </row>
    <row r="684" spans="1:18" ht="15" customHeight="1">
      <c r="A684" s="826"/>
      <c r="B684" s="826"/>
      <c r="C684" s="826"/>
      <c r="D684" s="826"/>
      <c r="E684" s="1613"/>
      <c r="F684" s="826"/>
      <c r="G684" s="826"/>
      <c r="H684" s="826"/>
      <c r="I684" s="826"/>
      <c r="J684" s="826"/>
      <c r="K684" s="826"/>
      <c r="L684" s="826"/>
      <c r="M684" s="826"/>
      <c r="N684" s="826"/>
      <c r="O684" s="826"/>
      <c r="P684" s="826"/>
      <c r="Q684" s="826"/>
      <c r="R684" s="826"/>
    </row>
    <row r="685" spans="1:18" ht="15" customHeight="1">
      <c r="A685" s="826"/>
      <c r="B685" s="826"/>
      <c r="C685" s="826"/>
      <c r="D685" s="826"/>
      <c r="E685" s="1613"/>
      <c r="F685" s="826"/>
      <c r="G685" s="826"/>
      <c r="H685" s="826"/>
      <c r="I685" s="826"/>
      <c r="J685" s="826"/>
      <c r="K685" s="826"/>
      <c r="L685" s="826"/>
      <c r="M685" s="826"/>
      <c r="N685" s="826"/>
      <c r="O685" s="826"/>
      <c r="P685" s="826"/>
      <c r="Q685" s="826"/>
      <c r="R685" s="826"/>
    </row>
    <row r="686" spans="1:18" ht="15" customHeight="1">
      <c r="A686" s="826"/>
      <c r="B686" s="826"/>
      <c r="C686" s="826"/>
      <c r="D686" s="826"/>
      <c r="E686" s="1613"/>
      <c r="F686" s="826"/>
      <c r="G686" s="826"/>
      <c r="H686" s="826"/>
      <c r="I686" s="826"/>
      <c r="J686" s="826"/>
      <c r="K686" s="826"/>
      <c r="L686" s="826"/>
      <c r="M686" s="826"/>
      <c r="N686" s="826"/>
      <c r="O686" s="826"/>
      <c r="P686" s="826"/>
      <c r="Q686" s="826"/>
      <c r="R686" s="826"/>
    </row>
    <row r="687" spans="1:18" ht="15" customHeight="1">
      <c r="A687" s="826"/>
      <c r="B687" s="826"/>
      <c r="C687" s="826"/>
      <c r="D687" s="826"/>
      <c r="E687" s="1613"/>
      <c r="F687" s="826"/>
      <c r="G687" s="826"/>
      <c r="H687" s="826"/>
      <c r="I687" s="826"/>
      <c r="J687" s="826"/>
      <c r="K687" s="826"/>
      <c r="L687" s="826"/>
      <c r="M687" s="826"/>
      <c r="N687" s="826"/>
      <c r="O687" s="826"/>
      <c r="P687" s="826"/>
      <c r="Q687" s="826"/>
      <c r="R687" s="826"/>
    </row>
    <row r="688" spans="1:18" ht="15" customHeight="1">
      <c r="A688" s="826"/>
      <c r="B688" s="826"/>
      <c r="C688" s="826"/>
      <c r="D688" s="826"/>
      <c r="E688" s="1613"/>
      <c r="F688" s="826"/>
      <c r="G688" s="826"/>
      <c r="H688" s="826"/>
      <c r="I688" s="826"/>
      <c r="J688" s="826"/>
      <c r="K688" s="826"/>
      <c r="L688" s="826"/>
      <c r="M688" s="826"/>
      <c r="N688" s="826"/>
      <c r="O688" s="826"/>
      <c r="P688" s="826"/>
      <c r="Q688" s="826"/>
      <c r="R688" s="826"/>
    </row>
    <row r="689" spans="1:18" ht="15" customHeight="1">
      <c r="A689" s="826"/>
      <c r="B689" s="826"/>
      <c r="C689" s="826"/>
      <c r="D689" s="826"/>
      <c r="E689" s="1613"/>
      <c r="F689" s="826"/>
      <c r="G689" s="826"/>
      <c r="H689" s="826"/>
      <c r="I689" s="826"/>
      <c r="J689" s="826"/>
      <c r="K689" s="826"/>
      <c r="L689" s="826"/>
      <c r="M689" s="826"/>
      <c r="N689" s="826"/>
      <c r="O689" s="826"/>
      <c r="P689" s="826"/>
      <c r="Q689" s="826"/>
      <c r="R689" s="826"/>
    </row>
    <row r="690" spans="1:18" ht="15" customHeight="1">
      <c r="A690" s="826"/>
      <c r="B690" s="826"/>
      <c r="C690" s="826"/>
      <c r="D690" s="826"/>
      <c r="E690" s="1613"/>
      <c r="F690" s="826"/>
      <c r="G690" s="826"/>
      <c r="H690" s="826"/>
      <c r="I690" s="826"/>
      <c r="J690" s="826"/>
      <c r="K690" s="826"/>
      <c r="L690" s="826"/>
      <c r="M690" s="826"/>
      <c r="N690" s="826"/>
      <c r="O690" s="826"/>
      <c r="P690" s="826"/>
      <c r="Q690" s="826"/>
      <c r="R690" s="826"/>
    </row>
    <row r="691" spans="1:18" ht="15" customHeight="1">
      <c r="A691" s="826"/>
      <c r="B691" s="826"/>
      <c r="C691" s="826"/>
      <c r="D691" s="826"/>
      <c r="E691" s="1613"/>
      <c r="F691" s="826"/>
      <c r="G691" s="826"/>
      <c r="H691" s="826"/>
      <c r="I691" s="826"/>
      <c r="J691" s="826"/>
      <c r="K691" s="826"/>
      <c r="L691" s="826"/>
      <c r="M691" s="826"/>
      <c r="N691" s="826"/>
      <c r="O691" s="826"/>
      <c r="P691" s="826"/>
      <c r="Q691" s="826"/>
      <c r="R691" s="826"/>
    </row>
    <row r="692" spans="1:18" ht="15" customHeight="1">
      <c r="A692" s="826"/>
      <c r="B692" s="826"/>
      <c r="C692" s="826"/>
      <c r="D692" s="826"/>
      <c r="E692" s="1613"/>
      <c r="F692" s="826"/>
      <c r="G692" s="826"/>
      <c r="H692" s="826"/>
      <c r="I692" s="826"/>
      <c r="J692" s="826"/>
      <c r="K692" s="826"/>
      <c r="L692" s="826"/>
      <c r="M692" s="826"/>
      <c r="N692" s="826"/>
      <c r="O692" s="826"/>
      <c r="P692" s="826"/>
      <c r="Q692" s="826"/>
      <c r="R692" s="826"/>
    </row>
    <row r="693" spans="1:18" ht="15" customHeight="1">
      <c r="A693" s="826"/>
      <c r="B693" s="826"/>
      <c r="C693" s="826"/>
      <c r="D693" s="826"/>
      <c r="E693" s="1613"/>
      <c r="F693" s="826"/>
      <c r="G693" s="826"/>
      <c r="H693" s="826"/>
      <c r="I693" s="826"/>
      <c r="J693" s="826"/>
      <c r="K693" s="826"/>
      <c r="L693" s="826"/>
      <c r="M693" s="826"/>
      <c r="N693" s="826"/>
      <c r="O693" s="826"/>
      <c r="P693" s="826"/>
      <c r="Q693" s="826"/>
      <c r="R693" s="826"/>
    </row>
    <row r="694" spans="1:18" ht="15" customHeight="1">
      <c r="A694" s="826"/>
      <c r="B694" s="826"/>
      <c r="C694" s="826"/>
      <c r="D694" s="826"/>
      <c r="E694" s="1613"/>
      <c r="F694" s="826"/>
      <c r="G694" s="826"/>
      <c r="H694" s="826"/>
      <c r="I694" s="826"/>
      <c r="J694" s="826"/>
      <c r="K694" s="826"/>
      <c r="L694" s="826"/>
      <c r="M694" s="826"/>
      <c r="N694" s="826"/>
      <c r="O694" s="826"/>
      <c r="P694" s="826"/>
      <c r="Q694" s="826"/>
      <c r="R694" s="826"/>
    </row>
    <row r="695" spans="1:18" ht="15" customHeight="1">
      <c r="A695" s="826"/>
      <c r="B695" s="826"/>
      <c r="C695" s="826"/>
      <c r="D695" s="826"/>
      <c r="E695" s="1613"/>
      <c r="F695" s="826"/>
      <c r="G695" s="826"/>
      <c r="H695" s="826"/>
      <c r="I695" s="826"/>
      <c r="J695" s="826"/>
      <c r="K695" s="826"/>
      <c r="L695" s="826"/>
      <c r="M695" s="826"/>
      <c r="N695" s="826"/>
      <c r="O695" s="826"/>
      <c r="P695" s="826"/>
      <c r="Q695" s="826"/>
      <c r="R695" s="826"/>
    </row>
    <row r="696" spans="1:18" ht="15" customHeight="1">
      <c r="A696" s="826"/>
      <c r="B696" s="826"/>
      <c r="C696" s="826"/>
      <c r="D696" s="826"/>
      <c r="E696" s="1613"/>
      <c r="F696" s="826"/>
      <c r="G696" s="826"/>
      <c r="H696" s="826"/>
      <c r="I696" s="826"/>
      <c r="J696" s="826"/>
      <c r="K696" s="826"/>
      <c r="L696" s="826"/>
      <c r="M696" s="826"/>
      <c r="N696" s="826"/>
      <c r="O696" s="826"/>
      <c r="P696" s="826"/>
      <c r="Q696" s="826"/>
      <c r="R696" s="826"/>
    </row>
    <row r="697" spans="1:18" ht="15" customHeight="1">
      <c r="A697" s="826"/>
      <c r="B697" s="826"/>
      <c r="C697" s="826"/>
      <c r="D697" s="826"/>
      <c r="E697" s="1613"/>
      <c r="F697" s="826"/>
      <c r="G697" s="826"/>
      <c r="H697" s="826"/>
      <c r="I697" s="826"/>
      <c r="J697" s="826"/>
      <c r="K697" s="826"/>
      <c r="L697" s="826"/>
      <c r="M697" s="826"/>
      <c r="N697" s="826"/>
      <c r="O697" s="826"/>
      <c r="P697" s="826"/>
      <c r="Q697" s="826"/>
      <c r="R697" s="826"/>
    </row>
    <row r="698" spans="1:18" ht="15" customHeight="1">
      <c r="A698" s="826"/>
      <c r="B698" s="826"/>
      <c r="C698" s="826"/>
      <c r="D698" s="826"/>
      <c r="E698" s="1613"/>
      <c r="F698" s="826"/>
      <c r="G698" s="826"/>
      <c r="H698" s="826"/>
      <c r="I698" s="826"/>
      <c r="J698" s="826"/>
      <c r="K698" s="826"/>
      <c r="L698" s="826"/>
      <c r="M698" s="826"/>
      <c r="N698" s="826"/>
      <c r="O698" s="826"/>
      <c r="P698" s="826"/>
      <c r="Q698" s="826"/>
      <c r="R698" s="826"/>
    </row>
    <row r="699" spans="1:18" ht="15" customHeight="1">
      <c r="A699" s="826"/>
      <c r="B699" s="826"/>
      <c r="C699" s="826"/>
      <c r="D699" s="826"/>
      <c r="E699" s="1613"/>
      <c r="F699" s="826"/>
      <c r="G699" s="826"/>
      <c r="H699" s="826"/>
      <c r="I699" s="826"/>
      <c r="J699" s="826"/>
      <c r="K699" s="826"/>
      <c r="L699" s="826"/>
      <c r="M699" s="826"/>
      <c r="N699" s="826"/>
      <c r="O699" s="826"/>
      <c r="P699" s="826"/>
      <c r="Q699" s="826"/>
      <c r="R699" s="826"/>
    </row>
    <row r="700" spans="1:18" ht="15" customHeight="1">
      <c r="A700" s="826"/>
      <c r="B700" s="826"/>
      <c r="C700" s="826"/>
      <c r="D700" s="826"/>
      <c r="E700" s="1613"/>
      <c r="F700" s="826"/>
      <c r="G700" s="826"/>
      <c r="H700" s="826"/>
      <c r="I700" s="826"/>
      <c r="J700" s="826"/>
      <c r="K700" s="826"/>
      <c r="L700" s="826"/>
      <c r="M700" s="826"/>
      <c r="N700" s="826"/>
      <c r="O700" s="826"/>
      <c r="P700" s="826"/>
      <c r="Q700" s="826"/>
      <c r="R700" s="826"/>
    </row>
    <row r="701" spans="1:18" ht="15" customHeight="1">
      <c r="A701" s="826"/>
      <c r="B701" s="826"/>
      <c r="C701" s="826"/>
      <c r="D701" s="826"/>
      <c r="E701" s="1613"/>
      <c r="F701" s="826"/>
      <c r="G701" s="826"/>
      <c r="H701" s="826"/>
      <c r="I701" s="826"/>
      <c r="J701" s="826"/>
      <c r="K701" s="826"/>
      <c r="L701" s="826"/>
      <c r="M701" s="826"/>
      <c r="N701" s="826"/>
      <c r="O701" s="826"/>
      <c r="P701" s="826"/>
      <c r="Q701" s="826"/>
      <c r="R701" s="826"/>
    </row>
    <row r="702" spans="1:18" ht="15" customHeight="1">
      <c r="A702" s="826"/>
      <c r="B702" s="826"/>
      <c r="C702" s="826"/>
      <c r="D702" s="826"/>
      <c r="E702" s="1613"/>
      <c r="F702" s="826"/>
      <c r="G702" s="826"/>
      <c r="H702" s="826"/>
      <c r="I702" s="826"/>
      <c r="J702" s="826"/>
      <c r="K702" s="826"/>
      <c r="L702" s="826"/>
      <c r="M702" s="826"/>
      <c r="N702" s="826"/>
      <c r="O702" s="826"/>
      <c r="P702" s="826"/>
      <c r="Q702" s="826"/>
      <c r="R702" s="826"/>
    </row>
    <row r="703" spans="1:18" ht="15" customHeight="1">
      <c r="A703" s="826"/>
      <c r="B703" s="826"/>
      <c r="C703" s="826"/>
      <c r="D703" s="826"/>
      <c r="E703" s="1613"/>
      <c r="F703" s="826"/>
      <c r="G703" s="826"/>
      <c r="H703" s="826"/>
      <c r="I703" s="826"/>
      <c r="J703" s="826"/>
      <c r="K703" s="826"/>
      <c r="L703" s="826"/>
      <c r="M703" s="826"/>
      <c r="N703" s="826"/>
      <c r="O703" s="826"/>
      <c r="P703" s="826"/>
      <c r="Q703" s="826"/>
      <c r="R703" s="826"/>
    </row>
    <row r="704" spans="1:18" ht="15" customHeight="1">
      <c r="A704" s="826"/>
      <c r="B704" s="826"/>
      <c r="C704" s="826"/>
      <c r="D704" s="826"/>
      <c r="E704" s="1613"/>
      <c r="F704" s="826"/>
      <c r="G704" s="826"/>
      <c r="H704" s="826"/>
      <c r="I704" s="826"/>
      <c r="J704" s="826"/>
      <c r="K704" s="826"/>
      <c r="L704" s="826"/>
      <c r="M704" s="826"/>
      <c r="N704" s="826"/>
      <c r="O704" s="826"/>
      <c r="P704" s="826"/>
      <c r="Q704" s="826"/>
      <c r="R704" s="826"/>
    </row>
    <row r="705" spans="1:18" ht="15" customHeight="1">
      <c r="A705" s="826"/>
      <c r="B705" s="826"/>
      <c r="C705" s="826"/>
      <c r="D705" s="826"/>
      <c r="E705" s="1613"/>
      <c r="F705" s="826"/>
      <c r="G705" s="826"/>
      <c r="H705" s="826"/>
      <c r="I705" s="826"/>
      <c r="J705" s="826"/>
      <c r="K705" s="826"/>
      <c r="L705" s="826"/>
      <c r="M705" s="826"/>
      <c r="N705" s="826"/>
      <c r="O705" s="826"/>
      <c r="P705" s="826"/>
      <c r="Q705" s="826"/>
      <c r="R705" s="826"/>
    </row>
    <row r="706" spans="1:18" ht="15" customHeight="1">
      <c r="A706" s="826"/>
      <c r="B706" s="826"/>
      <c r="C706" s="826"/>
      <c r="D706" s="826"/>
      <c r="E706" s="1613"/>
      <c r="F706" s="826"/>
      <c r="G706" s="826"/>
      <c r="H706" s="826"/>
      <c r="I706" s="826"/>
      <c r="J706" s="826"/>
      <c r="K706" s="826"/>
      <c r="L706" s="826"/>
      <c r="M706" s="826"/>
      <c r="N706" s="826"/>
      <c r="O706" s="826"/>
      <c r="P706" s="826"/>
      <c r="Q706" s="826"/>
      <c r="R706" s="826"/>
    </row>
    <row r="707" spans="1:18" ht="15" customHeight="1">
      <c r="A707" s="826"/>
      <c r="B707" s="826"/>
      <c r="C707" s="826"/>
      <c r="D707" s="826"/>
      <c r="E707" s="1613"/>
      <c r="F707" s="826"/>
      <c r="G707" s="826"/>
      <c r="H707" s="826"/>
      <c r="I707" s="826"/>
      <c r="J707" s="826"/>
      <c r="K707" s="826"/>
      <c r="L707" s="826"/>
      <c r="M707" s="826"/>
      <c r="N707" s="826"/>
      <c r="O707" s="826"/>
      <c r="P707" s="826"/>
      <c r="Q707" s="826"/>
      <c r="R707" s="826"/>
    </row>
    <row r="708" spans="1:18" ht="15" customHeight="1">
      <c r="A708" s="826"/>
      <c r="B708" s="826"/>
      <c r="C708" s="826"/>
      <c r="D708" s="826"/>
      <c r="E708" s="1613"/>
      <c r="F708" s="826"/>
      <c r="G708" s="826"/>
      <c r="H708" s="826"/>
      <c r="I708" s="826"/>
      <c r="J708" s="826"/>
      <c r="K708" s="826"/>
      <c r="L708" s="826"/>
      <c r="M708" s="826"/>
      <c r="N708" s="826"/>
      <c r="O708" s="826"/>
      <c r="P708" s="826"/>
      <c r="Q708" s="826"/>
      <c r="R708" s="826"/>
    </row>
    <row r="709" spans="1:18" ht="15" customHeight="1">
      <c r="A709" s="826"/>
      <c r="B709" s="826"/>
      <c r="C709" s="826"/>
      <c r="D709" s="826"/>
      <c r="E709" s="1613"/>
      <c r="F709" s="826"/>
      <c r="G709" s="826"/>
      <c r="H709" s="826"/>
      <c r="I709" s="826"/>
      <c r="J709" s="826"/>
      <c r="K709" s="826"/>
      <c r="L709" s="826"/>
      <c r="M709" s="826"/>
      <c r="N709" s="826"/>
      <c r="O709" s="826"/>
      <c r="P709" s="826"/>
      <c r="Q709" s="826"/>
      <c r="R709" s="826"/>
    </row>
    <row r="710" spans="1:18" ht="15" customHeight="1">
      <c r="A710" s="826"/>
      <c r="B710" s="826"/>
      <c r="C710" s="826"/>
      <c r="D710" s="826"/>
      <c r="E710" s="1613"/>
      <c r="F710" s="826"/>
      <c r="G710" s="826"/>
      <c r="H710" s="826"/>
      <c r="I710" s="826"/>
      <c r="J710" s="826"/>
      <c r="K710" s="826"/>
      <c r="L710" s="826"/>
      <c r="M710" s="826"/>
      <c r="N710" s="826"/>
      <c r="O710" s="826"/>
      <c r="P710" s="826"/>
      <c r="Q710" s="826"/>
      <c r="R710" s="826"/>
    </row>
    <row r="711" spans="1:18" ht="15" customHeight="1">
      <c r="A711" s="826"/>
      <c r="B711" s="826"/>
      <c r="C711" s="826"/>
      <c r="D711" s="826"/>
      <c r="E711" s="1613"/>
      <c r="F711" s="826"/>
      <c r="G711" s="826"/>
      <c r="H711" s="826"/>
      <c r="I711" s="826"/>
      <c r="J711" s="826"/>
      <c r="K711" s="826"/>
      <c r="L711" s="826"/>
      <c r="M711" s="826"/>
      <c r="N711" s="826"/>
      <c r="O711" s="826"/>
      <c r="P711" s="826"/>
      <c r="Q711" s="826"/>
      <c r="R711" s="826"/>
    </row>
    <row r="712" spans="1:18" ht="15" customHeight="1">
      <c r="A712" s="826"/>
      <c r="B712" s="826"/>
      <c r="C712" s="826"/>
      <c r="D712" s="826"/>
      <c r="E712" s="1613"/>
      <c r="F712" s="826"/>
      <c r="G712" s="826"/>
      <c r="H712" s="826"/>
      <c r="I712" s="826"/>
      <c r="J712" s="826"/>
      <c r="K712" s="826"/>
      <c r="L712" s="826"/>
      <c r="M712" s="826"/>
      <c r="N712" s="826"/>
      <c r="O712" s="826"/>
      <c r="P712" s="826"/>
      <c r="Q712" s="826"/>
      <c r="R712" s="826"/>
    </row>
    <row r="713" spans="1:18" ht="15" customHeight="1">
      <c r="A713" s="826"/>
      <c r="B713" s="826"/>
      <c r="C713" s="826"/>
      <c r="D713" s="826"/>
      <c r="E713" s="1613"/>
      <c r="F713" s="826"/>
      <c r="G713" s="826"/>
      <c r="H713" s="826"/>
      <c r="I713" s="826"/>
      <c r="J713" s="826"/>
      <c r="K713" s="826"/>
      <c r="L713" s="826"/>
      <c r="M713" s="826"/>
      <c r="N713" s="826"/>
      <c r="O713" s="826"/>
      <c r="P713" s="826"/>
      <c r="Q713" s="826"/>
      <c r="R713" s="826"/>
    </row>
    <row r="714" spans="1:18" ht="15" customHeight="1">
      <c r="A714" s="826"/>
      <c r="B714" s="826"/>
      <c r="C714" s="826"/>
      <c r="D714" s="826"/>
      <c r="E714" s="1613"/>
      <c r="F714" s="826"/>
      <c r="G714" s="826"/>
      <c r="H714" s="826"/>
      <c r="I714" s="826"/>
      <c r="J714" s="826"/>
      <c r="K714" s="826"/>
      <c r="L714" s="826"/>
      <c r="M714" s="826"/>
      <c r="N714" s="826"/>
      <c r="O714" s="826"/>
      <c r="P714" s="826"/>
      <c r="Q714" s="826"/>
      <c r="R714" s="826"/>
    </row>
    <row r="715" spans="1:18" ht="15" customHeight="1">
      <c r="A715" s="826"/>
      <c r="B715" s="826"/>
      <c r="C715" s="826"/>
      <c r="D715" s="826"/>
      <c r="E715" s="1613"/>
      <c r="F715" s="826"/>
      <c r="G715" s="826"/>
      <c r="H715" s="826"/>
      <c r="I715" s="826"/>
      <c r="J715" s="826"/>
      <c r="K715" s="826"/>
      <c r="L715" s="826"/>
      <c r="M715" s="826"/>
      <c r="N715" s="826"/>
      <c r="O715" s="826"/>
      <c r="P715" s="826"/>
      <c r="Q715" s="826"/>
      <c r="R715" s="826"/>
    </row>
    <row r="716" spans="1:18" ht="15" customHeight="1">
      <c r="A716" s="826"/>
      <c r="B716" s="826"/>
      <c r="C716" s="826"/>
      <c r="D716" s="826"/>
      <c r="E716" s="1613"/>
      <c r="F716" s="826"/>
      <c r="G716" s="826"/>
      <c r="H716" s="826"/>
      <c r="I716" s="826"/>
      <c r="J716" s="826"/>
      <c r="K716" s="826"/>
      <c r="L716" s="826"/>
      <c r="M716" s="826"/>
      <c r="N716" s="826"/>
      <c r="O716" s="826"/>
      <c r="P716" s="826"/>
      <c r="Q716" s="826"/>
      <c r="R716" s="826"/>
    </row>
    <row r="717" spans="1:18" ht="15" customHeight="1">
      <c r="A717" s="826"/>
      <c r="B717" s="826"/>
      <c r="C717" s="826"/>
      <c r="D717" s="826"/>
      <c r="E717" s="1613"/>
      <c r="F717" s="826"/>
      <c r="G717" s="826"/>
      <c r="H717" s="826"/>
      <c r="I717" s="826"/>
      <c r="J717" s="826"/>
      <c r="K717" s="826"/>
      <c r="L717" s="826"/>
      <c r="M717" s="826"/>
      <c r="N717" s="826"/>
      <c r="O717" s="826"/>
      <c r="P717" s="826"/>
      <c r="Q717" s="826"/>
      <c r="R717" s="826"/>
    </row>
    <row r="718" spans="1:18" ht="15" customHeight="1">
      <c r="A718" s="826"/>
      <c r="B718" s="826"/>
      <c r="C718" s="826"/>
      <c r="D718" s="826"/>
      <c r="E718" s="1613"/>
      <c r="F718" s="826"/>
      <c r="G718" s="826"/>
      <c r="H718" s="826"/>
      <c r="I718" s="826"/>
      <c r="J718" s="826"/>
      <c r="K718" s="826"/>
      <c r="L718" s="826"/>
      <c r="M718" s="826"/>
      <c r="N718" s="826"/>
      <c r="O718" s="826"/>
      <c r="P718" s="826"/>
      <c r="Q718" s="826"/>
      <c r="R718" s="826"/>
    </row>
    <row r="719" spans="1:18" ht="15" customHeight="1">
      <c r="A719" s="826"/>
      <c r="B719" s="826"/>
      <c r="C719" s="826"/>
      <c r="D719" s="826"/>
      <c r="E719" s="1613"/>
      <c r="F719" s="826"/>
      <c r="G719" s="826"/>
      <c r="H719" s="826"/>
      <c r="I719" s="826"/>
      <c r="J719" s="826"/>
      <c r="K719" s="826"/>
      <c r="L719" s="826"/>
      <c r="M719" s="826"/>
      <c r="N719" s="826"/>
      <c r="O719" s="826"/>
      <c r="P719" s="826"/>
      <c r="Q719" s="826"/>
      <c r="R719" s="826"/>
    </row>
    <row r="720" spans="1:18" ht="15" customHeight="1">
      <c r="A720" s="826"/>
      <c r="B720" s="826"/>
      <c r="C720" s="826"/>
      <c r="D720" s="826"/>
      <c r="E720" s="1613"/>
      <c r="F720" s="826"/>
      <c r="G720" s="826"/>
      <c r="H720" s="826"/>
      <c r="I720" s="826"/>
      <c r="J720" s="826"/>
      <c r="K720" s="826"/>
      <c r="L720" s="826"/>
      <c r="M720" s="826"/>
      <c r="N720" s="826"/>
      <c r="O720" s="826"/>
      <c r="P720" s="826"/>
      <c r="Q720" s="826"/>
      <c r="R720" s="826"/>
    </row>
    <row r="721" spans="1:18" ht="15" customHeight="1">
      <c r="A721" s="826"/>
      <c r="B721" s="826"/>
      <c r="C721" s="826"/>
      <c r="D721" s="826"/>
      <c r="E721" s="1613"/>
      <c r="F721" s="826"/>
      <c r="G721" s="826"/>
      <c r="H721" s="826"/>
      <c r="I721" s="826"/>
      <c r="J721" s="826"/>
      <c r="K721" s="826"/>
      <c r="L721" s="826"/>
      <c r="M721" s="826"/>
      <c r="N721" s="826"/>
      <c r="O721" s="826"/>
      <c r="P721" s="826"/>
      <c r="Q721" s="826"/>
      <c r="R721" s="826"/>
    </row>
    <row r="722" spans="1:18" ht="15" customHeight="1">
      <c r="A722" s="826"/>
      <c r="B722" s="826"/>
      <c r="C722" s="826"/>
      <c r="D722" s="826"/>
      <c r="E722" s="1613"/>
      <c r="F722" s="826"/>
      <c r="G722" s="826"/>
      <c r="H722" s="826"/>
      <c r="I722" s="826"/>
      <c r="J722" s="826"/>
      <c r="K722" s="826"/>
      <c r="L722" s="826"/>
      <c r="M722" s="826"/>
      <c r="N722" s="826"/>
      <c r="O722" s="826"/>
      <c r="P722" s="826"/>
      <c r="Q722" s="826"/>
      <c r="R722" s="826"/>
    </row>
    <row r="723" spans="1:18" ht="15" customHeight="1">
      <c r="A723" s="826"/>
      <c r="B723" s="826"/>
      <c r="C723" s="826"/>
      <c r="D723" s="826"/>
      <c r="E723" s="1613"/>
      <c r="F723" s="826"/>
      <c r="G723" s="826"/>
      <c r="H723" s="826"/>
      <c r="I723" s="826"/>
      <c r="J723" s="826"/>
      <c r="K723" s="826"/>
      <c r="L723" s="826"/>
      <c r="M723" s="826"/>
      <c r="N723" s="826"/>
      <c r="O723" s="826"/>
      <c r="P723" s="826"/>
      <c r="Q723" s="826"/>
      <c r="R723" s="826"/>
    </row>
    <row r="724" spans="1:18" ht="15" customHeight="1">
      <c r="A724" s="826"/>
      <c r="B724" s="826"/>
      <c r="C724" s="826"/>
      <c r="D724" s="826"/>
      <c r="E724" s="1613"/>
      <c r="F724" s="826"/>
      <c r="G724" s="826"/>
      <c r="H724" s="826"/>
      <c r="I724" s="826"/>
      <c r="J724" s="826"/>
      <c r="K724" s="826"/>
      <c r="L724" s="826"/>
      <c r="M724" s="826"/>
      <c r="N724" s="826"/>
      <c r="O724" s="826"/>
      <c r="P724" s="826"/>
      <c r="Q724" s="826"/>
      <c r="R724" s="826"/>
    </row>
    <row r="725" spans="1:18" ht="15" customHeight="1">
      <c r="A725" s="826"/>
      <c r="B725" s="826"/>
      <c r="C725" s="826"/>
      <c r="D725" s="826"/>
      <c r="E725" s="1613"/>
      <c r="F725" s="826"/>
      <c r="G725" s="826"/>
      <c r="H725" s="826"/>
      <c r="I725" s="826"/>
      <c r="J725" s="826"/>
      <c r="K725" s="826"/>
      <c r="L725" s="826"/>
      <c r="M725" s="826"/>
      <c r="N725" s="826"/>
      <c r="O725" s="826"/>
      <c r="P725" s="826"/>
      <c r="Q725" s="826"/>
      <c r="R725" s="826"/>
    </row>
    <row r="726" spans="1:18" ht="15" customHeight="1">
      <c r="A726" s="826"/>
      <c r="B726" s="826"/>
      <c r="C726" s="826"/>
      <c r="D726" s="826"/>
      <c r="E726" s="1613"/>
      <c r="F726" s="826"/>
      <c r="G726" s="826"/>
      <c r="H726" s="826"/>
      <c r="I726" s="826"/>
      <c r="J726" s="826"/>
      <c r="K726" s="826"/>
      <c r="L726" s="826"/>
      <c r="M726" s="826"/>
      <c r="N726" s="826"/>
      <c r="O726" s="826"/>
      <c r="P726" s="826"/>
      <c r="Q726" s="826"/>
      <c r="R726" s="826"/>
    </row>
    <row r="727" spans="1:18" ht="15" customHeight="1">
      <c r="A727" s="826"/>
      <c r="B727" s="826"/>
      <c r="C727" s="826"/>
      <c r="D727" s="826"/>
      <c r="E727" s="1613"/>
      <c r="F727" s="826"/>
      <c r="G727" s="826"/>
      <c r="H727" s="826"/>
      <c r="I727" s="826"/>
      <c r="J727" s="826"/>
      <c r="K727" s="826"/>
      <c r="L727" s="826"/>
      <c r="M727" s="826"/>
      <c r="N727" s="826"/>
      <c r="O727" s="826"/>
      <c r="P727" s="826"/>
      <c r="Q727" s="826"/>
      <c r="R727" s="826"/>
    </row>
    <row r="728" spans="1:18" ht="15" customHeight="1">
      <c r="A728" s="826"/>
      <c r="B728" s="826"/>
      <c r="C728" s="826"/>
      <c r="D728" s="826"/>
      <c r="E728" s="1613"/>
      <c r="F728" s="826"/>
      <c r="G728" s="826"/>
      <c r="H728" s="826"/>
      <c r="I728" s="826"/>
      <c r="J728" s="826"/>
      <c r="K728" s="826"/>
      <c r="L728" s="826"/>
      <c r="M728" s="826"/>
      <c r="N728" s="826"/>
      <c r="O728" s="826"/>
      <c r="P728" s="826"/>
      <c r="Q728" s="826"/>
      <c r="R728" s="826"/>
    </row>
    <row r="729" spans="1:18" ht="15" customHeight="1">
      <c r="A729" s="826"/>
      <c r="B729" s="826"/>
      <c r="C729" s="826"/>
      <c r="D729" s="826"/>
      <c r="E729" s="1613"/>
      <c r="F729" s="826"/>
      <c r="G729" s="826"/>
      <c r="H729" s="826"/>
      <c r="I729" s="826"/>
      <c r="J729" s="826"/>
      <c r="K729" s="826"/>
      <c r="L729" s="826"/>
      <c r="M729" s="826"/>
      <c r="N729" s="826"/>
      <c r="O729" s="826"/>
      <c r="P729" s="826"/>
      <c r="Q729" s="826"/>
      <c r="R729" s="826"/>
    </row>
    <row r="730" spans="1:18" ht="15" customHeight="1">
      <c r="A730" s="826"/>
      <c r="B730" s="826"/>
      <c r="C730" s="826"/>
      <c r="D730" s="826"/>
      <c r="E730" s="1613"/>
      <c r="F730" s="826"/>
      <c r="G730" s="826"/>
      <c r="H730" s="826"/>
      <c r="I730" s="826"/>
      <c r="J730" s="826"/>
      <c r="K730" s="826"/>
      <c r="L730" s="826"/>
      <c r="M730" s="826"/>
      <c r="N730" s="826"/>
      <c r="O730" s="826"/>
      <c r="P730" s="826"/>
      <c r="Q730" s="826"/>
      <c r="R730" s="826"/>
    </row>
    <row r="731" spans="1:18" ht="15" customHeight="1">
      <c r="A731" s="826"/>
      <c r="B731" s="826"/>
      <c r="C731" s="826"/>
      <c r="D731" s="826"/>
      <c r="E731" s="1613"/>
      <c r="F731" s="826"/>
      <c r="G731" s="826"/>
      <c r="H731" s="826"/>
      <c r="I731" s="826"/>
      <c r="J731" s="826"/>
      <c r="K731" s="826"/>
      <c r="L731" s="826"/>
      <c r="M731" s="826"/>
      <c r="N731" s="826"/>
      <c r="O731" s="826"/>
      <c r="P731" s="826"/>
      <c r="Q731" s="826"/>
      <c r="R731" s="826"/>
    </row>
    <row r="732" spans="1:18" ht="15" customHeight="1">
      <c r="A732" s="826"/>
      <c r="B732" s="826"/>
      <c r="C732" s="826"/>
      <c r="D732" s="826"/>
      <c r="E732" s="1613"/>
      <c r="F732" s="826"/>
      <c r="G732" s="826"/>
      <c r="H732" s="826"/>
      <c r="I732" s="826"/>
      <c r="J732" s="826"/>
      <c r="K732" s="826"/>
      <c r="L732" s="826"/>
      <c r="M732" s="826"/>
      <c r="N732" s="826"/>
      <c r="O732" s="826"/>
      <c r="P732" s="826"/>
      <c r="Q732" s="826"/>
      <c r="R732" s="826"/>
    </row>
    <row r="733" spans="1:18" ht="15" customHeight="1">
      <c r="A733" s="826"/>
      <c r="B733" s="826"/>
      <c r="C733" s="826"/>
      <c r="D733" s="826"/>
      <c r="E733" s="1613"/>
      <c r="F733" s="826"/>
      <c r="G733" s="826"/>
      <c r="H733" s="826"/>
      <c r="I733" s="826"/>
      <c r="J733" s="826"/>
      <c r="K733" s="826"/>
      <c r="L733" s="826"/>
      <c r="M733" s="826"/>
      <c r="N733" s="826"/>
      <c r="O733" s="826"/>
      <c r="P733" s="826"/>
      <c r="Q733" s="826"/>
      <c r="R733" s="826"/>
    </row>
    <row r="734" spans="1:18" ht="15" customHeight="1">
      <c r="A734" s="826"/>
      <c r="B734" s="826"/>
      <c r="C734" s="826"/>
      <c r="D734" s="826"/>
      <c r="E734" s="1613"/>
      <c r="F734" s="826"/>
      <c r="G734" s="826"/>
      <c r="H734" s="826"/>
      <c r="I734" s="826"/>
      <c r="J734" s="826"/>
      <c r="K734" s="826"/>
      <c r="L734" s="826"/>
      <c r="M734" s="826"/>
      <c r="N734" s="826"/>
      <c r="O734" s="826"/>
      <c r="P734" s="826"/>
      <c r="Q734" s="826"/>
      <c r="R734" s="826"/>
    </row>
    <row r="735" spans="1:18" ht="15" customHeight="1">
      <c r="A735" s="826"/>
      <c r="B735" s="826"/>
      <c r="C735" s="826"/>
      <c r="D735" s="826"/>
      <c r="E735" s="1613"/>
      <c r="F735" s="826"/>
      <c r="G735" s="826"/>
      <c r="H735" s="826"/>
      <c r="I735" s="826"/>
      <c r="J735" s="826"/>
      <c r="K735" s="826"/>
      <c r="L735" s="826"/>
      <c r="M735" s="826"/>
      <c r="N735" s="826"/>
      <c r="O735" s="826"/>
      <c r="P735" s="826"/>
      <c r="Q735" s="826"/>
      <c r="R735" s="826"/>
    </row>
    <row r="736" spans="1:18" ht="15" customHeight="1">
      <c r="A736" s="826"/>
      <c r="B736" s="826"/>
      <c r="C736" s="826"/>
      <c r="D736" s="826"/>
      <c r="E736" s="1613"/>
      <c r="F736" s="826"/>
      <c r="G736" s="826"/>
      <c r="H736" s="826"/>
      <c r="I736" s="826"/>
      <c r="J736" s="826"/>
      <c r="K736" s="826"/>
      <c r="L736" s="826"/>
      <c r="M736" s="826"/>
      <c r="N736" s="826"/>
      <c r="O736" s="826"/>
      <c r="P736" s="826"/>
      <c r="Q736" s="826"/>
      <c r="R736" s="826"/>
    </row>
    <row r="737" spans="1:18" ht="15" customHeight="1">
      <c r="A737" s="826"/>
      <c r="B737" s="826"/>
      <c r="C737" s="826"/>
      <c r="D737" s="826"/>
      <c r="E737" s="1613"/>
      <c r="F737" s="826"/>
      <c r="G737" s="826"/>
      <c r="H737" s="826"/>
      <c r="I737" s="826"/>
      <c r="J737" s="826"/>
      <c r="K737" s="826"/>
      <c r="L737" s="826"/>
      <c r="M737" s="826"/>
      <c r="N737" s="826"/>
      <c r="O737" s="826"/>
      <c r="P737" s="826"/>
      <c r="Q737" s="826"/>
      <c r="R737" s="826"/>
    </row>
    <row r="738" spans="1:18" ht="15" customHeight="1">
      <c r="A738" s="826"/>
      <c r="B738" s="826"/>
      <c r="C738" s="826"/>
      <c r="D738" s="826"/>
      <c r="E738" s="1613"/>
      <c r="F738" s="826"/>
      <c r="G738" s="826"/>
      <c r="H738" s="826"/>
      <c r="I738" s="826"/>
      <c r="J738" s="826"/>
      <c r="K738" s="826"/>
      <c r="L738" s="826"/>
      <c r="M738" s="826"/>
      <c r="N738" s="826"/>
      <c r="O738" s="826"/>
      <c r="P738" s="826"/>
      <c r="Q738" s="826"/>
      <c r="R738" s="826"/>
    </row>
    <row r="739" spans="1:18" ht="15" customHeight="1">
      <c r="A739" s="826"/>
      <c r="B739" s="826"/>
      <c r="C739" s="826"/>
      <c r="D739" s="826"/>
      <c r="E739" s="1613"/>
      <c r="F739" s="826"/>
      <c r="G739" s="826"/>
      <c r="H739" s="826"/>
      <c r="I739" s="826"/>
      <c r="J739" s="826"/>
      <c r="K739" s="826"/>
      <c r="L739" s="826"/>
      <c r="M739" s="826"/>
      <c r="N739" s="826"/>
      <c r="O739" s="826"/>
      <c r="P739" s="826"/>
      <c r="Q739" s="826"/>
      <c r="R739" s="826"/>
    </row>
    <row r="740" spans="1:18" ht="15" customHeight="1">
      <c r="A740" s="826"/>
      <c r="B740" s="826"/>
      <c r="C740" s="826"/>
      <c r="D740" s="826"/>
      <c r="E740" s="1613"/>
      <c r="F740" s="826"/>
      <c r="G740" s="826"/>
      <c r="H740" s="826"/>
      <c r="I740" s="826"/>
      <c r="J740" s="826"/>
      <c r="K740" s="826"/>
      <c r="L740" s="826"/>
      <c r="M740" s="826"/>
      <c r="N740" s="826"/>
      <c r="O740" s="826"/>
      <c r="P740" s="826"/>
      <c r="Q740" s="826"/>
      <c r="R740" s="826"/>
    </row>
    <row r="741" spans="1:18" ht="15" customHeight="1">
      <c r="A741" s="826"/>
      <c r="B741" s="826"/>
      <c r="C741" s="826"/>
      <c r="D741" s="826"/>
      <c r="E741" s="1613"/>
      <c r="F741" s="826"/>
      <c r="G741" s="826"/>
      <c r="H741" s="826"/>
      <c r="I741" s="826"/>
      <c r="J741" s="826"/>
      <c r="K741" s="826"/>
      <c r="L741" s="826"/>
      <c r="M741" s="826"/>
      <c r="N741" s="826"/>
      <c r="O741" s="826"/>
      <c r="P741" s="826"/>
      <c r="Q741" s="826"/>
      <c r="R741" s="826"/>
    </row>
    <row r="742" spans="1:18" ht="15" customHeight="1">
      <c r="A742" s="826"/>
      <c r="B742" s="826"/>
      <c r="C742" s="826"/>
      <c r="D742" s="826"/>
      <c r="E742" s="1613"/>
      <c r="F742" s="826"/>
      <c r="G742" s="826"/>
      <c r="H742" s="826"/>
      <c r="I742" s="826"/>
      <c r="J742" s="826"/>
      <c r="K742" s="826"/>
      <c r="L742" s="826"/>
      <c r="M742" s="826"/>
      <c r="N742" s="826"/>
      <c r="O742" s="826"/>
      <c r="P742" s="826"/>
      <c r="Q742" s="826"/>
      <c r="R742" s="826"/>
    </row>
    <row r="743" spans="1:18" ht="15" customHeight="1">
      <c r="A743" s="826"/>
      <c r="B743" s="826"/>
      <c r="C743" s="826"/>
      <c r="D743" s="826"/>
      <c r="E743" s="1613"/>
      <c r="F743" s="826"/>
      <c r="G743" s="826"/>
      <c r="H743" s="826"/>
      <c r="I743" s="826"/>
      <c r="J743" s="826"/>
      <c r="K743" s="826"/>
      <c r="L743" s="826"/>
      <c r="M743" s="826"/>
      <c r="N743" s="826"/>
      <c r="O743" s="826"/>
      <c r="P743" s="826"/>
      <c r="Q743" s="826"/>
      <c r="R743" s="826"/>
    </row>
    <row r="744" spans="1:18" ht="15" customHeight="1">
      <c r="A744" s="826"/>
      <c r="B744" s="826"/>
      <c r="C744" s="826"/>
      <c r="D744" s="826"/>
      <c r="E744" s="1613"/>
      <c r="F744" s="826"/>
      <c r="G744" s="826"/>
      <c r="H744" s="826"/>
      <c r="I744" s="826"/>
      <c r="J744" s="826"/>
      <c r="K744" s="826"/>
      <c r="L744" s="826"/>
      <c r="M744" s="826"/>
      <c r="N744" s="826"/>
      <c r="O744" s="826"/>
      <c r="P744" s="826"/>
      <c r="Q744" s="826"/>
      <c r="R744" s="826"/>
    </row>
    <row r="745" spans="1:18" ht="15" customHeight="1">
      <c r="A745" s="826"/>
      <c r="B745" s="826"/>
      <c r="C745" s="826"/>
      <c r="D745" s="826"/>
      <c r="E745" s="1613"/>
      <c r="F745" s="826"/>
      <c r="G745" s="826"/>
      <c r="H745" s="826"/>
      <c r="I745" s="826"/>
      <c r="J745" s="826"/>
      <c r="K745" s="826"/>
      <c r="L745" s="826"/>
      <c r="M745" s="826"/>
      <c r="N745" s="826"/>
      <c r="O745" s="826"/>
      <c r="P745" s="826"/>
      <c r="Q745" s="826"/>
      <c r="R745" s="826"/>
    </row>
    <row r="746" spans="1:18" ht="15" customHeight="1">
      <c r="A746" s="826"/>
      <c r="B746" s="826"/>
      <c r="C746" s="826"/>
      <c r="D746" s="826"/>
      <c r="E746" s="1613"/>
      <c r="F746" s="826"/>
      <c r="G746" s="826"/>
      <c r="H746" s="826"/>
      <c r="I746" s="826"/>
      <c r="J746" s="826"/>
      <c r="K746" s="826"/>
      <c r="L746" s="826"/>
      <c r="M746" s="826"/>
      <c r="N746" s="826"/>
      <c r="O746" s="826"/>
      <c r="P746" s="826"/>
      <c r="Q746" s="826"/>
      <c r="R746" s="826"/>
    </row>
    <row r="747" spans="1:18" ht="15" customHeight="1">
      <c r="A747" s="826"/>
      <c r="B747" s="826"/>
      <c r="C747" s="826"/>
      <c r="D747" s="826"/>
      <c r="E747" s="1613"/>
      <c r="F747" s="826"/>
      <c r="G747" s="826"/>
      <c r="H747" s="826"/>
      <c r="I747" s="826"/>
      <c r="J747" s="826"/>
      <c r="K747" s="826"/>
      <c r="L747" s="826"/>
      <c r="M747" s="826"/>
      <c r="N747" s="826"/>
      <c r="O747" s="826"/>
      <c r="P747" s="826"/>
      <c r="Q747" s="826"/>
      <c r="R747" s="826"/>
    </row>
    <row r="748" spans="1:18" ht="15" customHeight="1">
      <c r="A748" s="826"/>
      <c r="B748" s="826"/>
      <c r="C748" s="826"/>
      <c r="D748" s="826"/>
      <c r="E748" s="1613"/>
      <c r="F748" s="826"/>
      <c r="G748" s="826"/>
      <c r="H748" s="826"/>
      <c r="I748" s="826"/>
      <c r="J748" s="826"/>
      <c r="K748" s="826"/>
      <c r="L748" s="826"/>
      <c r="M748" s="826"/>
      <c r="N748" s="826"/>
      <c r="O748" s="826"/>
      <c r="P748" s="826"/>
      <c r="Q748" s="826"/>
      <c r="R748" s="826"/>
    </row>
    <row r="749" spans="1:18" ht="15" customHeight="1">
      <c r="A749" s="826"/>
      <c r="B749" s="826"/>
      <c r="C749" s="826"/>
      <c r="D749" s="826"/>
      <c r="E749" s="1613"/>
      <c r="F749" s="826"/>
      <c r="G749" s="826"/>
      <c r="H749" s="826"/>
      <c r="I749" s="826"/>
      <c r="J749" s="826"/>
      <c r="K749" s="826"/>
      <c r="L749" s="826"/>
      <c r="M749" s="826"/>
      <c r="N749" s="826"/>
      <c r="O749" s="826"/>
      <c r="P749" s="826"/>
      <c r="Q749" s="826"/>
      <c r="R749" s="826"/>
    </row>
    <row r="750" spans="1:18" ht="15" customHeight="1">
      <c r="A750" s="826"/>
      <c r="B750" s="826"/>
      <c r="C750" s="826"/>
      <c r="D750" s="826"/>
      <c r="E750" s="1613"/>
      <c r="F750" s="826"/>
      <c r="G750" s="826"/>
      <c r="H750" s="826"/>
      <c r="I750" s="826"/>
      <c r="J750" s="826"/>
      <c r="K750" s="826"/>
      <c r="L750" s="826"/>
      <c r="M750" s="826"/>
      <c r="N750" s="826"/>
      <c r="O750" s="826"/>
      <c r="P750" s="826"/>
      <c r="Q750" s="826"/>
      <c r="R750" s="826"/>
    </row>
    <row r="751" spans="1:18" ht="15" customHeight="1">
      <c r="A751" s="826"/>
      <c r="B751" s="826"/>
      <c r="C751" s="826"/>
      <c r="D751" s="826"/>
      <c r="E751" s="1613"/>
      <c r="F751" s="826"/>
      <c r="G751" s="826"/>
      <c r="H751" s="826"/>
      <c r="I751" s="826"/>
      <c r="J751" s="826"/>
      <c r="K751" s="826"/>
      <c r="L751" s="826"/>
      <c r="M751" s="826"/>
      <c r="N751" s="826"/>
      <c r="O751" s="826"/>
      <c r="P751" s="826"/>
      <c r="Q751" s="826"/>
      <c r="R751" s="826"/>
    </row>
    <row r="752" spans="1:18" ht="15" customHeight="1">
      <c r="A752" s="826"/>
      <c r="B752" s="826"/>
      <c r="C752" s="826"/>
      <c r="D752" s="826"/>
      <c r="E752" s="1613"/>
      <c r="F752" s="826"/>
      <c r="G752" s="826"/>
      <c r="H752" s="826"/>
      <c r="I752" s="826"/>
      <c r="J752" s="826"/>
      <c r="K752" s="826"/>
      <c r="L752" s="826"/>
      <c r="M752" s="826"/>
      <c r="N752" s="826"/>
      <c r="O752" s="826"/>
      <c r="P752" s="826"/>
      <c r="Q752" s="826"/>
      <c r="R752" s="826"/>
    </row>
    <row r="753" spans="1:18" ht="15" customHeight="1">
      <c r="A753" s="826"/>
      <c r="B753" s="826"/>
      <c r="C753" s="826"/>
      <c r="D753" s="826"/>
      <c r="E753" s="1613"/>
      <c r="F753" s="826"/>
      <c r="G753" s="826"/>
      <c r="H753" s="826"/>
      <c r="I753" s="826"/>
      <c r="J753" s="826"/>
      <c r="K753" s="826"/>
      <c r="L753" s="826"/>
      <c r="M753" s="826"/>
      <c r="N753" s="826"/>
      <c r="O753" s="826"/>
      <c r="P753" s="826"/>
      <c r="Q753" s="826"/>
      <c r="R753" s="826"/>
    </row>
    <row r="754" spans="1:18" ht="15" customHeight="1">
      <c r="A754" s="826"/>
      <c r="B754" s="826"/>
      <c r="C754" s="826"/>
      <c r="D754" s="826"/>
      <c r="E754" s="1613"/>
      <c r="F754" s="826"/>
      <c r="G754" s="826"/>
      <c r="H754" s="826"/>
      <c r="I754" s="826"/>
      <c r="J754" s="826"/>
      <c r="K754" s="826"/>
      <c r="L754" s="826"/>
      <c r="M754" s="826"/>
      <c r="N754" s="826"/>
      <c r="O754" s="826"/>
      <c r="P754" s="826"/>
      <c r="Q754" s="826"/>
      <c r="R754" s="826"/>
    </row>
    <row r="755" spans="1:18" ht="15" customHeight="1">
      <c r="A755" s="826"/>
      <c r="B755" s="826"/>
      <c r="C755" s="826"/>
      <c r="D755" s="826"/>
      <c r="E755" s="1613"/>
      <c r="F755" s="826"/>
      <c r="G755" s="826"/>
      <c r="H755" s="826"/>
      <c r="I755" s="826"/>
      <c r="J755" s="826"/>
      <c r="K755" s="826"/>
      <c r="L755" s="826"/>
      <c r="M755" s="826"/>
      <c r="N755" s="826"/>
      <c r="O755" s="826"/>
      <c r="P755" s="826"/>
      <c r="Q755" s="826"/>
      <c r="R755" s="826"/>
    </row>
    <row r="756" spans="1:18" ht="15" customHeight="1">
      <c r="A756" s="826"/>
      <c r="B756" s="826"/>
      <c r="C756" s="826"/>
      <c r="D756" s="826"/>
      <c r="E756" s="1613"/>
      <c r="F756" s="826"/>
      <c r="G756" s="826"/>
      <c r="H756" s="826"/>
      <c r="I756" s="826"/>
      <c r="J756" s="826"/>
      <c r="K756" s="826"/>
      <c r="L756" s="826"/>
      <c r="M756" s="826"/>
      <c r="N756" s="826"/>
      <c r="O756" s="826"/>
      <c r="P756" s="826"/>
      <c r="Q756" s="826"/>
      <c r="R756" s="826"/>
    </row>
    <row r="757" spans="1:18" ht="15" customHeight="1">
      <c r="A757" s="826"/>
      <c r="B757" s="826"/>
      <c r="C757" s="826"/>
      <c r="D757" s="826"/>
      <c r="E757" s="1613"/>
      <c r="F757" s="826"/>
      <c r="G757" s="826"/>
      <c r="H757" s="826"/>
      <c r="I757" s="826"/>
      <c r="J757" s="826"/>
      <c r="K757" s="826"/>
      <c r="L757" s="826"/>
      <c r="M757" s="826"/>
      <c r="N757" s="826"/>
      <c r="O757" s="826"/>
      <c r="P757" s="826"/>
      <c r="Q757" s="826"/>
      <c r="R757" s="826"/>
    </row>
    <row r="758" spans="1:18" ht="15" customHeight="1">
      <c r="A758" s="826"/>
      <c r="B758" s="826"/>
      <c r="C758" s="826"/>
      <c r="D758" s="826"/>
      <c r="E758" s="1613"/>
      <c r="F758" s="826"/>
      <c r="G758" s="826"/>
      <c r="H758" s="826"/>
      <c r="I758" s="826"/>
      <c r="J758" s="826"/>
      <c r="K758" s="826"/>
      <c r="L758" s="826"/>
      <c r="M758" s="826"/>
      <c r="N758" s="826"/>
      <c r="O758" s="826"/>
      <c r="P758" s="826"/>
      <c r="Q758" s="826"/>
      <c r="R758" s="826"/>
    </row>
    <row r="759" spans="1:18" ht="15" customHeight="1">
      <c r="A759" s="826"/>
      <c r="B759" s="826"/>
      <c r="C759" s="826"/>
      <c r="D759" s="826"/>
      <c r="E759" s="1613"/>
      <c r="F759" s="826"/>
      <c r="G759" s="826"/>
      <c r="H759" s="826"/>
      <c r="I759" s="826"/>
      <c r="J759" s="826"/>
      <c r="K759" s="826"/>
      <c r="L759" s="826"/>
      <c r="M759" s="826"/>
      <c r="N759" s="826"/>
      <c r="O759" s="826"/>
      <c r="P759" s="826"/>
      <c r="Q759" s="826"/>
      <c r="R759" s="826"/>
    </row>
    <row r="760" spans="1:18" ht="15" customHeight="1">
      <c r="A760" s="826"/>
      <c r="B760" s="826"/>
      <c r="C760" s="826"/>
      <c r="D760" s="826"/>
      <c r="E760" s="1613"/>
      <c r="F760" s="826"/>
      <c r="G760" s="826"/>
      <c r="H760" s="826"/>
      <c r="I760" s="826"/>
      <c r="J760" s="826"/>
      <c r="K760" s="826"/>
      <c r="L760" s="826"/>
      <c r="M760" s="826"/>
      <c r="N760" s="826"/>
      <c r="O760" s="826"/>
      <c r="P760" s="826"/>
      <c r="Q760" s="826"/>
      <c r="R760" s="826"/>
    </row>
    <row r="761" spans="1:18" ht="15" customHeight="1">
      <c r="A761" s="826"/>
      <c r="B761" s="826"/>
      <c r="C761" s="826"/>
      <c r="D761" s="826"/>
      <c r="E761" s="1613"/>
      <c r="F761" s="826"/>
      <c r="G761" s="826"/>
      <c r="H761" s="826"/>
      <c r="I761" s="826"/>
      <c r="J761" s="826"/>
      <c r="K761" s="826"/>
      <c r="L761" s="826"/>
      <c r="M761" s="826"/>
      <c r="N761" s="826"/>
      <c r="O761" s="826"/>
      <c r="P761" s="826"/>
      <c r="Q761" s="826"/>
      <c r="R761" s="826"/>
    </row>
    <row r="762" spans="1:18" ht="15" customHeight="1">
      <c r="A762" s="826"/>
      <c r="B762" s="826"/>
      <c r="C762" s="826"/>
      <c r="D762" s="826"/>
      <c r="E762" s="1613"/>
      <c r="F762" s="826"/>
      <c r="G762" s="826"/>
      <c r="H762" s="826"/>
      <c r="I762" s="826"/>
      <c r="J762" s="826"/>
      <c r="K762" s="826"/>
      <c r="L762" s="826"/>
      <c r="M762" s="826"/>
      <c r="N762" s="826"/>
      <c r="O762" s="826"/>
      <c r="P762" s="826"/>
      <c r="Q762" s="826"/>
      <c r="R762" s="826"/>
    </row>
    <row r="763" spans="1:18" ht="15" customHeight="1">
      <c r="A763" s="826"/>
      <c r="B763" s="826"/>
      <c r="C763" s="826"/>
      <c r="D763" s="826"/>
      <c r="E763" s="1613"/>
      <c r="F763" s="826"/>
      <c r="G763" s="826"/>
      <c r="H763" s="826"/>
      <c r="I763" s="826"/>
      <c r="J763" s="826"/>
      <c r="K763" s="826"/>
      <c r="L763" s="826"/>
      <c r="M763" s="826"/>
      <c r="N763" s="826"/>
      <c r="O763" s="826"/>
      <c r="P763" s="826"/>
      <c r="Q763" s="826"/>
      <c r="R763" s="826"/>
    </row>
    <row r="764" spans="1:18" ht="15" customHeight="1">
      <c r="A764" s="826"/>
      <c r="B764" s="826"/>
      <c r="C764" s="826"/>
      <c r="D764" s="826"/>
      <c r="E764" s="1613"/>
      <c r="F764" s="826"/>
      <c r="G764" s="826"/>
      <c r="H764" s="826"/>
      <c r="I764" s="826"/>
      <c r="J764" s="826"/>
      <c r="K764" s="826"/>
      <c r="L764" s="826"/>
      <c r="M764" s="826"/>
      <c r="N764" s="826"/>
      <c r="O764" s="826"/>
      <c r="P764" s="826"/>
      <c r="Q764" s="826"/>
      <c r="R764" s="826"/>
    </row>
    <row r="765" spans="1:18" ht="15" customHeight="1">
      <c r="A765" s="826"/>
      <c r="B765" s="826"/>
      <c r="C765" s="826"/>
      <c r="D765" s="826"/>
      <c r="E765" s="1613"/>
      <c r="F765" s="826"/>
      <c r="G765" s="826"/>
      <c r="H765" s="826"/>
      <c r="I765" s="826"/>
      <c r="J765" s="826"/>
      <c r="K765" s="826"/>
      <c r="L765" s="826"/>
      <c r="M765" s="826"/>
      <c r="N765" s="826"/>
      <c r="O765" s="826"/>
      <c r="P765" s="826"/>
      <c r="Q765" s="826"/>
      <c r="R765" s="826"/>
    </row>
    <row r="766" spans="1:18" ht="15" customHeight="1">
      <c r="A766" s="826"/>
      <c r="B766" s="826"/>
      <c r="C766" s="826"/>
      <c r="D766" s="826"/>
      <c r="E766" s="1613"/>
      <c r="F766" s="826"/>
      <c r="G766" s="826"/>
      <c r="H766" s="826"/>
      <c r="I766" s="826"/>
      <c r="J766" s="826"/>
      <c r="K766" s="826"/>
      <c r="L766" s="826"/>
      <c r="M766" s="826"/>
      <c r="N766" s="826"/>
      <c r="O766" s="826"/>
      <c r="P766" s="826"/>
      <c r="Q766" s="826"/>
      <c r="R766" s="826"/>
    </row>
    <row r="767" spans="1:18" ht="15" customHeight="1">
      <c r="A767" s="826"/>
      <c r="B767" s="826"/>
      <c r="C767" s="826"/>
      <c r="D767" s="826"/>
      <c r="E767" s="1613"/>
      <c r="F767" s="826"/>
      <c r="G767" s="826"/>
      <c r="H767" s="826"/>
      <c r="I767" s="826"/>
      <c r="J767" s="826"/>
      <c r="K767" s="826"/>
      <c r="L767" s="826"/>
      <c r="M767" s="826"/>
      <c r="N767" s="826"/>
      <c r="O767" s="826"/>
      <c r="P767" s="826"/>
      <c r="Q767" s="826"/>
      <c r="R767" s="826"/>
    </row>
    <row r="768" spans="1:18" ht="15" customHeight="1">
      <c r="A768" s="826"/>
      <c r="B768" s="826"/>
      <c r="C768" s="826"/>
      <c r="D768" s="826"/>
      <c r="E768" s="1613"/>
      <c r="F768" s="826"/>
      <c r="G768" s="826"/>
      <c r="H768" s="826"/>
      <c r="I768" s="826"/>
      <c r="J768" s="826"/>
      <c r="K768" s="826"/>
      <c r="L768" s="826"/>
      <c r="M768" s="826"/>
      <c r="N768" s="826"/>
      <c r="O768" s="826"/>
      <c r="P768" s="826"/>
      <c r="Q768" s="826"/>
      <c r="R768" s="826"/>
    </row>
    <row r="769" spans="1:18" ht="15" customHeight="1">
      <c r="A769" s="826"/>
      <c r="B769" s="826"/>
      <c r="C769" s="826"/>
      <c r="D769" s="826"/>
      <c r="E769" s="1613"/>
      <c r="F769" s="826"/>
      <c r="G769" s="826"/>
      <c r="H769" s="826"/>
      <c r="I769" s="826"/>
      <c r="J769" s="826"/>
      <c r="K769" s="826"/>
      <c r="L769" s="826"/>
      <c r="M769" s="826"/>
      <c r="N769" s="826"/>
      <c r="O769" s="826"/>
      <c r="P769" s="826"/>
      <c r="Q769" s="826"/>
      <c r="R769" s="826"/>
    </row>
    <row r="770" spans="1:18" ht="15" customHeight="1">
      <c r="A770" s="826"/>
      <c r="B770" s="826"/>
      <c r="C770" s="826"/>
      <c r="D770" s="826"/>
      <c r="E770" s="1613"/>
      <c r="F770" s="826"/>
      <c r="G770" s="826"/>
      <c r="H770" s="826"/>
      <c r="I770" s="826"/>
      <c r="J770" s="826"/>
      <c r="K770" s="826"/>
      <c r="L770" s="826"/>
      <c r="M770" s="826"/>
      <c r="N770" s="826"/>
      <c r="O770" s="826"/>
      <c r="P770" s="826"/>
      <c r="Q770" s="826"/>
      <c r="R770" s="826"/>
    </row>
    <row r="771" spans="1:18" ht="15" customHeight="1">
      <c r="A771" s="826"/>
      <c r="B771" s="826"/>
      <c r="C771" s="826"/>
      <c r="D771" s="826"/>
      <c r="E771" s="1613"/>
      <c r="F771" s="826"/>
      <c r="G771" s="826"/>
      <c r="H771" s="826"/>
      <c r="I771" s="826"/>
      <c r="J771" s="826"/>
      <c r="K771" s="826"/>
      <c r="L771" s="826"/>
      <c r="M771" s="826"/>
      <c r="N771" s="826"/>
      <c r="O771" s="826"/>
      <c r="P771" s="826"/>
      <c r="Q771" s="826"/>
      <c r="R771" s="826"/>
    </row>
    <row r="772" spans="1:18" ht="15" customHeight="1">
      <c r="A772" s="826"/>
      <c r="B772" s="826"/>
      <c r="C772" s="826"/>
      <c r="D772" s="826"/>
      <c r="E772" s="1613"/>
      <c r="F772" s="826"/>
      <c r="G772" s="826"/>
      <c r="H772" s="826"/>
      <c r="I772" s="826"/>
      <c r="J772" s="826"/>
      <c r="K772" s="826"/>
      <c r="L772" s="826"/>
      <c r="M772" s="826"/>
      <c r="N772" s="826"/>
      <c r="O772" s="826"/>
      <c r="P772" s="826"/>
      <c r="Q772" s="826"/>
      <c r="R772" s="826"/>
    </row>
    <row r="773" spans="1:18" ht="15" customHeight="1">
      <c r="A773" s="826"/>
      <c r="B773" s="826"/>
      <c r="C773" s="826"/>
      <c r="D773" s="826"/>
      <c r="E773" s="1613"/>
      <c r="F773" s="826"/>
      <c r="G773" s="826"/>
      <c r="H773" s="826"/>
      <c r="I773" s="826"/>
      <c r="J773" s="826"/>
      <c r="K773" s="826"/>
      <c r="L773" s="826"/>
      <c r="M773" s="826"/>
      <c r="N773" s="826"/>
      <c r="O773" s="826"/>
      <c r="P773" s="826"/>
      <c r="Q773" s="826"/>
      <c r="R773" s="826"/>
    </row>
    <row r="774" spans="1:18" ht="15" customHeight="1">
      <c r="A774" s="826"/>
      <c r="B774" s="826"/>
      <c r="C774" s="826"/>
      <c r="D774" s="826"/>
      <c r="E774" s="1613"/>
      <c r="F774" s="826"/>
      <c r="G774" s="826"/>
      <c r="H774" s="826"/>
      <c r="I774" s="826"/>
      <c r="J774" s="826"/>
      <c r="K774" s="826"/>
      <c r="L774" s="826"/>
      <c r="M774" s="826"/>
      <c r="N774" s="826"/>
      <c r="O774" s="826"/>
      <c r="P774" s="826"/>
      <c r="Q774" s="826"/>
      <c r="R774" s="826"/>
    </row>
    <row r="775" spans="1:18" ht="15" customHeight="1">
      <c r="A775" s="826"/>
      <c r="B775" s="826"/>
      <c r="C775" s="826"/>
      <c r="D775" s="826"/>
      <c r="E775" s="1613"/>
      <c r="F775" s="826"/>
      <c r="G775" s="826"/>
      <c r="H775" s="826"/>
      <c r="I775" s="826"/>
      <c r="J775" s="826"/>
      <c r="K775" s="826"/>
      <c r="L775" s="826"/>
      <c r="M775" s="826"/>
      <c r="N775" s="826"/>
      <c r="O775" s="826"/>
      <c r="P775" s="826"/>
      <c r="Q775" s="826"/>
      <c r="R775" s="826"/>
    </row>
    <row r="776" spans="1:18" ht="15" customHeight="1">
      <c r="A776" s="826"/>
      <c r="B776" s="826"/>
      <c r="C776" s="826"/>
      <c r="D776" s="826"/>
      <c r="E776" s="1613"/>
      <c r="F776" s="826"/>
      <c r="G776" s="826"/>
      <c r="H776" s="826"/>
      <c r="I776" s="826"/>
      <c r="J776" s="826"/>
      <c r="K776" s="826"/>
      <c r="L776" s="826"/>
      <c r="M776" s="826"/>
      <c r="N776" s="826"/>
      <c r="O776" s="826"/>
      <c r="P776" s="826"/>
      <c r="Q776" s="826"/>
      <c r="R776" s="826"/>
    </row>
    <row r="777" spans="1:18" ht="15" customHeight="1">
      <c r="A777" s="826"/>
      <c r="B777" s="826"/>
      <c r="C777" s="826"/>
      <c r="D777" s="826"/>
      <c r="E777" s="1613"/>
      <c r="F777" s="826"/>
      <c r="G777" s="826"/>
      <c r="H777" s="826"/>
      <c r="I777" s="826"/>
      <c r="J777" s="826"/>
      <c r="K777" s="826"/>
      <c r="L777" s="826"/>
      <c r="M777" s="826"/>
      <c r="N777" s="826"/>
      <c r="O777" s="826"/>
      <c r="P777" s="826"/>
      <c r="Q777" s="826"/>
      <c r="R777" s="826"/>
    </row>
    <row r="778" spans="1:18" ht="15" customHeight="1">
      <c r="A778" s="826"/>
      <c r="B778" s="826"/>
      <c r="C778" s="826"/>
      <c r="D778" s="826"/>
      <c r="E778" s="1613"/>
      <c r="F778" s="826"/>
      <c r="G778" s="826"/>
      <c r="H778" s="826"/>
      <c r="I778" s="826"/>
      <c r="J778" s="826"/>
      <c r="K778" s="826"/>
      <c r="L778" s="826"/>
      <c r="M778" s="826"/>
      <c r="N778" s="826"/>
      <c r="O778" s="826"/>
      <c r="P778" s="826"/>
      <c r="Q778" s="826"/>
      <c r="R778" s="826"/>
    </row>
    <row r="779" spans="1:18" ht="15" customHeight="1">
      <c r="A779" s="826"/>
      <c r="B779" s="826"/>
      <c r="C779" s="826"/>
      <c r="D779" s="826"/>
      <c r="E779" s="1613"/>
      <c r="F779" s="826"/>
      <c r="G779" s="826"/>
      <c r="H779" s="826"/>
      <c r="I779" s="826"/>
      <c r="J779" s="826"/>
      <c r="K779" s="826"/>
      <c r="L779" s="826"/>
      <c r="M779" s="826"/>
      <c r="N779" s="826"/>
      <c r="O779" s="826"/>
      <c r="P779" s="826"/>
      <c r="Q779" s="826"/>
      <c r="R779" s="826"/>
    </row>
    <row r="780" spans="1:18" ht="15" customHeight="1">
      <c r="A780" s="826"/>
      <c r="B780" s="826"/>
      <c r="C780" s="826"/>
      <c r="D780" s="826"/>
      <c r="E780" s="1613"/>
      <c r="F780" s="826"/>
      <c r="G780" s="826"/>
      <c r="H780" s="826"/>
      <c r="I780" s="826"/>
      <c r="J780" s="826"/>
      <c r="K780" s="826"/>
      <c r="L780" s="826"/>
      <c r="M780" s="826"/>
      <c r="N780" s="826"/>
      <c r="O780" s="826"/>
      <c r="P780" s="826"/>
      <c r="Q780" s="826"/>
      <c r="R780" s="826"/>
    </row>
    <row r="781" spans="1:18" ht="15" customHeight="1">
      <c r="A781" s="826"/>
      <c r="B781" s="826"/>
      <c r="C781" s="826"/>
      <c r="D781" s="826"/>
      <c r="E781" s="1613"/>
      <c r="F781" s="826"/>
      <c r="G781" s="826"/>
      <c r="H781" s="826"/>
      <c r="I781" s="826"/>
      <c r="J781" s="826"/>
      <c r="K781" s="826"/>
      <c r="L781" s="826"/>
      <c r="M781" s="826"/>
      <c r="N781" s="826"/>
      <c r="O781" s="826"/>
      <c r="P781" s="826"/>
      <c r="Q781" s="826"/>
      <c r="R781" s="826"/>
    </row>
    <row r="782" spans="1:18" ht="15" customHeight="1">
      <c r="A782" s="826"/>
      <c r="B782" s="826"/>
      <c r="C782" s="826"/>
      <c r="D782" s="826"/>
      <c r="E782" s="1613"/>
      <c r="F782" s="826"/>
      <c r="G782" s="826"/>
      <c r="H782" s="826"/>
      <c r="I782" s="826"/>
      <c r="J782" s="826"/>
      <c r="K782" s="826"/>
      <c r="L782" s="826"/>
      <c r="M782" s="826"/>
      <c r="N782" s="826"/>
      <c r="O782" s="826"/>
      <c r="P782" s="826"/>
      <c r="Q782" s="826"/>
      <c r="R782" s="826"/>
    </row>
    <row r="783" spans="1:18" ht="15" customHeight="1">
      <c r="A783" s="826"/>
      <c r="B783" s="826"/>
      <c r="C783" s="826"/>
      <c r="D783" s="826"/>
      <c r="E783" s="1613"/>
      <c r="F783" s="826"/>
      <c r="G783" s="826"/>
      <c r="H783" s="826"/>
      <c r="I783" s="826"/>
      <c r="J783" s="826"/>
      <c r="K783" s="826"/>
      <c r="L783" s="826"/>
      <c r="M783" s="826"/>
      <c r="N783" s="826"/>
      <c r="O783" s="826"/>
      <c r="P783" s="826"/>
      <c r="Q783" s="826"/>
      <c r="R783" s="826"/>
    </row>
    <row r="784" spans="1:18" ht="15" customHeight="1">
      <c r="A784" s="826"/>
      <c r="B784" s="826"/>
      <c r="C784" s="826"/>
      <c r="D784" s="826"/>
      <c r="E784" s="1613"/>
      <c r="F784" s="826"/>
      <c r="G784" s="826"/>
      <c r="H784" s="826"/>
      <c r="I784" s="826"/>
      <c r="J784" s="826"/>
      <c r="K784" s="826"/>
      <c r="L784" s="826"/>
      <c r="M784" s="826"/>
      <c r="N784" s="826"/>
      <c r="O784" s="826"/>
      <c r="P784" s="826"/>
      <c r="Q784" s="826"/>
      <c r="R784" s="826"/>
    </row>
    <row r="785" spans="1:18" ht="15" customHeight="1">
      <c r="A785" s="826"/>
      <c r="B785" s="826"/>
      <c r="C785" s="826"/>
      <c r="D785" s="826"/>
      <c r="E785" s="1613"/>
      <c r="F785" s="826"/>
      <c r="G785" s="826"/>
      <c r="H785" s="826"/>
      <c r="I785" s="826"/>
      <c r="J785" s="826"/>
      <c r="K785" s="826"/>
      <c r="L785" s="826"/>
      <c r="M785" s="826"/>
      <c r="N785" s="826"/>
      <c r="O785" s="826"/>
      <c r="P785" s="826"/>
      <c r="Q785" s="826"/>
      <c r="R785" s="826"/>
    </row>
    <row r="786" spans="1:18" ht="15" customHeight="1">
      <c r="A786" s="826"/>
      <c r="B786" s="826"/>
      <c r="C786" s="826"/>
      <c r="D786" s="826"/>
      <c r="E786" s="1613"/>
      <c r="F786" s="826"/>
      <c r="G786" s="826"/>
      <c r="H786" s="826"/>
      <c r="I786" s="826"/>
      <c r="J786" s="826"/>
      <c r="K786" s="826"/>
      <c r="L786" s="826"/>
      <c r="M786" s="826"/>
      <c r="N786" s="826"/>
      <c r="O786" s="826"/>
      <c r="P786" s="826"/>
      <c r="Q786" s="826"/>
      <c r="R786" s="826"/>
    </row>
    <row r="787" spans="1:18" ht="15" customHeight="1">
      <c r="A787" s="826"/>
      <c r="B787" s="826"/>
      <c r="C787" s="826"/>
      <c r="D787" s="826"/>
      <c r="E787" s="1613"/>
      <c r="F787" s="826"/>
      <c r="G787" s="826"/>
      <c r="H787" s="826"/>
      <c r="I787" s="826"/>
      <c r="J787" s="826"/>
      <c r="K787" s="826"/>
      <c r="L787" s="826"/>
      <c r="M787" s="826"/>
      <c r="N787" s="826"/>
      <c r="O787" s="826"/>
      <c r="P787" s="826"/>
      <c r="Q787" s="826"/>
      <c r="R787" s="826"/>
    </row>
    <row r="788" spans="1:18" ht="15" customHeight="1">
      <c r="A788" s="826"/>
      <c r="B788" s="826"/>
      <c r="C788" s="826"/>
      <c r="D788" s="826"/>
      <c r="E788" s="1613"/>
      <c r="F788" s="826"/>
      <c r="G788" s="826"/>
      <c r="H788" s="826"/>
      <c r="I788" s="826"/>
      <c r="J788" s="826"/>
      <c r="K788" s="826"/>
      <c r="L788" s="826"/>
      <c r="M788" s="826"/>
      <c r="N788" s="826"/>
      <c r="O788" s="826"/>
      <c r="P788" s="826"/>
      <c r="Q788" s="826"/>
      <c r="R788" s="826"/>
    </row>
    <row r="789" spans="1:18" ht="15" customHeight="1">
      <c r="A789" s="826"/>
      <c r="B789" s="826"/>
      <c r="C789" s="826"/>
      <c r="D789" s="826"/>
      <c r="E789" s="1613"/>
      <c r="F789" s="826"/>
      <c r="G789" s="826"/>
      <c r="H789" s="826"/>
      <c r="I789" s="826"/>
      <c r="J789" s="826"/>
      <c r="K789" s="826"/>
      <c r="L789" s="826"/>
      <c r="M789" s="826"/>
      <c r="N789" s="826"/>
      <c r="O789" s="826"/>
      <c r="P789" s="826"/>
      <c r="Q789" s="826"/>
      <c r="R789" s="826"/>
    </row>
    <row r="790" spans="1:18" ht="15" customHeight="1">
      <c r="A790" s="826"/>
      <c r="B790" s="826"/>
      <c r="C790" s="826"/>
      <c r="D790" s="826"/>
      <c r="E790" s="1613"/>
      <c r="F790" s="826"/>
      <c r="G790" s="826"/>
      <c r="H790" s="826"/>
      <c r="I790" s="826"/>
      <c r="J790" s="826"/>
      <c r="K790" s="826"/>
      <c r="L790" s="826"/>
      <c r="M790" s="826"/>
      <c r="N790" s="826"/>
      <c r="O790" s="826"/>
      <c r="P790" s="826"/>
      <c r="Q790" s="826"/>
      <c r="R790" s="826"/>
    </row>
    <row r="791" spans="1:18" ht="15" customHeight="1">
      <c r="A791" s="826"/>
      <c r="B791" s="826"/>
      <c r="C791" s="826"/>
      <c r="D791" s="826"/>
      <c r="E791" s="1613"/>
      <c r="F791" s="826"/>
      <c r="G791" s="826"/>
      <c r="H791" s="826"/>
      <c r="I791" s="826"/>
      <c r="J791" s="826"/>
      <c r="K791" s="826"/>
      <c r="L791" s="826"/>
      <c r="M791" s="826"/>
      <c r="N791" s="826"/>
      <c r="O791" s="826"/>
      <c r="P791" s="826"/>
      <c r="Q791" s="826"/>
      <c r="R791" s="826"/>
    </row>
    <row r="792" spans="1:18" ht="15" customHeight="1">
      <c r="A792" s="826"/>
      <c r="B792" s="826"/>
      <c r="C792" s="826"/>
      <c r="D792" s="826"/>
      <c r="E792" s="1613"/>
      <c r="F792" s="826"/>
      <c r="G792" s="826"/>
      <c r="H792" s="826"/>
      <c r="I792" s="826"/>
      <c r="J792" s="826"/>
      <c r="K792" s="826"/>
      <c r="L792" s="826"/>
      <c r="M792" s="826"/>
      <c r="N792" s="826"/>
      <c r="O792" s="826"/>
      <c r="P792" s="826"/>
      <c r="Q792" s="826"/>
      <c r="R792" s="826"/>
    </row>
    <row r="793" spans="1:18" ht="15" customHeight="1">
      <c r="A793" s="826"/>
      <c r="B793" s="826"/>
      <c r="C793" s="826"/>
      <c r="D793" s="826"/>
      <c r="E793" s="1613"/>
      <c r="F793" s="826"/>
      <c r="G793" s="826"/>
      <c r="H793" s="826"/>
      <c r="I793" s="826"/>
      <c r="J793" s="826"/>
      <c r="K793" s="826"/>
      <c r="L793" s="826"/>
      <c r="M793" s="826"/>
      <c r="N793" s="826"/>
      <c r="O793" s="826"/>
      <c r="P793" s="826"/>
      <c r="Q793" s="826"/>
      <c r="R793" s="826"/>
    </row>
    <row r="794" spans="1:18" ht="15" customHeight="1">
      <c r="A794" s="826"/>
      <c r="B794" s="826"/>
      <c r="C794" s="826"/>
      <c r="D794" s="826"/>
      <c r="E794" s="1613"/>
      <c r="F794" s="826"/>
      <c r="G794" s="826"/>
      <c r="H794" s="826"/>
      <c r="I794" s="826"/>
      <c r="J794" s="826"/>
      <c r="K794" s="826"/>
      <c r="L794" s="826"/>
      <c r="M794" s="826"/>
      <c r="N794" s="826"/>
      <c r="O794" s="826"/>
      <c r="P794" s="826"/>
      <c r="Q794" s="826"/>
      <c r="R794" s="826"/>
    </row>
    <row r="795" spans="1:18" ht="15" customHeight="1">
      <c r="A795" s="826"/>
      <c r="B795" s="826"/>
      <c r="C795" s="826"/>
      <c r="D795" s="826"/>
      <c r="E795" s="1613"/>
      <c r="F795" s="826"/>
      <c r="G795" s="826"/>
      <c r="H795" s="826"/>
      <c r="I795" s="826"/>
      <c r="J795" s="826"/>
      <c r="K795" s="826"/>
      <c r="L795" s="826"/>
      <c r="M795" s="826"/>
      <c r="N795" s="826"/>
      <c r="O795" s="826"/>
      <c r="P795" s="826"/>
      <c r="Q795" s="826"/>
      <c r="R795" s="826"/>
    </row>
    <row r="796" spans="1:18" ht="15" customHeight="1">
      <c r="A796" s="826"/>
      <c r="B796" s="826"/>
      <c r="C796" s="826"/>
      <c r="D796" s="826"/>
      <c r="E796" s="1613"/>
      <c r="F796" s="826"/>
      <c r="G796" s="826"/>
      <c r="H796" s="826"/>
      <c r="I796" s="826"/>
      <c r="J796" s="826"/>
      <c r="K796" s="826"/>
      <c r="L796" s="826"/>
      <c r="M796" s="826"/>
      <c r="N796" s="826"/>
      <c r="O796" s="826"/>
      <c r="P796" s="826"/>
      <c r="Q796" s="826"/>
      <c r="R796" s="826"/>
    </row>
    <row r="797" spans="1:18" ht="15" customHeight="1">
      <c r="A797" s="826"/>
      <c r="B797" s="826"/>
      <c r="C797" s="826"/>
      <c r="D797" s="826"/>
      <c r="E797" s="1613"/>
      <c r="F797" s="826"/>
      <c r="G797" s="826"/>
      <c r="H797" s="826"/>
      <c r="I797" s="826"/>
      <c r="J797" s="826"/>
      <c r="K797" s="826"/>
      <c r="L797" s="826"/>
      <c r="M797" s="826"/>
      <c r="N797" s="826"/>
      <c r="O797" s="826"/>
      <c r="P797" s="826"/>
      <c r="Q797" s="826"/>
      <c r="R797" s="826"/>
    </row>
    <row r="798" spans="1:18" ht="15" customHeight="1">
      <c r="A798" s="826"/>
      <c r="B798" s="826"/>
      <c r="C798" s="826"/>
      <c r="D798" s="826"/>
      <c r="E798" s="1613"/>
      <c r="F798" s="826"/>
      <c r="G798" s="826"/>
      <c r="H798" s="826"/>
      <c r="I798" s="826"/>
      <c r="J798" s="826"/>
      <c r="K798" s="826"/>
      <c r="L798" s="826"/>
      <c r="M798" s="826"/>
      <c r="N798" s="826"/>
      <c r="O798" s="826"/>
      <c r="P798" s="826"/>
      <c r="Q798" s="826"/>
      <c r="R798" s="826"/>
    </row>
    <row r="799" spans="1:18" ht="15" customHeight="1">
      <c r="A799" s="826"/>
      <c r="B799" s="826"/>
      <c r="C799" s="826"/>
      <c r="D799" s="826"/>
      <c r="E799" s="1613"/>
      <c r="F799" s="826"/>
      <c r="G799" s="826"/>
      <c r="H799" s="826"/>
      <c r="I799" s="826"/>
      <c r="J799" s="826"/>
      <c r="K799" s="826"/>
      <c r="L799" s="826"/>
      <c r="M799" s="826"/>
      <c r="N799" s="826"/>
      <c r="O799" s="826"/>
      <c r="P799" s="826"/>
      <c r="Q799" s="826"/>
      <c r="R799" s="826"/>
    </row>
    <row r="800" spans="1:18" ht="15" customHeight="1">
      <c r="A800" s="826"/>
      <c r="B800" s="826"/>
      <c r="C800" s="826"/>
      <c r="D800" s="826"/>
      <c r="E800" s="1613"/>
      <c r="F800" s="826"/>
      <c r="G800" s="826"/>
      <c r="H800" s="826"/>
      <c r="I800" s="826"/>
      <c r="J800" s="826"/>
      <c r="K800" s="826"/>
      <c r="L800" s="826"/>
      <c r="M800" s="826"/>
      <c r="N800" s="826"/>
      <c r="O800" s="826"/>
      <c r="P800" s="826"/>
      <c r="Q800" s="826"/>
      <c r="R800" s="826"/>
    </row>
    <row r="801" spans="1:18" ht="15" customHeight="1">
      <c r="A801" s="826"/>
      <c r="B801" s="826"/>
      <c r="C801" s="826"/>
      <c r="D801" s="826"/>
      <c r="E801" s="1613"/>
      <c r="F801" s="826"/>
      <c r="G801" s="826"/>
      <c r="H801" s="826"/>
      <c r="I801" s="826"/>
      <c r="J801" s="826"/>
      <c r="K801" s="826"/>
      <c r="L801" s="826"/>
      <c r="M801" s="826"/>
      <c r="N801" s="826"/>
      <c r="O801" s="826"/>
      <c r="P801" s="826"/>
      <c r="Q801" s="826"/>
      <c r="R801" s="826"/>
    </row>
    <row r="802" spans="1:18" ht="15" customHeight="1">
      <c r="A802" s="826"/>
      <c r="B802" s="826"/>
      <c r="C802" s="826"/>
      <c r="D802" s="826"/>
      <c r="E802" s="1613"/>
      <c r="F802" s="826"/>
      <c r="G802" s="826"/>
      <c r="H802" s="826"/>
      <c r="I802" s="826"/>
      <c r="J802" s="826"/>
      <c r="K802" s="826"/>
      <c r="L802" s="826"/>
      <c r="M802" s="826"/>
      <c r="N802" s="826"/>
      <c r="O802" s="826"/>
      <c r="P802" s="826"/>
      <c r="Q802" s="826"/>
      <c r="R802" s="826"/>
    </row>
    <row r="803" spans="1:18" ht="15" customHeight="1">
      <c r="A803" s="826"/>
      <c r="B803" s="826"/>
      <c r="C803" s="826"/>
      <c r="D803" s="826"/>
      <c r="E803" s="1613"/>
      <c r="F803" s="826"/>
      <c r="G803" s="826"/>
      <c r="H803" s="826"/>
      <c r="I803" s="826"/>
      <c r="J803" s="826"/>
      <c r="K803" s="826"/>
      <c r="L803" s="826"/>
      <c r="M803" s="826"/>
      <c r="N803" s="826"/>
      <c r="O803" s="826"/>
      <c r="P803" s="826"/>
      <c r="Q803" s="826"/>
      <c r="R803" s="826"/>
    </row>
    <row r="804" spans="1:18" ht="15" customHeight="1">
      <c r="A804" s="826"/>
      <c r="B804" s="826"/>
      <c r="C804" s="826"/>
      <c r="D804" s="826"/>
      <c r="E804" s="1613"/>
      <c r="F804" s="826"/>
      <c r="G804" s="826"/>
      <c r="H804" s="826"/>
      <c r="I804" s="826"/>
      <c r="J804" s="826"/>
      <c r="K804" s="826"/>
      <c r="L804" s="826"/>
      <c r="M804" s="826"/>
      <c r="N804" s="826"/>
      <c r="O804" s="826"/>
      <c r="P804" s="826"/>
      <c r="Q804" s="826"/>
      <c r="R804" s="826"/>
    </row>
    <row r="805" spans="1:18" ht="15" customHeight="1">
      <c r="A805" s="826"/>
      <c r="B805" s="826"/>
      <c r="C805" s="826"/>
      <c r="D805" s="826"/>
      <c r="E805" s="1613"/>
      <c r="F805" s="826"/>
      <c r="G805" s="826"/>
      <c r="H805" s="826"/>
      <c r="I805" s="826"/>
      <c r="J805" s="826"/>
      <c r="K805" s="826"/>
      <c r="L805" s="826"/>
      <c r="M805" s="826"/>
      <c r="N805" s="826"/>
      <c r="O805" s="826"/>
      <c r="P805" s="826"/>
      <c r="Q805" s="826"/>
      <c r="R805" s="826"/>
    </row>
    <row r="806" spans="1:18" ht="15" customHeight="1">
      <c r="A806" s="826"/>
      <c r="B806" s="826"/>
      <c r="C806" s="826"/>
      <c r="D806" s="826"/>
      <c r="E806" s="1613"/>
      <c r="F806" s="826"/>
      <c r="G806" s="826"/>
      <c r="H806" s="826"/>
      <c r="I806" s="826"/>
      <c r="J806" s="826"/>
      <c r="K806" s="826"/>
      <c r="L806" s="826"/>
      <c r="M806" s="826"/>
      <c r="N806" s="826"/>
      <c r="O806" s="826"/>
      <c r="P806" s="826"/>
      <c r="Q806" s="826"/>
      <c r="R806" s="826"/>
    </row>
    <row r="807" spans="1:18" ht="15" customHeight="1">
      <c r="A807" s="826"/>
      <c r="B807" s="826"/>
      <c r="C807" s="826"/>
      <c r="D807" s="826"/>
      <c r="E807" s="1613"/>
      <c r="F807" s="826"/>
      <c r="G807" s="826"/>
      <c r="H807" s="826"/>
      <c r="I807" s="826"/>
      <c r="J807" s="826"/>
      <c r="K807" s="826"/>
      <c r="L807" s="826"/>
      <c r="M807" s="826"/>
      <c r="N807" s="826"/>
      <c r="O807" s="826"/>
      <c r="P807" s="826"/>
      <c r="Q807" s="826"/>
      <c r="R807" s="826"/>
    </row>
    <row r="808" spans="1:18" ht="15" customHeight="1">
      <c r="A808" s="826"/>
      <c r="B808" s="826"/>
      <c r="C808" s="826"/>
      <c r="D808" s="826"/>
      <c r="E808" s="1613"/>
      <c r="F808" s="826"/>
      <c r="G808" s="826"/>
      <c r="H808" s="826"/>
      <c r="I808" s="826"/>
      <c r="J808" s="826"/>
      <c r="K808" s="826"/>
      <c r="L808" s="826"/>
      <c r="M808" s="826"/>
      <c r="N808" s="826"/>
      <c r="O808" s="826"/>
      <c r="P808" s="826"/>
      <c r="Q808" s="826"/>
      <c r="R808" s="826"/>
    </row>
    <row r="809" spans="1:18" ht="15" customHeight="1">
      <c r="A809" s="826"/>
      <c r="B809" s="826"/>
      <c r="C809" s="826"/>
      <c r="D809" s="826"/>
      <c r="E809" s="1613"/>
      <c r="F809" s="826"/>
      <c r="G809" s="826"/>
      <c r="H809" s="826"/>
      <c r="I809" s="826"/>
      <c r="J809" s="826"/>
      <c r="K809" s="826"/>
      <c r="L809" s="826"/>
      <c r="M809" s="826"/>
      <c r="N809" s="826"/>
      <c r="O809" s="826"/>
      <c r="P809" s="826"/>
      <c r="Q809" s="826"/>
      <c r="R809" s="826"/>
    </row>
    <row r="810" spans="1:18" ht="15" customHeight="1">
      <c r="A810" s="826"/>
      <c r="B810" s="826"/>
      <c r="C810" s="826"/>
      <c r="D810" s="826"/>
      <c r="E810" s="1613"/>
      <c r="F810" s="826"/>
      <c r="G810" s="826"/>
      <c r="H810" s="826"/>
      <c r="I810" s="826"/>
      <c r="J810" s="826"/>
      <c r="K810" s="826"/>
      <c r="L810" s="826"/>
      <c r="M810" s="826"/>
      <c r="N810" s="826"/>
      <c r="O810" s="826"/>
      <c r="P810" s="826"/>
      <c r="Q810" s="826"/>
      <c r="R810" s="826"/>
    </row>
    <row r="811" spans="1:18" ht="15" customHeight="1">
      <c r="A811" s="826"/>
      <c r="B811" s="826"/>
      <c r="C811" s="826"/>
      <c r="D811" s="826"/>
      <c r="E811" s="1613"/>
      <c r="F811" s="826"/>
      <c r="G811" s="826"/>
      <c r="H811" s="826"/>
      <c r="I811" s="826"/>
      <c r="J811" s="826"/>
      <c r="K811" s="826"/>
      <c r="L811" s="826"/>
      <c r="M811" s="826"/>
      <c r="N811" s="826"/>
      <c r="O811" s="826"/>
      <c r="P811" s="826"/>
      <c r="Q811" s="826"/>
      <c r="R811" s="826"/>
    </row>
    <row r="812" spans="1:18" ht="15" customHeight="1">
      <c r="A812" s="826"/>
      <c r="B812" s="826"/>
      <c r="C812" s="826"/>
      <c r="D812" s="826"/>
      <c r="E812" s="1613"/>
      <c r="F812" s="826"/>
      <c r="G812" s="826"/>
      <c r="H812" s="826"/>
      <c r="I812" s="826"/>
      <c r="J812" s="826"/>
      <c r="K812" s="826"/>
      <c r="L812" s="826"/>
      <c r="M812" s="826"/>
      <c r="N812" s="826"/>
      <c r="O812" s="826"/>
      <c r="P812" s="826"/>
      <c r="Q812" s="826"/>
      <c r="R812" s="826"/>
    </row>
    <row r="813" spans="1:18" ht="15" customHeight="1">
      <c r="A813" s="826"/>
      <c r="B813" s="826"/>
      <c r="C813" s="826"/>
      <c r="D813" s="826"/>
      <c r="E813" s="1613"/>
      <c r="F813" s="826"/>
      <c r="G813" s="826"/>
      <c r="H813" s="826"/>
      <c r="I813" s="826"/>
      <c r="J813" s="826"/>
      <c r="K813" s="826"/>
      <c r="L813" s="826"/>
      <c r="M813" s="826"/>
      <c r="N813" s="826"/>
      <c r="O813" s="826"/>
      <c r="P813" s="826"/>
      <c r="Q813" s="826"/>
      <c r="R813" s="826"/>
    </row>
    <row r="814" spans="1:18" ht="15" customHeight="1">
      <c r="A814" s="826"/>
      <c r="B814" s="826"/>
      <c r="C814" s="826"/>
      <c r="D814" s="826"/>
      <c r="E814" s="1613"/>
      <c r="F814" s="826"/>
      <c r="G814" s="826"/>
      <c r="H814" s="826"/>
      <c r="I814" s="826"/>
      <c r="J814" s="826"/>
      <c r="K814" s="826"/>
      <c r="L814" s="826"/>
      <c r="M814" s="826"/>
      <c r="N814" s="826"/>
      <c r="O814" s="826"/>
      <c r="P814" s="826"/>
      <c r="Q814" s="826"/>
      <c r="R814" s="826"/>
    </row>
    <row r="815" spans="1:18" ht="15" customHeight="1">
      <c r="A815" s="826"/>
      <c r="B815" s="826"/>
      <c r="C815" s="826"/>
      <c r="D815" s="826"/>
      <c r="E815" s="1613"/>
      <c r="F815" s="826"/>
      <c r="G815" s="826"/>
      <c r="H815" s="826"/>
      <c r="I815" s="826"/>
      <c r="J815" s="826"/>
      <c r="K815" s="826"/>
      <c r="L815" s="826"/>
      <c r="M815" s="826"/>
      <c r="N815" s="826"/>
      <c r="O815" s="826"/>
      <c r="P815" s="826"/>
      <c r="Q815" s="826"/>
      <c r="R815" s="826"/>
    </row>
    <row r="816" spans="1:18" ht="15" customHeight="1">
      <c r="A816" s="826"/>
      <c r="B816" s="826"/>
      <c r="C816" s="826"/>
      <c r="D816" s="826"/>
      <c r="E816" s="1613"/>
      <c r="F816" s="826"/>
      <c r="G816" s="826"/>
      <c r="H816" s="826"/>
      <c r="I816" s="826"/>
      <c r="J816" s="826"/>
      <c r="K816" s="826"/>
      <c r="L816" s="826"/>
      <c r="M816" s="826"/>
      <c r="N816" s="826"/>
      <c r="O816" s="826"/>
      <c r="P816" s="826"/>
      <c r="Q816" s="826"/>
      <c r="R816" s="826"/>
    </row>
    <row r="817" spans="1:18" ht="15" customHeight="1">
      <c r="A817" s="826"/>
      <c r="B817" s="826"/>
      <c r="C817" s="826"/>
      <c r="D817" s="826"/>
      <c r="E817" s="1613"/>
      <c r="F817" s="826"/>
      <c r="G817" s="826"/>
      <c r="H817" s="826"/>
      <c r="I817" s="826"/>
      <c r="J817" s="826"/>
      <c r="K817" s="826"/>
      <c r="L817" s="826"/>
      <c r="M817" s="826"/>
      <c r="N817" s="826"/>
      <c r="O817" s="826"/>
      <c r="P817" s="826"/>
      <c r="Q817" s="826"/>
      <c r="R817" s="826"/>
    </row>
    <row r="818" spans="1:18" ht="15" customHeight="1">
      <c r="A818" s="826"/>
      <c r="B818" s="826"/>
      <c r="C818" s="826"/>
      <c r="D818" s="826"/>
      <c r="E818" s="1613"/>
      <c r="F818" s="826"/>
      <c r="G818" s="826"/>
      <c r="H818" s="826"/>
      <c r="I818" s="826"/>
      <c r="J818" s="826"/>
      <c r="K818" s="826"/>
      <c r="L818" s="826"/>
      <c r="M818" s="826"/>
      <c r="N818" s="826"/>
      <c r="O818" s="826"/>
      <c r="P818" s="826"/>
      <c r="Q818" s="826"/>
      <c r="R818" s="826"/>
    </row>
    <row r="819" spans="1:18" ht="15" customHeight="1">
      <c r="A819" s="826"/>
      <c r="B819" s="826"/>
      <c r="C819" s="826"/>
      <c r="D819" s="826"/>
      <c r="E819" s="1613"/>
      <c r="F819" s="826"/>
      <c r="G819" s="826"/>
      <c r="H819" s="826"/>
      <c r="I819" s="826"/>
      <c r="J819" s="826"/>
      <c r="K819" s="826"/>
      <c r="L819" s="826"/>
      <c r="M819" s="826"/>
      <c r="N819" s="826"/>
      <c r="O819" s="826"/>
      <c r="P819" s="826"/>
      <c r="Q819" s="826"/>
      <c r="R819" s="826"/>
    </row>
    <row r="820" spans="1:18" ht="15" customHeight="1">
      <c r="A820" s="826"/>
      <c r="B820" s="826"/>
      <c r="C820" s="826"/>
      <c r="D820" s="826"/>
      <c r="E820" s="1613"/>
      <c r="F820" s="826"/>
      <c r="G820" s="826"/>
      <c r="H820" s="826"/>
      <c r="I820" s="826"/>
      <c r="J820" s="826"/>
      <c r="K820" s="826"/>
      <c r="L820" s="826"/>
      <c r="M820" s="826"/>
      <c r="N820" s="826"/>
      <c r="O820" s="826"/>
      <c r="P820" s="826"/>
      <c r="Q820" s="826"/>
      <c r="R820" s="826"/>
    </row>
    <row r="821" spans="1:18" ht="15" customHeight="1">
      <c r="A821" s="826"/>
      <c r="B821" s="826"/>
      <c r="C821" s="826"/>
      <c r="D821" s="826"/>
      <c r="E821" s="1613"/>
      <c r="F821" s="826"/>
      <c r="G821" s="826"/>
      <c r="H821" s="826"/>
      <c r="I821" s="826"/>
      <c r="J821" s="826"/>
      <c r="K821" s="826"/>
      <c r="L821" s="826"/>
      <c r="M821" s="826"/>
      <c r="N821" s="826"/>
      <c r="O821" s="826"/>
      <c r="P821" s="826"/>
      <c r="Q821" s="826"/>
      <c r="R821" s="826"/>
    </row>
    <row r="822" spans="1:18" ht="15" customHeight="1">
      <c r="A822" s="826"/>
      <c r="B822" s="826"/>
      <c r="C822" s="826"/>
      <c r="D822" s="826"/>
      <c r="E822" s="1613"/>
      <c r="F822" s="826"/>
      <c r="G822" s="826"/>
      <c r="H822" s="826"/>
      <c r="I822" s="826"/>
      <c r="J822" s="826"/>
      <c r="K822" s="826"/>
      <c r="L822" s="826"/>
      <c r="M822" s="826"/>
      <c r="N822" s="826"/>
      <c r="O822" s="826"/>
      <c r="P822" s="826"/>
      <c r="Q822" s="826"/>
      <c r="R822" s="826"/>
    </row>
    <row r="823" spans="1:18" ht="15" customHeight="1">
      <c r="A823" s="826"/>
      <c r="B823" s="826"/>
      <c r="C823" s="826"/>
      <c r="D823" s="826"/>
      <c r="E823" s="1613"/>
      <c r="F823" s="826"/>
      <c r="G823" s="826"/>
      <c r="H823" s="826"/>
      <c r="I823" s="826"/>
      <c r="J823" s="826"/>
      <c r="K823" s="826"/>
      <c r="L823" s="826"/>
      <c r="M823" s="826"/>
      <c r="N823" s="826"/>
      <c r="O823" s="826"/>
      <c r="P823" s="826"/>
      <c r="Q823" s="826"/>
      <c r="R823" s="826"/>
    </row>
    <row r="824" spans="1:18" ht="15" customHeight="1">
      <c r="A824" s="826"/>
      <c r="B824" s="826"/>
      <c r="C824" s="826"/>
      <c r="D824" s="826"/>
      <c r="E824" s="1613"/>
      <c r="F824" s="826"/>
      <c r="G824" s="826"/>
      <c r="H824" s="826"/>
      <c r="I824" s="826"/>
      <c r="J824" s="826"/>
      <c r="K824" s="826"/>
      <c r="L824" s="826"/>
      <c r="M824" s="826"/>
      <c r="N824" s="826"/>
      <c r="O824" s="826"/>
      <c r="P824" s="826"/>
      <c r="Q824" s="826"/>
      <c r="R824" s="826"/>
    </row>
    <row r="825" spans="1:18" ht="15" customHeight="1">
      <c r="A825" s="826"/>
      <c r="B825" s="826"/>
      <c r="C825" s="826"/>
      <c r="D825" s="826"/>
      <c r="E825" s="1613"/>
      <c r="F825" s="826"/>
      <c r="G825" s="826"/>
      <c r="H825" s="826"/>
      <c r="I825" s="826"/>
      <c r="J825" s="826"/>
      <c r="K825" s="826"/>
      <c r="L825" s="826"/>
      <c r="M825" s="826"/>
      <c r="N825" s="826"/>
      <c r="O825" s="826"/>
      <c r="P825" s="826"/>
      <c r="Q825" s="826"/>
      <c r="R825" s="826"/>
    </row>
    <row r="826" spans="1:18" ht="15" customHeight="1">
      <c r="A826" s="826"/>
      <c r="B826" s="826"/>
      <c r="C826" s="826"/>
      <c r="D826" s="826"/>
      <c r="E826" s="1613"/>
      <c r="F826" s="826"/>
      <c r="G826" s="826"/>
      <c r="H826" s="826"/>
      <c r="I826" s="826"/>
      <c r="J826" s="826"/>
      <c r="K826" s="826"/>
      <c r="L826" s="826"/>
      <c r="M826" s="826"/>
      <c r="N826" s="826"/>
      <c r="O826" s="826"/>
      <c r="P826" s="826"/>
      <c r="Q826" s="826"/>
      <c r="R826" s="826"/>
    </row>
    <row r="827" spans="1:18" ht="15" customHeight="1">
      <c r="A827" s="826"/>
      <c r="B827" s="826"/>
      <c r="C827" s="826"/>
      <c r="D827" s="826"/>
      <c r="E827" s="1613"/>
      <c r="F827" s="826"/>
      <c r="G827" s="826"/>
      <c r="H827" s="826"/>
      <c r="I827" s="826"/>
      <c r="J827" s="826"/>
      <c r="K827" s="826"/>
      <c r="L827" s="826"/>
      <c r="M827" s="826"/>
      <c r="N827" s="826"/>
      <c r="O827" s="826"/>
      <c r="P827" s="826"/>
      <c r="Q827" s="826"/>
      <c r="R827" s="826"/>
    </row>
    <row r="828" spans="1:18" ht="15" customHeight="1">
      <c r="A828" s="826"/>
      <c r="B828" s="826"/>
      <c r="C828" s="826"/>
      <c r="D828" s="826"/>
      <c r="E828" s="1613"/>
      <c r="F828" s="826"/>
      <c r="G828" s="826"/>
      <c r="H828" s="826"/>
      <c r="I828" s="826"/>
      <c r="J828" s="826"/>
      <c r="K828" s="826"/>
      <c r="L828" s="826"/>
      <c r="M828" s="826"/>
      <c r="N828" s="826"/>
      <c r="O828" s="826"/>
      <c r="P828" s="826"/>
      <c r="Q828" s="826"/>
      <c r="R828" s="826"/>
    </row>
    <row r="829" spans="1:18" ht="15" customHeight="1">
      <c r="A829" s="826"/>
      <c r="B829" s="826"/>
      <c r="C829" s="826"/>
      <c r="D829" s="826"/>
      <c r="E829" s="1613"/>
      <c r="F829" s="826"/>
      <c r="G829" s="826"/>
      <c r="H829" s="826"/>
      <c r="I829" s="826"/>
      <c r="J829" s="826"/>
      <c r="K829" s="826"/>
      <c r="L829" s="826"/>
      <c r="M829" s="826"/>
      <c r="N829" s="826"/>
      <c r="O829" s="826"/>
      <c r="P829" s="826"/>
      <c r="Q829" s="826"/>
      <c r="R829" s="826"/>
    </row>
    <row r="830" spans="1:18" ht="15" customHeight="1">
      <c r="A830" s="826"/>
      <c r="B830" s="826"/>
      <c r="C830" s="826"/>
      <c r="D830" s="826"/>
      <c r="E830" s="1613"/>
      <c r="F830" s="826"/>
      <c r="G830" s="826"/>
      <c r="H830" s="826"/>
      <c r="I830" s="826"/>
      <c r="J830" s="826"/>
      <c r="K830" s="826"/>
      <c r="L830" s="826"/>
      <c r="M830" s="826"/>
      <c r="N830" s="826"/>
      <c r="O830" s="826"/>
      <c r="P830" s="826"/>
      <c r="Q830" s="826"/>
      <c r="R830" s="826"/>
    </row>
    <row r="831" spans="1:18" ht="15" customHeight="1">
      <c r="A831" s="826"/>
      <c r="B831" s="826"/>
      <c r="C831" s="826"/>
      <c r="D831" s="826"/>
      <c r="E831" s="1613"/>
      <c r="F831" s="826"/>
      <c r="G831" s="826"/>
      <c r="H831" s="826"/>
      <c r="I831" s="826"/>
      <c r="J831" s="826"/>
      <c r="K831" s="826"/>
      <c r="L831" s="826"/>
      <c r="M831" s="826"/>
      <c r="N831" s="826"/>
      <c r="O831" s="826"/>
      <c r="P831" s="826"/>
      <c r="Q831" s="826"/>
      <c r="R831" s="826"/>
    </row>
    <row r="832" spans="1:18" ht="15" customHeight="1">
      <c r="A832" s="826"/>
      <c r="B832" s="826"/>
      <c r="C832" s="826"/>
      <c r="D832" s="826"/>
      <c r="E832" s="1613"/>
      <c r="F832" s="826"/>
      <c r="G832" s="826"/>
      <c r="H832" s="826"/>
      <c r="I832" s="826"/>
      <c r="J832" s="826"/>
      <c r="K832" s="826"/>
      <c r="L832" s="826"/>
      <c r="M832" s="826"/>
      <c r="N832" s="826"/>
      <c r="O832" s="826"/>
      <c r="P832" s="826"/>
      <c r="Q832" s="826"/>
      <c r="R832" s="826"/>
    </row>
    <row r="833" spans="1:18" ht="15" customHeight="1">
      <c r="A833" s="826"/>
      <c r="B833" s="826"/>
      <c r="C833" s="826"/>
      <c r="D833" s="826"/>
      <c r="E833" s="1613"/>
      <c r="F833" s="826"/>
      <c r="G833" s="826"/>
      <c r="H833" s="826"/>
      <c r="I833" s="826"/>
      <c r="J833" s="826"/>
      <c r="K833" s="826"/>
      <c r="L833" s="826"/>
      <c r="M833" s="826"/>
      <c r="N833" s="826"/>
      <c r="O833" s="826"/>
      <c r="P833" s="826"/>
      <c r="Q833" s="826"/>
      <c r="R833" s="826"/>
    </row>
    <row r="834" spans="1:18" ht="15" customHeight="1">
      <c r="A834" s="826"/>
      <c r="B834" s="826"/>
      <c r="C834" s="826"/>
      <c r="D834" s="826"/>
      <c r="E834" s="1613"/>
      <c r="F834" s="826"/>
      <c r="G834" s="826"/>
      <c r="H834" s="826"/>
      <c r="I834" s="826"/>
      <c r="J834" s="826"/>
      <c r="K834" s="826"/>
      <c r="L834" s="826"/>
      <c r="M834" s="826"/>
      <c r="N834" s="826"/>
      <c r="O834" s="826"/>
      <c r="P834" s="826"/>
      <c r="Q834" s="826"/>
      <c r="R834" s="826"/>
    </row>
    <row r="835" spans="1:18" ht="15" customHeight="1">
      <c r="A835" s="826"/>
      <c r="B835" s="826"/>
      <c r="C835" s="826"/>
      <c r="D835" s="826"/>
      <c r="E835" s="1613"/>
      <c r="F835" s="826"/>
      <c r="G835" s="826"/>
      <c r="H835" s="826"/>
      <c r="I835" s="826"/>
      <c r="J835" s="826"/>
      <c r="K835" s="826"/>
      <c r="L835" s="826"/>
      <c r="M835" s="826"/>
      <c r="N835" s="826"/>
      <c r="O835" s="826"/>
      <c r="P835" s="826"/>
      <c r="Q835" s="826"/>
      <c r="R835" s="826"/>
    </row>
    <row r="836" spans="1:18" ht="15" customHeight="1">
      <c r="A836" s="826"/>
      <c r="B836" s="826"/>
      <c r="C836" s="826"/>
      <c r="D836" s="826"/>
      <c r="E836" s="1613"/>
      <c r="F836" s="826"/>
      <c r="G836" s="826"/>
      <c r="H836" s="826"/>
      <c r="I836" s="826"/>
      <c r="J836" s="826"/>
      <c r="K836" s="826"/>
      <c r="L836" s="826"/>
      <c r="M836" s="826"/>
      <c r="N836" s="826"/>
      <c r="O836" s="826"/>
      <c r="P836" s="826"/>
      <c r="Q836" s="826"/>
      <c r="R836" s="826"/>
    </row>
    <row r="837" spans="1:18" ht="15" customHeight="1">
      <c r="A837" s="826"/>
      <c r="B837" s="826"/>
      <c r="C837" s="826"/>
      <c r="D837" s="826"/>
      <c r="E837" s="1613"/>
      <c r="F837" s="826"/>
      <c r="G837" s="826"/>
      <c r="H837" s="826"/>
      <c r="I837" s="826"/>
      <c r="J837" s="826"/>
      <c r="K837" s="826"/>
      <c r="L837" s="826"/>
      <c r="M837" s="826"/>
      <c r="N837" s="826"/>
      <c r="O837" s="826"/>
      <c r="P837" s="826"/>
      <c r="Q837" s="826"/>
      <c r="R837" s="826"/>
    </row>
    <row r="838" spans="1:18" ht="15" customHeight="1">
      <c r="A838" s="826"/>
      <c r="B838" s="826"/>
      <c r="C838" s="826"/>
      <c r="D838" s="826"/>
      <c r="E838" s="1613"/>
      <c r="F838" s="826"/>
      <c r="G838" s="826"/>
      <c r="H838" s="826"/>
      <c r="I838" s="826"/>
      <c r="J838" s="826"/>
      <c r="K838" s="826"/>
      <c r="L838" s="826"/>
      <c r="M838" s="826"/>
      <c r="N838" s="826"/>
      <c r="O838" s="826"/>
      <c r="P838" s="826"/>
      <c r="Q838" s="826"/>
      <c r="R838" s="826"/>
    </row>
    <row r="839" spans="1:18" ht="15" customHeight="1">
      <c r="A839" s="826"/>
      <c r="B839" s="826"/>
      <c r="C839" s="826"/>
      <c r="D839" s="826"/>
      <c r="E839" s="1613"/>
      <c r="F839" s="826"/>
      <c r="G839" s="826"/>
      <c r="H839" s="826"/>
      <c r="I839" s="826"/>
      <c r="J839" s="826"/>
      <c r="K839" s="826"/>
      <c r="L839" s="826"/>
      <c r="M839" s="826"/>
      <c r="N839" s="826"/>
      <c r="O839" s="826"/>
      <c r="P839" s="826"/>
      <c r="Q839" s="826"/>
      <c r="R839" s="826"/>
    </row>
    <row r="840" spans="1:18" ht="15" customHeight="1">
      <c r="A840" s="826"/>
      <c r="B840" s="826"/>
      <c r="C840" s="826"/>
      <c r="D840" s="826"/>
      <c r="E840" s="1613"/>
      <c r="F840" s="826"/>
      <c r="G840" s="826"/>
      <c r="H840" s="826"/>
      <c r="I840" s="826"/>
      <c r="J840" s="826"/>
      <c r="K840" s="826"/>
      <c r="L840" s="826"/>
      <c r="M840" s="826"/>
      <c r="N840" s="826"/>
      <c r="O840" s="826"/>
      <c r="P840" s="826"/>
      <c r="Q840" s="826"/>
      <c r="R840" s="826"/>
    </row>
    <row r="841" spans="1:18" ht="15" customHeight="1">
      <c r="A841" s="826"/>
      <c r="B841" s="826"/>
      <c r="C841" s="826"/>
      <c r="D841" s="826"/>
      <c r="E841" s="1613"/>
      <c r="F841" s="826"/>
      <c r="G841" s="826"/>
      <c r="H841" s="826"/>
      <c r="I841" s="826"/>
      <c r="J841" s="826"/>
      <c r="K841" s="826"/>
      <c r="L841" s="826"/>
      <c r="M841" s="826"/>
      <c r="N841" s="826"/>
      <c r="O841" s="826"/>
      <c r="P841" s="826"/>
      <c r="Q841" s="826"/>
      <c r="R841" s="826"/>
    </row>
    <row r="842" spans="1:18" ht="15" customHeight="1">
      <c r="A842" s="826"/>
      <c r="B842" s="826"/>
      <c r="C842" s="826"/>
      <c r="D842" s="826"/>
      <c r="E842" s="1613"/>
      <c r="F842" s="826"/>
      <c r="G842" s="826"/>
      <c r="H842" s="826"/>
      <c r="I842" s="826"/>
      <c r="J842" s="826"/>
      <c r="K842" s="826"/>
      <c r="L842" s="826"/>
      <c r="M842" s="826"/>
      <c r="N842" s="826"/>
      <c r="O842" s="826"/>
      <c r="P842" s="826"/>
      <c r="Q842" s="826"/>
      <c r="R842" s="826"/>
    </row>
    <row r="843" spans="1:18" ht="15" customHeight="1">
      <c r="A843" s="826"/>
      <c r="B843" s="826"/>
      <c r="C843" s="826"/>
      <c r="D843" s="826"/>
      <c r="E843" s="1613"/>
      <c r="F843" s="826"/>
      <c r="G843" s="826"/>
      <c r="H843" s="826"/>
      <c r="I843" s="826"/>
      <c r="J843" s="826"/>
      <c r="K843" s="826"/>
      <c r="L843" s="826"/>
      <c r="M843" s="826"/>
      <c r="N843" s="826"/>
      <c r="O843" s="826"/>
      <c r="P843" s="826"/>
      <c r="Q843" s="826"/>
      <c r="R843" s="826"/>
    </row>
    <row r="844" spans="1:18" ht="15" customHeight="1">
      <c r="A844" s="826"/>
      <c r="B844" s="826"/>
      <c r="C844" s="826"/>
      <c r="D844" s="826"/>
      <c r="E844" s="1613"/>
      <c r="F844" s="826"/>
      <c r="G844" s="826"/>
      <c r="H844" s="826"/>
      <c r="I844" s="826"/>
      <c r="J844" s="826"/>
      <c r="K844" s="826"/>
      <c r="L844" s="826"/>
      <c r="M844" s="826"/>
      <c r="N844" s="826"/>
      <c r="O844" s="826"/>
      <c r="P844" s="826"/>
      <c r="Q844" s="826"/>
      <c r="R844" s="826"/>
    </row>
    <row r="845" spans="1:18" ht="15" customHeight="1">
      <c r="A845" s="826"/>
      <c r="B845" s="826"/>
      <c r="C845" s="826"/>
      <c r="D845" s="826"/>
      <c r="E845" s="1613"/>
      <c r="F845" s="826"/>
      <c r="G845" s="826"/>
      <c r="H845" s="826"/>
      <c r="I845" s="826"/>
      <c r="J845" s="826"/>
      <c r="K845" s="826"/>
      <c r="L845" s="826"/>
      <c r="M845" s="826"/>
      <c r="N845" s="826"/>
      <c r="O845" s="826"/>
      <c r="P845" s="826"/>
      <c r="Q845" s="826"/>
      <c r="R845" s="826"/>
    </row>
    <row r="846" spans="1:18" ht="15" customHeight="1">
      <c r="A846" s="826"/>
      <c r="B846" s="826"/>
      <c r="C846" s="826"/>
      <c r="D846" s="826"/>
      <c r="E846" s="1613"/>
      <c r="F846" s="826"/>
      <c r="G846" s="826"/>
      <c r="H846" s="826"/>
      <c r="I846" s="826"/>
      <c r="J846" s="826"/>
      <c r="K846" s="826"/>
      <c r="L846" s="826"/>
      <c r="M846" s="826"/>
      <c r="N846" s="826"/>
      <c r="O846" s="826"/>
      <c r="P846" s="826"/>
      <c r="Q846" s="826"/>
      <c r="R846" s="826"/>
    </row>
    <row r="847" spans="1:18" ht="15" customHeight="1">
      <c r="A847" s="826"/>
      <c r="B847" s="826"/>
      <c r="C847" s="826"/>
      <c r="D847" s="826"/>
      <c r="E847" s="1613"/>
      <c r="F847" s="826"/>
      <c r="G847" s="826"/>
      <c r="H847" s="826"/>
      <c r="I847" s="826"/>
      <c r="J847" s="826"/>
      <c r="K847" s="826"/>
      <c r="L847" s="826"/>
      <c r="M847" s="826"/>
      <c r="N847" s="826"/>
      <c r="O847" s="826"/>
      <c r="P847" s="826"/>
      <c r="Q847" s="826"/>
      <c r="R847" s="826"/>
    </row>
    <row r="848" spans="1:18" ht="15" customHeight="1">
      <c r="A848" s="826"/>
      <c r="B848" s="826"/>
      <c r="C848" s="826"/>
      <c r="D848" s="826"/>
      <c r="E848" s="1613"/>
      <c r="F848" s="826"/>
      <c r="G848" s="826"/>
      <c r="H848" s="826"/>
      <c r="I848" s="826"/>
      <c r="J848" s="826"/>
      <c r="K848" s="826"/>
      <c r="L848" s="826"/>
      <c r="M848" s="826"/>
      <c r="N848" s="826"/>
      <c r="O848" s="826"/>
      <c r="P848" s="826"/>
      <c r="Q848" s="826"/>
      <c r="R848" s="826"/>
    </row>
    <row r="849" spans="1:18" ht="15" customHeight="1">
      <c r="A849" s="826"/>
      <c r="B849" s="826"/>
      <c r="C849" s="826"/>
      <c r="D849" s="826"/>
      <c r="E849" s="1613"/>
      <c r="F849" s="826"/>
      <c r="G849" s="826"/>
      <c r="H849" s="826"/>
      <c r="I849" s="826"/>
      <c r="J849" s="826"/>
      <c r="K849" s="826"/>
      <c r="L849" s="826"/>
      <c r="M849" s="826"/>
      <c r="N849" s="826"/>
      <c r="O849" s="826"/>
      <c r="P849" s="826"/>
      <c r="Q849" s="826"/>
      <c r="R849" s="826"/>
    </row>
    <row r="850" spans="1:18" ht="15" customHeight="1">
      <c r="A850" s="826"/>
      <c r="B850" s="826"/>
      <c r="C850" s="826"/>
      <c r="D850" s="826"/>
      <c r="E850" s="1613"/>
      <c r="F850" s="826"/>
      <c r="G850" s="826"/>
      <c r="H850" s="826"/>
      <c r="I850" s="826"/>
      <c r="J850" s="826"/>
      <c r="K850" s="826"/>
      <c r="L850" s="826"/>
      <c r="M850" s="826"/>
      <c r="N850" s="826"/>
      <c r="O850" s="826"/>
      <c r="P850" s="826"/>
      <c r="Q850" s="826"/>
      <c r="R850" s="826"/>
    </row>
    <row r="851" spans="1:18" ht="15" customHeight="1">
      <c r="A851" s="826"/>
      <c r="B851" s="826"/>
      <c r="C851" s="826"/>
      <c r="D851" s="826"/>
      <c r="E851" s="1613"/>
      <c r="F851" s="826"/>
      <c r="G851" s="826"/>
      <c r="H851" s="826"/>
      <c r="I851" s="826"/>
      <c r="J851" s="826"/>
      <c r="K851" s="826"/>
      <c r="L851" s="826"/>
      <c r="M851" s="826"/>
      <c r="N851" s="826"/>
      <c r="O851" s="826"/>
      <c r="P851" s="826"/>
      <c r="Q851" s="826"/>
      <c r="R851" s="826"/>
    </row>
    <row r="852" spans="1:18" ht="15" customHeight="1">
      <c r="A852" s="826"/>
      <c r="B852" s="826"/>
      <c r="C852" s="826"/>
      <c r="D852" s="826"/>
      <c r="E852" s="1613"/>
      <c r="F852" s="826"/>
      <c r="G852" s="826"/>
      <c r="H852" s="826"/>
      <c r="I852" s="826"/>
      <c r="J852" s="826"/>
      <c r="K852" s="826"/>
      <c r="L852" s="826"/>
      <c r="M852" s="826"/>
      <c r="N852" s="826"/>
      <c r="O852" s="826"/>
      <c r="P852" s="826"/>
      <c r="Q852" s="826"/>
      <c r="R852" s="826"/>
    </row>
    <row r="853" spans="1:18" ht="15" customHeight="1">
      <c r="A853" s="826"/>
      <c r="B853" s="826"/>
      <c r="C853" s="826"/>
      <c r="D853" s="826"/>
      <c r="E853" s="1613"/>
      <c r="F853" s="826"/>
      <c r="G853" s="826"/>
      <c r="H853" s="826"/>
      <c r="I853" s="826"/>
      <c r="J853" s="826"/>
      <c r="K853" s="826"/>
      <c r="L853" s="826"/>
      <c r="M853" s="826"/>
      <c r="N853" s="826"/>
      <c r="O853" s="826"/>
      <c r="P853" s="826"/>
      <c r="Q853" s="826"/>
      <c r="R853" s="826"/>
    </row>
    <row r="854" spans="1:18" ht="15" customHeight="1">
      <c r="A854" s="826"/>
      <c r="B854" s="826"/>
      <c r="C854" s="826"/>
      <c r="D854" s="826"/>
      <c r="E854" s="1613"/>
      <c r="F854" s="826"/>
      <c r="G854" s="826"/>
      <c r="H854" s="826"/>
      <c r="I854" s="826"/>
      <c r="J854" s="826"/>
      <c r="K854" s="826"/>
      <c r="L854" s="826"/>
      <c r="M854" s="826"/>
      <c r="N854" s="826"/>
      <c r="O854" s="826"/>
      <c r="P854" s="826"/>
      <c r="Q854" s="826"/>
      <c r="R854" s="826"/>
    </row>
    <row r="855" spans="1:18" ht="15" customHeight="1">
      <c r="A855" s="826"/>
      <c r="B855" s="826"/>
      <c r="C855" s="826"/>
      <c r="D855" s="826"/>
      <c r="E855" s="1613"/>
      <c r="F855" s="826"/>
      <c r="G855" s="826"/>
      <c r="H855" s="826"/>
      <c r="I855" s="826"/>
      <c r="J855" s="826"/>
      <c r="K855" s="826"/>
      <c r="L855" s="826"/>
      <c r="M855" s="826"/>
      <c r="N855" s="826"/>
      <c r="O855" s="826"/>
      <c r="P855" s="826"/>
      <c r="Q855" s="826"/>
      <c r="R855" s="826"/>
    </row>
    <row r="856" spans="1:18" ht="15" customHeight="1">
      <c r="A856" s="826"/>
      <c r="B856" s="826"/>
      <c r="C856" s="826"/>
      <c r="D856" s="826"/>
      <c r="E856" s="1613"/>
      <c r="F856" s="826"/>
      <c r="G856" s="826"/>
      <c r="H856" s="826"/>
      <c r="I856" s="826"/>
      <c r="J856" s="826"/>
      <c r="K856" s="826"/>
      <c r="L856" s="826"/>
      <c r="M856" s="826"/>
      <c r="N856" s="826"/>
      <c r="O856" s="826"/>
      <c r="P856" s="826"/>
      <c r="Q856" s="826"/>
      <c r="R856" s="826"/>
    </row>
    <row r="857" spans="1:18" ht="15" customHeight="1">
      <c r="A857" s="826"/>
      <c r="B857" s="826"/>
      <c r="C857" s="826"/>
      <c r="D857" s="826"/>
      <c r="E857" s="1613"/>
      <c r="F857" s="826"/>
      <c r="G857" s="826"/>
      <c r="H857" s="826"/>
      <c r="I857" s="826"/>
      <c r="J857" s="826"/>
      <c r="K857" s="826"/>
      <c r="L857" s="826"/>
      <c r="M857" s="826"/>
      <c r="N857" s="826"/>
      <c r="O857" s="826"/>
      <c r="P857" s="826"/>
      <c r="Q857" s="826"/>
      <c r="R857" s="826"/>
    </row>
    <row r="858" spans="1:18" ht="15" customHeight="1">
      <c r="A858" s="826"/>
      <c r="B858" s="826"/>
      <c r="C858" s="826"/>
      <c r="D858" s="826"/>
      <c r="E858" s="1613"/>
      <c r="F858" s="826"/>
      <c r="G858" s="826"/>
      <c r="H858" s="826"/>
      <c r="I858" s="826"/>
      <c r="J858" s="826"/>
      <c r="K858" s="826"/>
      <c r="L858" s="826"/>
      <c r="M858" s="826"/>
      <c r="N858" s="826"/>
      <c r="O858" s="826"/>
      <c r="P858" s="826"/>
      <c r="Q858" s="826"/>
      <c r="R858" s="826"/>
    </row>
    <row r="859" spans="1:18" ht="15" customHeight="1">
      <c r="A859" s="826"/>
      <c r="B859" s="826"/>
      <c r="C859" s="826"/>
      <c r="D859" s="826"/>
      <c r="E859" s="1613"/>
      <c r="F859" s="826"/>
      <c r="G859" s="826"/>
      <c r="H859" s="826"/>
      <c r="I859" s="826"/>
      <c r="J859" s="826"/>
      <c r="K859" s="826"/>
      <c r="L859" s="826"/>
      <c r="M859" s="826"/>
      <c r="N859" s="826"/>
      <c r="O859" s="826"/>
      <c r="P859" s="826"/>
      <c r="Q859" s="826"/>
      <c r="R859" s="826"/>
    </row>
    <row r="860" spans="1:18" ht="15" customHeight="1">
      <c r="A860" s="826"/>
      <c r="B860" s="826"/>
      <c r="C860" s="826"/>
      <c r="D860" s="826"/>
      <c r="E860" s="1613"/>
      <c r="F860" s="826"/>
      <c r="G860" s="826"/>
      <c r="H860" s="826"/>
      <c r="I860" s="826"/>
      <c r="J860" s="826"/>
      <c r="K860" s="826"/>
      <c r="L860" s="826"/>
      <c r="M860" s="826"/>
      <c r="N860" s="826"/>
      <c r="O860" s="826"/>
      <c r="P860" s="826"/>
      <c r="Q860" s="826"/>
      <c r="R860" s="826"/>
    </row>
    <row r="861" spans="1:18" ht="15" customHeight="1">
      <c r="A861" s="826"/>
      <c r="B861" s="826"/>
      <c r="C861" s="826"/>
      <c r="D861" s="826"/>
      <c r="E861" s="1613"/>
      <c r="F861" s="826"/>
      <c r="G861" s="826"/>
      <c r="H861" s="826"/>
      <c r="I861" s="826"/>
      <c r="J861" s="826"/>
      <c r="K861" s="826"/>
      <c r="L861" s="826"/>
      <c r="M861" s="826"/>
      <c r="N861" s="826"/>
      <c r="O861" s="826"/>
      <c r="P861" s="826"/>
      <c r="Q861" s="826"/>
      <c r="R861" s="826"/>
    </row>
    <row r="862" spans="1:18" ht="15" customHeight="1">
      <c r="A862" s="826"/>
      <c r="B862" s="826"/>
      <c r="C862" s="826"/>
      <c r="D862" s="826"/>
      <c r="E862" s="1613"/>
      <c r="F862" s="826"/>
      <c r="G862" s="826"/>
      <c r="H862" s="826"/>
      <c r="I862" s="826"/>
      <c r="J862" s="826"/>
      <c r="K862" s="826"/>
      <c r="L862" s="826"/>
      <c r="M862" s="826"/>
      <c r="N862" s="826"/>
      <c r="O862" s="826"/>
      <c r="P862" s="826"/>
      <c r="Q862" s="826"/>
      <c r="R862" s="826"/>
    </row>
    <row r="863" spans="1:18" ht="15" customHeight="1">
      <c r="A863" s="826"/>
      <c r="B863" s="826"/>
      <c r="C863" s="826"/>
      <c r="D863" s="826"/>
      <c r="E863" s="1613"/>
      <c r="F863" s="826"/>
      <c r="G863" s="826"/>
      <c r="H863" s="826"/>
      <c r="I863" s="826"/>
      <c r="J863" s="826"/>
      <c r="K863" s="826"/>
      <c r="L863" s="826"/>
      <c r="M863" s="826"/>
      <c r="N863" s="826"/>
      <c r="O863" s="826"/>
      <c r="P863" s="826"/>
      <c r="Q863" s="826"/>
      <c r="R863" s="826"/>
    </row>
    <row r="864" spans="1:18" ht="15" customHeight="1">
      <c r="A864" s="826"/>
      <c r="B864" s="826"/>
      <c r="C864" s="826"/>
      <c r="D864" s="826"/>
      <c r="E864" s="1613"/>
      <c r="F864" s="826"/>
      <c r="G864" s="826"/>
      <c r="H864" s="826"/>
      <c r="I864" s="826"/>
      <c r="J864" s="826"/>
      <c r="K864" s="826"/>
      <c r="L864" s="826"/>
      <c r="M864" s="826"/>
      <c r="N864" s="826"/>
      <c r="O864" s="826"/>
      <c r="P864" s="826"/>
      <c r="Q864" s="826"/>
      <c r="R864" s="826"/>
    </row>
    <row r="865" spans="1:18" ht="15" customHeight="1">
      <c r="A865" s="826"/>
      <c r="B865" s="826"/>
      <c r="C865" s="826"/>
      <c r="D865" s="826"/>
      <c r="E865" s="1613"/>
      <c r="F865" s="826"/>
      <c r="G865" s="826"/>
      <c r="H865" s="826"/>
      <c r="I865" s="826"/>
      <c r="J865" s="826"/>
      <c r="K865" s="826"/>
      <c r="L865" s="826"/>
      <c r="M865" s="826"/>
      <c r="N865" s="826"/>
      <c r="O865" s="826"/>
      <c r="P865" s="826"/>
      <c r="Q865" s="826"/>
      <c r="R865" s="826"/>
    </row>
    <row r="866" spans="1:18" ht="15" customHeight="1">
      <c r="A866" s="826"/>
      <c r="B866" s="826"/>
      <c r="C866" s="826"/>
      <c r="D866" s="826"/>
      <c r="E866" s="1613"/>
      <c r="F866" s="826"/>
      <c r="G866" s="826"/>
      <c r="H866" s="826"/>
      <c r="I866" s="826"/>
      <c r="J866" s="826"/>
      <c r="K866" s="826"/>
      <c r="L866" s="826"/>
      <c r="M866" s="826"/>
      <c r="N866" s="826"/>
      <c r="O866" s="826"/>
      <c r="P866" s="826"/>
      <c r="Q866" s="826"/>
      <c r="R866" s="826"/>
    </row>
    <row r="867" spans="1:18" ht="15" customHeight="1">
      <c r="A867" s="826"/>
      <c r="B867" s="826"/>
      <c r="C867" s="826"/>
      <c r="D867" s="826"/>
      <c r="E867" s="1613"/>
      <c r="F867" s="826"/>
      <c r="G867" s="826"/>
      <c r="H867" s="826"/>
      <c r="I867" s="826"/>
      <c r="J867" s="826"/>
      <c r="K867" s="826"/>
      <c r="L867" s="826"/>
      <c r="M867" s="826"/>
      <c r="N867" s="826"/>
      <c r="O867" s="826"/>
      <c r="P867" s="826"/>
      <c r="Q867" s="826"/>
      <c r="R867" s="826"/>
    </row>
    <row r="868" spans="1:18" ht="15" customHeight="1">
      <c r="A868" s="826"/>
      <c r="B868" s="826"/>
      <c r="C868" s="826"/>
      <c r="D868" s="826"/>
      <c r="E868" s="1613"/>
      <c r="F868" s="826"/>
      <c r="G868" s="826"/>
      <c r="H868" s="826"/>
      <c r="I868" s="826"/>
      <c r="J868" s="826"/>
      <c r="K868" s="826"/>
      <c r="L868" s="826"/>
      <c r="M868" s="826"/>
      <c r="N868" s="826"/>
      <c r="O868" s="826"/>
      <c r="P868" s="826"/>
      <c r="Q868" s="826"/>
      <c r="R868" s="826"/>
    </row>
    <row r="869" spans="1:18" ht="15" customHeight="1">
      <c r="A869" s="826"/>
      <c r="B869" s="826"/>
      <c r="C869" s="826"/>
      <c r="D869" s="826"/>
      <c r="E869" s="1613"/>
      <c r="F869" s="826"/>
      <c r="G869" s="826"/>
      <c r="H869" s="826"/>
      <c r="I869" s="826"/>
      <c r="J869" s="826"/>
      <c r="K869" s="826"/>
      <c r="L869" s="826"/>
      <c r="M869" s="826"/>
      <c r="N869" s="826"/>
      <c r="O869" s="826"/>
      <c r="P869" s="826"/>
      <c r="Q869" s="826"/>
      <c r="R869" s="826"/>
    </row>
    <row r="870" spans="1:18" ht="15" customHeight="1">
      <c r="A870" s="826"/>
      <c r="B870" s="826"/>
      <c r="C870" s="826"/>
      <c r="D870" s="826"/>
      <c r="E870" s="1613"/>
      <c r="F870" s="826"/>
      <c r="G870" s="826"/>
      <c r="H870" s="826"/>
      <c r="I870" s="826"/>
      <c r="J870" s="826"/>
      <c r="K870" s="826"/>
      <c r="L870" s="826"/>
      <c r="M870" s="826"/>
      <c r="N870" s="826"/>
      <c r="O870" s="826"/>
      <c r="P870" s="826"/>
      <c r="Q870" s="826"/>
      <c r="R870" s="826"/>
    </row>
    <row r="871" spans="1:18" ht="15" customHeight="1">
      <c r="A871" s="826"/>
      <c r="B871" s="826"/>
      <c r="C871" s="826"/>
      <c r="D871" s="826"/>
      <c r="E871" s="1613"/>
      <c r="F871" s="826"/>
      <c r="G871" s="826"/>
      <c r="H871" s="826"/>
      <c r="I871" s="826"/>
      <c r="J871" s="826"/>
      <c r="K871" s="826"/>
      <c r="L871" s="826"/>
      <c r="M871" s="826"/>
      <c r="N871" s="826"/>
      <c r="O871" s="826"/>
      <c r="P871" s="826"/>
      <c r="Q871" s="826"/>
      <c r="R871" s="826"/>
    </row>
    <row r="872" spans="1:18" ht="15" customHeight="1">
      <c r="A872" s="826"/>
      <c r="B872" s="826"/>
      <c r="C872" s="826"/>
      <c r="D872" s="826"/>
      <c r="E872" s="1613"/>
      <c r="F872" s="826"/>
      <c r="G872" s="826"/>
      <c r="H872" s="826"/>
      <c r="I872" s="826"/>
      <c r="J872" s="826"/>
      <c r="K872" s="826"/>
      <c r="L872" s="826"/>
      <c r="M872" s="826"/>
      <c r="N872" s="826"/>
      <c r="O872" s="826"/>
      <c r="P872" s="826"/>
      <c r="Q872" s="826"/>
      <c r="R872" s="826"/>
    </row>
    <row r="873" spans="1:18" ht="15" customHeight="1">
      <c r="A873" s="826"/>
      <c r="B873" s="826"/>
      <c r="C873" s="826"/>
      <c r="D873" s="826"/>
      <c r="E873" s="1613"/>
      <c r="F873" s="826"/>
      <c r="G873" s="826"/>
      <c r="H873" s="826"/>
      <c r="I873" s="826"/>
      <c r="J873" s="826"/>
      <c r="K873" s="826"/>
      <c r="L873" s="826"/>
      <c r="M873" s="826"/>
      <c r="N873" s="826"/>
      <c r="O873" s="826"/>
      <c r="P873" s="826"/>
      <c r="Q873" s="826"/>
      <c r="R873" s="826"/>
    </row>
    <row r="874" spans="1:18" ht="15" customHeight="1">
      <c r="A874" s="826"/>
      <c r="B874" s="826"/>
      <c r="C874" s="826"/>
      <c r="D874" s="826"/>
      <c r="E874" s="1613"/>
      <c r="F874" s="826"/>
      <c r="G874" s="826"/>
      <c r="H874" s="826"/>
      <c r="I874" s="826"/>
      <c r="J874" s="826"/>
      <c r="K874" s="826"/>
      <c r="L874" s="826"/>
      <c r="M874" s="826"/>
      <c r="N874" s="826"/>
      <c r="O874" s="826"/>
      <c r="P874" s="826"/>
      <c r="Q874" s="826"/>
      <c r="R874" s="826"/>
    </row>
    <row r="875" spans="1:18" ht="15" customHeight="1">
      <c r="A875" s="826"/>
      <c r="B875" s="826"/>
      <c r="C875" s="826"/>
      <c r="D875" s="826"/>
      <c r="E875" s="1613"/>
      <c r="F875" s="826"/>
      <c r="G875" s="826"/>
      <c r="H875" s="826"/>
      <c r="I875" s="826"/>
      <c r="J875" s="826"/>
      <c r="K875" s="826"/>
      <c r="L875" s="826"/>
      <c r="M875" s="826"/>
      <c r="N875" s="826"/>
      <c r="O875" s="826"/>
      <c r="P875" s="826"/>
      <c r="Q875" s="826"/>
      <c r="R875" s="826"/>
    </row>
    <row r="876" spans="1:18" ht="15" customHeight="1">
      <c r="A876" s="826"/>
      <c r="B876" s="826"/>
      <c r="C876" s="826"/>
      <c r="D876" s="826"/>
      <c r="E876" s="1613"/>
      <c r="F876" s="826"/>
      <c r="G876" s="826"/>
      <c r="H876" s="826"/>
      <c r="I876" s="826"/>
      <c r="J876" s="826"/>
      <c r="K876" s="826"/>
      <c r="L876" s="826"/>
      <c r="M876" s="826"/>
      <c r="N876" s="826"/>
      <c r="O876" s="826"/>
      <c r="P876" s="826"/>
      <c r="Q876" s="826"/>
      <c r="R876" s="826"/>
    </row>
    <row r="877" spans="1:18" ht="15" customHeight="1">
      <c r="A877" s="826"/>
      <c r="B877" s="826"/>
      <c r="C877" s="826"/>
      <c r="D877" s="826"/>
      <c r="E877" s="1613"/>
      <c r="F877" s="826"/>
      <c r="G877" s="826"/>
      <c r="H877" s="826"/>
      <c r="I877" s="826"/>
      <c r="J877" s="826"/>
      <c r="K877" s="826"/>
      <c r="L877" s="826"/>
      <c r="M877" s="826"/>
      <c r="N877" s="826"/>
      <c r="O877" s="826"/>
      <c r="P877" s="826"/>
      <c r="Q877" s="826"/>
      <c r="R877" s="826"/>
    </row>
    <row r="878" spans="1:18" ht="15" customHeight="1">
      <c r="A878" s="826"/>
      <c r="B878" s="826"/>
      <c r="C878" s="826"/>
      <c r="D878" s="826"/>
      <c r="E878" s="1613"/>
      <c r="F878" s="826"/>
      <c r="G878" s="826"/>
      <c r="H878" s="826"/>
      <c r="I878" s="826"/>
      <c r="J878" s="826"/>
      <c r="K878" s="826"/>
      <c r="L878" s="826"/>
      <c r="M878" s="826"/>
      <c r="N878" s="826"/>
      <c r="O878" s="826"/>
      <c r="P878" s="826"/>
      <c r="Q878" s="826"/>
      <c r="R878" s="826"/>
    </row>
    <row r="879" spans="1:18" ht="15" customHeight="1">
      <c r="A879" s="826"/>
      <c r="B879" s="826"/>
      <c r="C879" s="826"/>
      <c r="D879" s="826"/>
      <c r="E879" s="1613"/>
      <c r="F879" s="826"/>
      <c r="G879" s="826"/>
      <c r="H879" s="826"/>
      <c r="I879" s="826"/>
      <c r="J879" s="826"/>
      <c r="K879" s="826"/>
      <c r="L879" s="826"/>
      <c r="M879" s="826"/>
      <c r="N879" s="826"/>
      <c r="O879" s="826"/>
      <c r="P879" s="826"/>
      <c r="Q879" s="826"/>
      <c r="R879" s="826"/>
    </row>
    <row r="880" spans="1:18" ht="15" customHeight="1">
      <c r="A880" s="826"/>
      <c r="B880" s="826"/>
      <c r="C880" s="826"/>
      <c r="D880" s="826"/>
      <c r="E880" s="1613"/>
      <c r="F880" s="826"/>
      <c r="G880" s="826"/>
      <c r="H880" s="826"/>
      <c r="I880" s="826"/>
      <c r="J880" s="826"/>
      <c r="K880" s="826"/>
      <c r="L880" s="826"/>
      <c r="M880" s="826"/>
      <c r="N880" s="826"/>
      <c r="O880" s="826"/>
      <c r="P880" s="826"/>
      <c r="Q880" s="826"/>
      <c r="R880" s="826"/>
    </row>
    <row r="881" spans="1:18" ht="15" customHeight="1">
      <c r="A881" s="826"/>
      <c r="B881" s="826"/>
      <c r="C881" s="826"/>
      <c r="D881" s="826"/>
      <c r="E881" s="1613"/>
      <c r="F881" s="826"/>
      <c r="G881" s="826"/>
      <c r="H881" s="826"/>
      <c r="I881" s="826"/>
      <c r="J881" s="826"/>
      <c r="K881" s="826"/>
      <c r="L881" s="826"/>
      <c r="M881" s="826"/>
      <c r="N881" s="826"/>
      <c r="O881" s="826"/>
      <c r="P881" s="826"/>
      <c r="Q881" s="826"/>
      <c r="R881" s="826"/>
    </row>
    <row r="882" spans="1:18" ht="15" customHeight="1">
      <c r="A882" s="826"/>
      <c r="B882" s="826"/>
      <c r="C882" s="826"/>
      <c r="D882" s="826"/>
      <c r="E882" s="1613"/>
      <c r="F882" s="826"/>
      <c r="G882" s="826"/>
      <c r="H882" s="826"/>
      <c r="I882" s="826"/>
      <c r="J882" s="826"/>
      <c r="K882" s="826"/>
      <c r="L882" s="826"/>
      <c r="M882" s="826"/>
      <c r="N882" s="826"/>
      <c r="O882" s="826"/>
      <c r="P882" s="826"/>
      <c r="Q882" s="826"/>
      <c r="R882" s="826"/>
    </row>
    <row r="883" spans="1:18" ht="15" customHeight="1">
      <c r="A883" s="826"/>
      <c r="B883" s="826"/>
      <c r="C883" s="826"/>
      <c r="D883" s="826"/>
      <c r="E883" s="1613"/>
      <c r="F883" s="826"/>
      <c r="G883" s="826"/>
      <c r="H883" s="826"/>
      <c r="I883" s="826"/>
      <c r="J883" s="826"/>
      <c r="K883" s="826"/>
      <c r="L883" s="826"/>
      <c r="M883" s="826"/>
      <c r="N883" s="826"/>
      <c r="O883" s="826"/>
      <c r="P883" s="826"/>
      <c r="Q883" s="826"/>
      <c r="R883" s="826"/>
    </row>
    <row r="884" spans="1:18" ht="15" customHeight="1">
      <c r="A884" s="826"/>
      <c r="B884" s="826"/>
      <c r="C884" s="826"/>
      <c r="D884" s="826"/>
      <c r="E884" s="1613"/>
      <c r="F884" s="826"/>
      <c r="G884" s="826"/>
      <c r="H884" s="826"/>
      <c r="I884" s="826"/>
      <c r="J884" s="826"/>
      <c r="K884" s="826"/>
      <c r="L884" s="826"/>
      <c r="M884" s="826"/>
      <c r="N884" s="826"/>
      <c r="O884" s="826"/>
      <c r="P884" s="826"/>
      <c r="Q884" s="826"/>
      <c r="R884" s="826"/>
    </row>
    <row r="885" spans="1:18" ht="15" customHeight="1">
      <c r="A885" s="826"/>
      <c r="B885" s="826"/>
      <c r="C885" s="826"/>
      <c r="D885" s="826"/>
      <c r="E885" s="1613"/>
      <c r="F885" s="826"/>
      <c r="G885" s="826"/>
      <c r="H885" s="826"/>
      <c r="I885" s="826"/>
      <c r="J885" s="826"/>
      <c r="K885" s="826"/>
      <c r="L885" s="826"/>
      <c r="M885" s="826"/>
      <c r="N885" s="826"/>
      <c r="O885" s="826"/>
      <c r="P885" s="826"/>
      <c r="Q885" s="826"/>
      <c r="R885" s="826"/>
    </row>
    <row r="886" spans="1:18" ht="15" customHeight="1">
      <c r="A886" s="826"/>
      <c r="B886" s="826"/>
      <c r="C886" s="826"/>
      <c r="D886" s="826"/>
      <c r="E886" s="1613"/>
      <c r="F886" s="826"/>
      <c r="G886" s="826"/>
      <c r="H886" s="826"/>
      <c r="I886" s="826"/>
      <c r="J886" s="826"/>
      <c r="K886" s="826"/>
      <c r="L886" s="826"/>
      <c r="M886" s="826"/>
      <c r="N886" s="826"/>
      <c r="O886" s="826"/>
      <c r="P886" s="826"/>
      <c r="Q886" s="826"/>
      <c r="R886" s="826"/>
    </row>
    <row r="887" spans="1:18" ht="15" customHeight="1">
      <c r="A887" s="826"/>
      <c r="B887" s="826"/>
      <c r="C887" s="826"/>
      <c r="D887" s="826"/>
      <c r="E887" s="1613"/>
      <c r="F887" s="826"/>
      <c r="G887" s="826"/>
      <c r="H887" s="826"/>
      <c r="I887" s="826"/>
      <c r="J887" s="826"/>
      <c r="K887" s="826"/>
      <c r="L887" s="826"/>
      <c r="M887" s="826"/>
      <c r="N887" s="826"/>
      <c r="O887" s="826"/>
      <c r="P887" s="826"/>
      <c r="Q887" s="826"/>
      <c r="R887" s="826"/>
    </row>
    <row r="888" spans="1:18" ht="15" customHeight="1">
      <c r="A888" s="826"/>
      <c r="B888" s="826"/>
      <c r="C888" s="826"/>
      <c r="D888" s="826"/>
      <c r="E888" s="1613"/>
      <c r="F888" s="826"/>
      <c r="G888" s="826"/>
      <c r="H888" s="826"/>
      <c r="I888" s="826"/>
      <c r="J888" s="826"/>
      <c r="K888" s="826"/>
      <c r="L888" s="826"/>
      <c r="M888" s="826"/>
      <c r="N888" s="826"/>
      <c r="O888" s="826"/>
      <c r="P888" s="826"/>
      <c r="Q888" s="826"/>
      <c r="R888" s="826"/>
    </row>
    <row r="889" spans="1:18" ht="15" customHeight="1">
      <c r="A889" s="826"/>
      <c r="B889" s="826"/>
      <c r="C889" s="826"/>
      <c r="D889" s="826"/>
      <c r="E889" s="1613"/>
      <c r="F889" s="826"/>
      <c r="G889" s="826"/>
      <c r="H889" s="826"/>
      <c r="I889" s="826"/>
      <c r="J889" s="826"/>
      <c r="K889" s="826"/>
      <c r="L889" s="826"/>
      <c r="M889" s="826"/>
      <c r="N889" s="826"/>
      <c r="O889" s="826"/>
      <c r="P889" s="826"/>
      <c r="Q889" s="826"/>
      <c r="R889" s="826"/>
    </row>
    <row r="890" spans="1:18" ht="15" customHeight="1">
      <c r="A890" s="826"/>
      <c r="B890" s="826"/>
      <c r="C890" s="826"/>
      <c r="D890" s="826"/>
      <c r="E890" s="1613"/>
      <c r="F890" s="826"/>
      <c r="G890" s="826"/>
      <c r="H890" s="826"/>
      <c r="I890" s="826"/>
      <c r="J890" s="826"/>
      <c r="K890" s="826"/>
      <c r="L890" s="826"/>
      <c r="M890" s="826"/>
      <c r="N890" s="826"/>
      <c r="O890" s="826"/>
      <c r="P890" s="826"/>
      <c r="Q890" s="826"/>
      <c r="R890" s="826"/>
    </row>
    <row r="891" spans="1:18" ht="15" customHeight="1">
      <c r="A891" s="826"/>
      <c r="B891" s="826"/>
      <c r="C891" s="826"/>
      <c r="D891" s="826"/>
      <c r="E891" s="1613"/>
      <c r="F891" s="826"/>
      <c r="G891" s="826"/>
      <c r="H891" s="826"/>
      <c r="I891" s="826"/>
      <c r="J891" s="826"/>
      <c r="K891" s="826"/>
      <c r="L891" s="826"/>
      <c r="M891" s="826"/>
      <c r="N891" s="826"/>
      <c r="O891" s="826"/>
      <c r="P891" s="826"/>
      <c r="Q891" s="826"/>
      <c r="R891" s="826"/>
    </row>
    <row r="892" spans="1:18" ht="15" customHeight="1">
      <c r="A892" s="826"/>
      <c r="B892" s="826"/>
      <c r="C892" s="826"/>
      <c r="D892" s="826"/>
      <c r="E892" s="1613"/>
      <c r="F892" s="826"/>
      <c r="G892" s="826"/>
      <c r="H892" s="826"/>
      <c r="I892" s="826"/>
      <c r="J892" s="826"/>
      <c r="K892" s="826"/>
      <c r="L892" s="826"/>
      <c r="M892" s="826"/>
      <c r="N892" s="826"/>
      <c r="O892" s="826"/>
      <c r="P892" s="826"/>
      <c r="Q892" s="826"/>
      <c r="R892" s="826"/>
    </row>
    <row r="893" spans="1:18" ht="15" customHeight="1">
      <c r="A893" s="826"/>
      <c r="B893" s="826"/>
      <c r="C893" s="826"/>
      <c r="D893" s="826"/>
      <c r="E893" s="1613"/>
      <c r="F893" s="826"/>
      <c r="G893" s="826"/>
      <c r="H893" s="826"/>
      <c r="I893" s="826"/>
      <c r="J893" s="826"/>
      <c r="K893" s="826"/>
      <c r="L893" s="826"/>
      <c r="M893" s="826"/>
      <c r="N893" s="826"/>
      <c r="O893" s="826"/>
      <c r="P893" s="826"/>
      <c r="Q893" s="826"/>
      <c r="R893" s="826"/>
    </row>
    <row r="894" spans="1:18" ht="15" customHeight="1">
      <c r="A894" s="826"/>
      <c r="B894" s="826"/>
      <c r="C894" s="826"/>
      <c r="D894" s="826"/>
      <c r="E894" s="1613"/>
      <c r="F894" s="826"/>
      <c r="G894" s="826"/>
      <c r="H894" s="826"/>
      <c r="I894" s="826"/>
      <c r="J894" s="826"/>
      <c r="K894" s="826"/>
      <c r="L894" s="826"/>
      <c r="M894" s="826"/>
      <c r="N894" s="826"/>
      <c r="O894" s="826"/>
      <c r="P894" s="826"/>
      <c r="Q894" s="826"/>
      <c r="R894" s="826"/>
    </row>
    <row r="895" spans="1:18" ht="15" customHeight="1">
      <c r="A895" s="826"/>
      <c r="B895" s="826"/>
      <c r="C895" s="826"/>
      <c r="D895" s="826"/>
      <c r="E895" s="1613"/>
      <c r="F895" s="826"/>
      <c r="G895" s="826"/>
      <c r="H895" s="826"/>
      <c r="I895" s="826"/>
      <c r="J895" s="826"/>
      <c r="K895" s="826"/>
      <c r="L895" s="826"/>
      <c r="M895" s="826"/>
      <c r="N895" s="826"/>
      <c r="O895" s="826"/>
      <c r="P895" s="826"/>
      <c r="Q895" s="826"/>
      <c r="R895" s="826"/>
    </row>
    <row r="896" spans="1:18" ht="15" customHeight="1">
      <c r="A896" s="826"/>
      <c r="B896" s="826"/>
      <c r="C896" s="826"/>
      <c r="D896" s="826"/>
      <c r="E896" s="1613"/>
      <c r="F896" s="826"/>
      <c r="G896" s="826"/>
      <c r="H896" s="826"/>
      <c r="I896" s="826"/>
      <c r="J896" s="826"/>
      <c r="K896" s="826"/>
      <c r="L896" s="826"/>
      <c r="M896" s="826"/>
      <c r="N896" s="826"/>
      <c r="O896" s="826"/>
      <c r="P896" s="826"/>
      <c r="Q896" s="826"/>
      <c r="R896" s="826"/>
    </row>
    <row r="897" spans="1:18" ht="15" customHeight="1">
      <c r="A897" s="826"/>
      <c r="B897" s="826"/>
      <c r="C897" s="826"/>
      <c r="D897" s="826"/>
      <c r="E897" s="1613"/>
      <c r="F897" s="826"/>
      <c r="G897" s="826"/>
      <c r="H897" s="826"/>
      <c r="I897" s="826"/>
      <c r="J897" s="826"/>
      <c r="K897" s="826"/>
      <c r="L897" s="826"/>
      <c r="M897" s="826"/>
      <c r="N897" s="826"/>
      <c r="O897" s="826"/>
      <c r="P897" s="826"/>
      <c r="Q897" s="826"/>
      <c r="R897" s="826"/>
    </row>
    <row r="898" spans="1:18" ht="15" customHeight="1">
      <c r="A898" s="826"/>
      <c r="B898" s="826"/>
      <c r="C898" s="826"/>
      <c r="D898" s="826"/>
      <c r="E898" s="1613"/>
      <c r="F898" s="826"/>
      <c r="G898" s="826"/>
      <c r="H898" s="826"/>
      <c r="I898" s="826"/>
      <c r="J898" s="826"/>
      <c r="K898" s="826"/>
      <c r="L898" s="826"/>
      <c r="M898" s="826"/>
      <c r="N898" s="826"/>
      <c r="O898" s="826"/>
      <c r="P898" s="826"/>
      <c r="Q898" s="826"/>
      <c r="R898" s="826"/>
    </row>
    <row r="899" spans="1:18" ht="15" customHeight="1">
      <c r="A899" s="826"/>
      <c r="B899" s="826"/>
      <c r="C899" s="826"/>
      <c r="D899" s="826"/>
      <c r="E899" s="1613"/>
      <c r="F899" s="826"/>
      <c r="G899" s="826"/>
      <c r="H899" s="826"/>
      <c r="I899" s="826"/>
      <c r="J899" s="826"/>
      <c r="K899" s="826"/>
      <c r="L899" s="826"/>
      <c r="M899" s="826"/>
      <c r="N899" s="826"/>
      <c r="O899" s="826"/>
      <c r="P899" s="826"/>
      <c r="Q899" s="826"/>
      <c r="R899" s="826"/>
    </row>
    <row r="900" spans="1:18" ht="15" customHeight="1">
      <c r="A900" s="826"/>
      <c r="B900" s="826"/>
      <c r="C900" s="826"/>
      <c r="D900" s="826"/>
      <c r="E900" s="1613"/>
      <c r="F900" s="826"/>
      <c r="G900" s="826"/>
      <c r="H900" s="826"/>
      <c r="I900" s="826"/>
      <c r="J900" s="826"/>
      <c r="K900" s="826"/>
      <c r="L900" s="826"/>
      <c r="M900" s="826"/>
      <c r="N900" s="826"/>
      <c r="O900" s="826"/>
      <c r="P900" s="826"/>
      <c r="Q900" s="826"/>
      <c r="R900" s="826"/>
    </row>
    <row r="901" spans="1:18" ht="15" customHeight="1">
      <c r="A901" s="826"/>
      <c r="B901" s="826"/>
      <c r="C901" s="826"/>
      <c r="D901" s="826"/>
      <c r="E901" s="1613"/>
      <c r="F901" s="826"/>
      <c r="G901" s="826"/>
      <c r="H901" s="826"/>
      <c r="I901" s="826"/>
      <c r="J901" s="826"/>
      <c r="K901" s="826"/>
      <c r="L901" s="826"/>
      <c r="M901" s="826"/>
      <c r="N901" s="826"/>
      <c r="O901" s="826"/>
      <c r="P901" s="826"/>
      <c r="Q901" s="826"/>
      <c r="R901" s="826"/>
    </row>
    <row r="902" spans="1:18" ht="15" customHeight="1">
      <c r="A902" s="826"/>
      <c r="B902" s="826"/>
      <c r="C902" s="826"/>
      <c r="D902" s="826"/>
      <c r="E902" s="1613"/>
      <c r="F902" s="826"/>
      <c r="G902" s="826"/>
      <c r="H902" s="826"/>
      <c r="I902" s="826"/>
      <c r="J902" s="826"/>
      <c r="K902" s="826"/>
      <c r="L902" s="826"/>
      <c r="M902" s="826"/>
      <c r="N902" s="826"/>
      <c r="O902" s="826"/>
      <c r="P902" s="826"/>
      <c r="Q902" s="826"/>
      <c r="R902" s="826"/>
    </row>
    <row r="903" spans="1:18" ht="15" customHeight="1">
      <c r="A903" s="826"/>
      <c r="B903" s="826"/>
      <c r="C903" s="826"/>
      <c r="D903" s="826"/>
      <c r="E903" s="1613"/>
      <c r="F903" s="826"/>
      <c r="G903" s="826"/>
      <c r="H903" s="826"/>
      <c r="I903" s="826"/>
      <c r="J903" s="826"/>
      <c r="K903" s="826"/>
      <c r="L903" s="826"/>
      <c r="M903" s="826"/>
      <c r="N903" s="826"/>
      <c r="O903" s="826"/>
      <c r="P903" s="826"/>
      <c r="Q903" s="826"/>
      <c r="R903" s="826"/>
    </row>
    <row r="904" spans="1:18" ht="15" customHeight="1">
      <c r="A904" s="826"/>
      <c r="B904" s="826"/>
      <c r="C904" s="826"/>
      <c r="D904" s="826"/>
      <c r="E904" s="1613"/>
      <c r="F904" s="826"/>
      <c r="G904" s="826"/>
      <c r="H904" s="826"/>
      <c r="I904" s="826"/>
      <c r="J904" s="826"/>
      <c r="K904" s="826"/>
      <c r="L904" s="826"/>
      <c r="M904" s="826"/>
      <c r="N904" s="826"/>
      <c r="O904" s="826"/>
      <c r="P904" s="826"/>
      <c r="Q904" s="826"/>
      <c r="R904" s="826"/>
    </row>
    <row r="905" spans="1:18" ht="15" customHeight="1">
      <c r="A905" s="826"/>
      <c r="B905" s="826"/>
      <c r="C905" s="826"/>
      <c r="D905" s="826"/>
      <c r="E905" s="1613"/>
      <c r="F905" s="826"/>
      <c r="G905" s="826"/>
      <c r="H905" s="826"/>
      <c r="I905" s="826"/>
      <c r="J905" s="826"/>
      <c r="K905" s="826"/>
      <c r="L905" s="826"/>
      <c r="M905" s="826"/>
      <c r="N905" s="826"/>
      <c r="O905" s="826"/>
      <c r="P905" s="826"/>
      <c r="Q905" s="826"/>
      <c r="R905" s="826"/>
    </row>
    <row r="906" spans="1:18" ht="15" customHeight="1">
      <c r="A906" s="826"/>
      <c r="B906" s="826"/>
      <c r="C906" s="826"/>
      <c r="D906" s="826"/>
      <c r="E906" s="1613"/>
      <c r="F906" s="826"/>
      <c r="G906" s="826"/>
      <c r="H906" s="826"/>
      <c r="I906" s="826"/>
      <c r="J906" s="826"/>
      <c r="K906" s="826"/>
      <c r="L906" s="826"/>
      <c r="M906" s="826"/>
      <c r="N906" s="826"/>
      <c r="O906" s="826"/>
      <c r="P906" s="826"/>
      <c r="Q906" s="826"/>
      <c r="R906" s="826"/>
    </row>
    <row r="907" spans="1:18" ht="15" customHeight="1">
      <c r="A907" s="826"/>
      <c r="B907" s="826"/>
      <c r="C907" s="826"/>
      <c r="D907" s="826"/>
      <c r="E907" s="1613"/>
      <c r="F907" s="826"/>
      <c r="G907" s="826"/>
      <c r="H907" s="826"/>
      <c r="I907" s="826"/>
      <c r="J907" s="826"/>
      <c r="K907" s="826"/>
      <c r="L907" s="826"/>
      <c r="M907" s="826"/>
      <c r="N907" s="826"/>
      <c r="O907" s="826"/>
      <c r="P907" s="826"/>
      <c r="Q907" s="826"/>
      <c r="R907" s="826"/>
    </row>
    <row r="908" spans="1:18" ht="15" customHeight="1">
      <c r="A908" s="826"/>
      <c r="B908" s="826"/>
      <c r="C908" s="826"/>
      <c r="D908" s="826"/>
      <c r="E908" s="1613"/>
      <c r="F908" s="826"/>
      <c r="G908" s="826"/>
      <c r="H908" s="826"/>
      <c r="I908" s="826"/>
      <c r="J908" s="826"/>
      <c r="K908" s="826"/>
      <c r="L908" s="826"/>
      <c r="M908" s="826"/>
      <c r="N908" s="826"/>
      <c r="O908" s="826"/>
      <c r="P908" s="826"/>
      <c r="Q908" s="826"/>
      <c r="R908" s="826"/>
    </row>
    <row r="909" spans="1:18" ht="15" customHeight="1">
      <c r="A909" s="826"/>
      <c r="B909" s="826"/>
      <c r="C909" s="826"/>
      <c r="D909" s="826"/>
      <c r="E909" s="1613"/>
      <c r="F909" s="826"/>
      <c r="G909" s="826"/>
      <c r="H909" s="826"/>
      <c r="I909" s="826"/>
      <c r="J909" s="826"/>
      <c r="K909" s="826"/>
      <c r="L909" s="826"/>
      <c r="M909" s="826"/>
      <c r="N909" s="826"/>
      <c r="O909" s="826"/>
      <c r="P909" s="826"/>
      <c r="Q909" s="826"/>
      <c r="R909" s="826"/>
    </row>
    <row r="910" spans="1:18" ht="15" customHeight="1">
      <c r="A910" s="826"/>
      <c r="B910" s="826"/>
      <c r="C910" s="826"/>
      <c r="D910" s="826"/>
      <c r="E910" s="1613"/>
      <c r="F910" s="826"/>
      <c r="G910" s="826"/>
      <c r="H910" s="826"/>
      <c r="I910" s="826"/>
      <c r="J910" s="826"/>
      <c r="K910" s="826"/>
      <c r="L910" s="826"/>
      <c r="M910" s="826"/>
      <c r="N910" s="826"/>
      <c r="O910" s="826"/>
      <c r="P910" s="826"/>
      <c r="Q910" s="826"/>
      <c r="R910" s="826"/>
    </row>
    <row r="911" spans="1:18" ht="15" customHeight="1">
      <c r="A911" s="826"/>
      <c r="B911" s="826"/>
      <c r="C911" s="826"/>
      <c r="D911" s="826"/>
      <c r="E911" s="1613"/>
      <c r="F911" s="826"/>
      <c r="G911" s="826"/>
      <c r="H911" s="826"/>
      <c r="I911" s="826"/>
      <c r="J911" s="826"/>
      <c r="K911" s="826"/>
      <c r="L911" s="826"/>
      <c r="M911" s="826"/>
      <c r="N911" s="826"/>
      <c r="O911" s="826"/>
      <c r="P911" s="826"/>
      <c r="Q911" s="826"/>
      <c r="R911" s="826"/>
    </row>
    <row r="912" spans="1:18" ht="15" customHeight="1">
      <c r="A912" s="826"/>
      <c r="B912" s="826"/>
      <c r="C912" s="826"/>
      <c r="D912" s="826"/>
      <c r="E912" s="1613"/>
      <c r="F912" s="826"/>
      <c r="G912" s="826"/>
      <c r="H912" s="826"/>
      <c r="I912" s="826"/>
      <c r="J912" s="826"/>
      <c r="K912" s="826"/>
      <c r="L912" s="826"/>
      <c r="M912" s="826"/>
      <c r="N912" s="826"/>
      <c r="O912" s="826"/>
      <c r="P912" s="826"/>
      <c r="Q912" s="826"/>
      <c r="R912" s="826"/>
    </row>
    <row r="913" spans="1:18" ht="15" customHeight="1">
      <c r="A913" s="826"/>
      <c r="B913" s="826"/>
      <c r="C913" s="826"/>
      <c r="D913" s="826"/>
      <c r="E913" s="1613"/>
      <c r="F913" s="826"/>
      <c r="G913" s="826"/>
      <c r="H913" s="826"/>
      <c r="I913" s="826"/>
      <c r="J913" s="826"/>
      <c r="K913" s="826"/>
      <c r="L913" s="826"/>
      <c r="M913" s="826"/>
      <c r="N913" s="826"/>
      <c r="O913" s="826"/>
      <c r="P913" s="826"/>
      <c r="Q913" s="826"/>
      <c r="R913" s="826"/>
    </row>
    <row r="914" spans="1:18" ht="15" customHeight="1">
      <c r="A914" s="826"/>
      <c r="B914" s="826"/>
      <c r="C914" s="826"/>
      <c r="D914" s="826"/>
      <c r="E914" s="1613"/>
      <c r="F914" s="826"/>
      <c r="G914" s="826"/>
      <c r="H914" s="826"/>
      <c r="I914" s="826"/>
      <c r="J914" s="826"/>
      <c r="K914" s="826"/>
      <c r="L914" s="826"/>
      <c r="M914" s="826"/>
      <c r="N914" s="826"/>
      <c r="O914" s="826"/>
      <c r="P914" s="826"/>
      <c r="Q914" s="826"/>
      <c r="R914" s="826"/>
    </row>
    <row r="915" spans="1:18" ht="15" customHeight="1">
      <c r="A915" s="826"/>
      <c r="B915" s="826"/>
      <c r="C915" s="826"/>
      <c r="D915" s="826"/>
      <c r="E915" s="1613"/>
      <c r="F915" s="826"/>
      <c r="G915" s="826"/>
      <c r="H915" s="826"/>
      <c r="I915" s="826"/>
      <c r="J915" s="826"/>
      <c r="K915" s="826"/>
      <c r="L915" s="826"/>
      <c r="M915" s="826"/>
      <c r="N915" s="826"/>
      <c r="O915" s="826"/>
      <c r="P915" s="826"/>
      <c r="Q915" s="826"/>
      <c r="R915" s="826"/>
    </row>
    <row r="916" spans="1:18" ht="15" customHeight="1">
      <c r="A916" s="826"/>
      <c r="B916" s="826"/>
      <c r="C916" s="826"/>
      <c r="D916" s="826"/>
      <c r="E916" s="1613"/>
      <c r="F916" s="826"/>
      <c r="G916" s="826"/>
      <c r="H916" s="826"/>
      <c r="I916" s="826"/>
      <c r="J916" s="826"/>
      <c r="K916" s="826"/>
      <c r="L916" s="826"/>
      <c r="M916" s="826"/>
      <c r="N916" s="826"/>
      <c r="O916" s="826"/>
      <c r="P916" s="826"/>
      <c r="Q916" s="826"/>
      <c r="R916" s="826"/>
    </row>
    <row r="917" spans="1:18" ht="15" customHeight="1">
      <c r="A917" s="826"/>
      <c r="B917" s="826"/>
      <c r="C917" s="826"/>
      <c r="D917" s="826"/>
      <c r="E917" s="1613"/>
      <c r="F917" s="826"/>
      <c r="G917" s="826"/>
      <c r="H917" s="826"/>
      <c r="I917" s="826"/>
      <c r="J917" s="826"/>
      <c r="K917" s="826"/>
      <c r="L917" s="826"/>
      <c r="M917" s="826"/>
      <c r="N917" s="826"/>
      <c r="O917" s="826"/>
      <c r="P917" s="826"/>
      <c r="Q917" s="826"/>
      <c r="R917" s="826"/>
    </row>
    <row r="918" spans="1:18" ht="15" customHeight="1">
      <c r="A918" s="826"/>
      <c r="B918" s="826"/>
      <c r="C918" s="826"/>
      <c r="D918" s="826"/>
      <c r="E918" s="1613"/>
      <c r="F918" s="826"/>
      <c r="G918" s="826"/>
      <c r="H918" s="826"/>
      <c r="I918" s="826"/>
      <c r="J918" s="826"/>
      <c r="K918" s="826"/>
      <c r="L918" s="826"/>
      <c r="M918" s="826"/>
      <c r="N918" s="826"/>
      <c r="O918" s="826"/>
      <c r="P918" s="826"/>
      <c r="Q918" s="826"/>
      <c r="R918" s="826"/>
    </row>
    <row r="919" spans="1:18" ht="15" customHeight="1">
      <c r="A919" s="826"/>
      <c r="B919" s="826"/>
      <c r="C919" s="826"/>
      <c r="D919" s="826"/>
      <c r="E919" s="1613"/>
      <c r="F919" s="826"/>
      <c r="G919" s="826"/>
      <c r="H919" s="826"/>
      <c r="I919" s="826"/>
      <c r="J919" s="826"/>
      <c r="K919" s="826"/>
      <c r="L919" s="826"/>
      <c r="M919" s="826"/>
      <c r="N919" s="826"/>
      <c r="O919" s="826"/>
      <c r="P919" s="826"/>
      <c r="Q919" s="826"/>
      <c r="R919" s="826"/>
    </row>
    <row r="920" spans="1:18" ht="15" customHeight="1">
      <c r="A920" s="826"/>
      <c r="B920" s="826"/>
      <c r="C920" s="826"/>
      <c r="D920" s="826"/>
      <c r="E920" s="1613"/>
      <c r="F920" s="826"/>
      <c r="G920" s="826"/>
      <c r="H920" s="826"/>
      <c r="I920" s="826"/>
      <c r="J920" s="826"/>
      <c r="K920" s="826"/>
      <c r="L920" s="826"/>
      <c r="M920" s="826"/>
      <c r="N920" s="826"/>
      <c r="O920" s="826"/>
      <c r="P920" s="826"/>
      <c r="Q920" s="826"/>
      <c r="R920" s="826"/>
    </row>
    <row r="921" spans="1:18" ht="15" customHeight="1">
      <c r="A921" s="826"/>
      <c r="B921" s="826"/>
      <c r="C921" s="826"/>
      <c r="D921" s="826"/>
      <c r="E921" s="1613"/>
      <c r="F921" s="826"/>
      <c r="G921" s="826"/>
      <c r="H921" s="826"/>
      <c r="I921" s="826"/>
      <c r="J921" s="826"/>
      <c r="K921" s="826"/>
      <c r="L921" s="826"/>
      <c r="M921" s="826"/>
      <c r="N921" s="826"/>
      <c r="O921" s="826"/>
      <c r="P921" s="826"/>
      <c r="Q921" s="826"/>
      <c r="R921" s="826"/>
    </row>
    <row r="922" spans="1:18" ht="15" customHeight="1">
      <c r="A922" s="826"/>
      <c r="B922" s="826"/>
      <c r="C922" s="826"/>
      <c r="D922" s="826"/>
      <c r="E922" s="1613"/>
      <c r="F922" s="826"/>
      <c r="G922" s="826"/>
      <c r="H922" s="826"/>
      <c r="I922" s="826"/>
      <c r="J922" s="826"/>
      <c r="K922" s="826"/>
      <c r="L922" s="826"/>
      <c r="M922" s="826"/>
      <c r="N922" s="826"/>
      <c r="O922" s="826"/>
      <c r="P922" s="826"/>
      <c r="Q922" s="826"/>
      <c r="R922" s="826"/>
    </row>
    <row r="923" spans="1:18" ht="15" customHeight="1">
      <c r="A923" s="826"/>
      <c r="B923" s="826"/>
      <c r="C923" s="826"/>
      <c r="D923" s="826"/>
      <c r="E923" s="1613"/>
      <c r="F923" s="826"/>
      <c r="G923" s="826"/>
      <c r="H923" s="826"/>
      <c r="I923" s="826"/>
      <c r="J923" s="826"/>
      <c r="K923" s="826"/>
      <c r="L923" s="826"/>
      <c r="M923" s="826"/>
      <c r="N923" s="826"/>
      <c r="O923" s="826"/>
      <c r="P923" s="826"/>
      <c r="Q923" s="826"/>
      <c r="R923" s="826"/>
    </row>
    <row r="924" spans="1:18" ht="15" customHeight="1">
      <c r="A924" s="826"/>
      <c r="B924" s="826"/>
      <c r="C924" s="826"/>
      <c r="D924" s="826"/>
      <c r="E924" s="1613"/>
      <c r="F924" s="826"/>
      <c r="G924" s="826"/>
      <c r="H924" s="826"/>
      <c r="I924" s="826"/>
      <c r="J924" s="826"/>
      <c r="K924" s="826"/>
      <c r="L924" s="826"/>
      <c r="M924" s="826"/>
      <c r="N924" s="826"/>
      <c r="O924" s="826"/>
      <c r="P924" s="826"/>
      <c r="Q924" s="826"/>
      <c r="R924" s="826"/>
    </row>
    <row r="925" spans="1:18" ht="15" customHeight="1">
      <c r="A925" s="826"/>
      <c r="B925" s="826"/>
      <c r="C925" s="826"/>
      <c r="D925" s="826"/>
      <c r="E925" s="1613"/>
      <c r="F925" s="826"/>
      <c r="G925" s="826"/>
      <c r="H925" s="826"/>
      <c r="I925" s="826"/>
      <c r="J925" s="826"/>
      <c r="K925" s="826"/>
      <c r="L925" s="826"/>
      <c r="M925" s="826"/>
      <c r="N925" s="826"/>
      <c r="O925" s="826"/>
      <c r="P925" s="826"/>
      <c r="Q925" s="826"/>
      <c r="R925" s="826"/>
    </row>
    <row r="926" spans="1:18" ht="15" customHeight="1">
      <c r="A926" s="826"/>
      <c r="B926" s="826"/>
      <c r="C926" s="826"/>
      <c r="D926" s="826"/>
      <c r="E926" s="1613"/>
      <c r="F926" s="826"/>
      <c r="G926" s="826"/>
      <c r="H926" s="826"/>
      <c r="I926" s="826"/>
      <c r="J926" s="826"/>
      <c r="K926" s="826"/>
      <c r="L926" s="826"/>
      <c r="M926" s="826"/>
      <c r="N926" s="826"/>
      <c r="O926" s="826"/>
      <c r="P926" s="826"/>
      <c r="Q926" s="826"/>
      <c r="R926" s="826"/>
    </row>
    <row r="927" spans="1:18" ht="15" customHeight="1">
      <c r="A927" s="826"/>
      <c r="B927" s="826"/>
      <c r="C927" s="826"/>
      <c r="D927" s="826"/>
      <c r="E927" s="1613"/>
      <c r="F927" s="826"/>
      <c r="G927" s="826"/>
      <c r="H927" s="826"/>
      <c r="I927" s="826"/>
      <c r="J927" s="826"/>
      <c r="K927" s="826"/>
      <c r="L927" s="826"/>
      <c r="M927" s="826"/>
      <c r="N927" s="826"/>
      <c r="O927" s="826"/>
      <c r="P927" s="826"/>
      <c r="Q927" s="826"/>
      <c r="R927" s="826"/>
    </row>
    <row r="928" spans="1:18" ht="15" customHeight="1">
      <c r="A928" s="826"/>
      <c r="B928" s="826"/>
      <c r="C928" s="826"/>
      <c r="D928" s="826"/>
      <c r="E928" s="1613"/>
      <c r="F928" s="826"/>
      <c r="G928" s="826"/>
      <c r="H928" s="826"/>
      <c r="I928" s="826"/>
      <c r="J928" s="826"/>
      <c r="K928" s="826"/>
      <c r="L928" s="826"/>
      <c r="M928" s="826"/>
      <c r="N928" s="826"/>
      <c r="O928" s="826"/>
      <c r="P928" s="826"/>
      <c r="Q928" s="826"/>
      <c r="R928" s="826"/>
    </row>
    <row r="929" spans="1:18" ht="15" customHeight="1">
      <c r="A929" s="826"/>
      <c r="B929" s="826"/>
      <c r="C929" s="826"/>
      <c r="D929" s="826"/>
      <c r="E929" s="1613"/>
      <c r="F929" s="826"/>
      <c r="G929" s="826"/>
      <c r="H929" s="826"/>
      <c r="I929" s="826"/>
      <c r="J929" s="826"/>
      <c r="K929" s="826"/>
      <c r="L929" s="826"/>
      <c r="M929" s="826"/>
      <c r="N929" s="826"/>
      <c r="O929" s="826"/>
      <c r="P929" s="826"/>
      <c r="Q929" s="826"/>
      <c r="R929" s="826"/>
    </row>
    <row r="930" spans="1:18" ht="15" customHeight="1">
      <c r="A930" s="826"/>
      <c r="B930" s="826"/>
      <c r="C930" s="826"/>
      <c r="D930" s="826"/>
      <c r="E930" s="1613"/>
      <c r="F930" s="826"/>
      <c r="G930" s="826"/>
      <c r="H930" s="826"/>
      <c r="I930" s="826"/>
      <c r="J930" s="826"/>
      <c r="K930" s="826"/>
      <c r="L930" s="826"/>
      <c r="M930" s="826"/>
      <c r="N930" s="826"/>
      <c r="O930" s="826"/>
      <c r="P930" s="826"/>
      <c r="Q930" s="826"/>
      <c r="R930" s="826"/>
    </row>
    <row r="931" spans="1:18" ht="15" customHeight="1">
      <c r="A931" s="826"/>
      <c r="B931" s="826"/>
      <c r="C931" s="826"/>
      <c r="D931" s="826"/>
      <c r="E931" s="1613"/>
      <c r="F931" s="826"/>
      <c r="G931" s="826"/>
      <c r="H931" s="826"/>
      <c r="I931" s="826"/>
      <c r="J931" s="826"/>
      <c r="K931" s="826"/>
      <c r="L931" s="826"/>
      <c r="M931" s="826"/>
      <c r="N931" s="826"/>
      <c r="O931" s="826"/>
      <c r="P931" s="826"/>
      <c r="Q931" s="826"/>
      <c r="R931" s="826"/>
    </row>
    <row r="932" spans="1:18" ht="15" customHeight="1">
      <c r="A932" s="826"/>
      <c r="B932" s="826"/>
      <c r="C932" s="826"/>
      <c r="D932" s="826"/>
      <c r="E932" s="1613"/>
      <c r="F932" s="826"/>
      <c r="G932" s="826"/>
      <c r="H932" s="826"/>
      <c r="I932" s="826"/>
      <c r="J932" s="826"/>
      <c r="K932" s="826"/>
      <c r="L932" s="826"/>
      <c r="M932" s="826"/>
      <c r="N932" s="826"/>
      <c r="O932" s="826"/>
      <c r="P932" s="826"/>
      <c r="Q932" s="826"/>
      <c r="R932" s="826"/>
    </row>
    <row r="933" spans="1:18" ht="15" customHeight="1">
      <c r="A933" s="826"/>
      <c r="B933" s="826"/>
      <c r="C933" s="826"/>
      <c r="D933" s="826"/>
      <c r="E933" s="1613"/>
      <c r="F933" s="826"/>
      <c r="G933" s="826"/>
      <c r="H933" s="826"/>
      <c r="I933" s="826"/>
      <c r="J933" s="826"/>
      <c r="K933" s="826"/>
      <c r="L933" s="826"/>
      <c r="M933" s="826"/>
      <c r="N933" s="826"/>
      <c r="O933" s="826"/>
      <c r="P933" s="826"/>
      <c r="Q933" s="826"/>
      <c r="R933" s="826"/>
    </row>
    <row r="934" spans="1:18" ht="15" customHeight="1">
      <c r="A934" s="826"/>
      <c r="B934" s="826"/>
      <c r="C934" s="826"/>
      <c r="D934" s="826"/>
      <c r="E934" s="1613"/>
      <c r="F934" s="826"/>
      <c r="G934" s="826"/>
      <c r="H934" s="826"/>
      <c r="I934" s="826"/>
      <c r="J934" s="826"/>
      <c r="K934" s="826"/>
      <c r="L934" s="826"/>
      <c r="M934" s="826"/>
      <c r="N934" s="826"/>
      <c r="O934" s="826"/>
      <c r="P934" s="826"/>
      <c r="Q934" s="826"/>
      <c r="R934" s="826"/>
    </row>
    <row r="935" spans="1:18" ht="15" customHeight="1">
      <c r="A935" s="826"/>
      <c r="B935" s="826"/>
      <c r="C935" s="826"/>
      <c r="D935" s="826"/>
      <c r="E935" s="1613"/>
      <c r="F935" s="826"/>
      <c r="G935" s="826"/>
      <c r="H935" s="826"/>
      <c r="I935" s="826"/>
      <c r="J935" s="826"/>
      <c r="K935" s="826"/>
      <c r="L935" s="826"/>
      <c r="M935" s="826"/>
      <c r="N935" s="826"/>
      <c r="O935" s="826"/>
      <c r="P935" s="826"/>
      <c r="Q935" s="826"/>
      <c r="R935" s="826"/>
    </row>
    <row r="936" spans="1:18" ht="15" customHeight="1">
      <c r="A936" s="826"/>
      <c r="B936" s="826"/>
      <c r="C936" s="826"/>
      <c r="D936" s="826"/>
      <c r="E936" s="1613"/>
      <c r="F936" s="826"/>
      <c r="G936" s="826"/>
      <c r="H936" s="826"/>
      <c r="I936" s="826"/>
      <c r="J936" s="826"/>
      <c r="K936" s="826"/>
      <c r="L936" s="826"/>
      <c r="M936" s="826"/>
      <c r="N936" s="826"/>
      <c r="O936" s="826"/>
      <c r="P936" s="826"/>
      <c r="Q936" s="826"/>
      <c r="R936" s="826"/>
    </row>
    <row r="937" spans="1:18" ht="15" customHeight="1">
      <c r="A937" s="826"/>
      <c r="B937" s="826"/>
      <c r="C937" s="826"/>
      <c r="D937" s="826"/>
      <c r="E937" s="1613"/>
      <c r="F937" s="826"/>
      <c r="G937" s="826"/>
      <c r="H937" s="826"/>
      <c r="I937" s="826"/>
      <c r="J937" s="826"/>
      <c r="K937" s="826"/>
      <c r="L937" s="826"/>
      <c r="M937" s="826"/>
      <c r="N937" s="826"/>
      <c r="O937" s="826"/>
      <c r="P937" s="826"/>
      <c r="Q937" s="826"/>
      <c r="R937" s="826"/>
    </row>
    <row r="938" spans="1:18" ht="15" customHeight="1">
      <c r="A938" s="826"/>
      <c r="B938" s="826"/>
      <c r="C938" s="826"/>
      <c r="D938" s="826"/>
      <c r="E938" s="1613"/>
      <c r="F938" s="826"/>
      <c r="G938" s="826"/>
      <c r="H938" s="826"/>
      <c r="I938" s="826"/>
      <c r="J938" s="826"/>
      <c r="K938" s="826"/>
      <c r="L938" s="826"/>
      <c r="M938" s="826"/>
      <c r="N938" s="826"/>
      <c r="O938" s="826"/>
      <c r="P938" s="826"/>
      <c r="Q938" s="826"/>
      <c r="R938" s="826"/>
    </row>
    <row r="939" spans="1:18" ht="15" customHeight="1">
      <c r="A939" s="826"/>
      <c r="B939" s="826"/>
      <c r="C939" s="826"/>
      <c r="D939" s="826"/>
      <c r="E939" s="1613"/>
      <c r="F939" s="826"/>
      <c r="G939" s="826"/>
      <c r="H939" s="826"/>
      <c r="I939" s="826"/>
      <c r="J939" s="826"/>
      <c r="K939" s="826"/>
      <c r="L939" s="826"/>
      <c r="M939" s="826"/>
      <c r="N939" s="826"/>
      <c r="O939" s="826"/>
      <c r="P939" s="826"/>
      <c r="Q939" s="826"/>
      <c r="R939" s="826"/>
    </row>
    <row r="940" spans="1:18" ht="15" customHeight="1">
      <c r="A940" s="826"/>
      <c r="B940" s="826"/>
      <c r="C940" s="826"/>
      <c r="D940" s="826"/>
      <c r="E940" s="1613"/>
      <c r="F940" s="826"/>
      <c r="G940" s="826"/>
      <c r="H940" s="826"/>
      <c r="I940" s="826"/>
      <c r="J940" s="826"/>
      <c r="K940" s="826"/>
      <c r="L940" s="826"/>
      <c r="M940" s="826"/>
      <c r="N940" s="826"/>
      <c r="O940" s="826"/>
      <c r="P940" s="826"/>
      <c r="Q940" s="826"/>
      <c r="R940" s="826"/>
    </row>
    <row r="941" spans="1:18" ht="15" customHeight="1">
      <c r="A941" s="826"/>
      <c r="B941" s="826"/>
      <c r="C941" s="826"/>
      <c r="D941" s="826"/>
      <c r="E941" s="1613"/>
      <c r="F941" s="826"/>
      <c r="G941" s="826"/>
      <c r="H941" s="826"/>
      <c r="I941" s="826"/>
      <c r="J941" s="826"/>
      <c r="K941" s="826"/>
      <c r="L941" s="826"/>
      <c r="M941" s="826"/>
      <c r="N941" s="826"/>
      <c r="O941" s="826"/>
      <c r="P941" s="826"/>
      <c r="Q941" s="826"/>
      <c r="R941" s="826"/>
    </row>
    <row r="942" spans="1:18" ht="15" customHeight="1">
      <c r="A942" s="826"/>
      <c r="B942" s="826"/>
      <c r="C942" s="826"/>
      <c r="D942" s="826"/>
      <c r="E942" s="1613"/>
      <c r="F942" s="826"/>
      <c r="G942" s="826"/>
      <c r="H942" s="826"/>
      <c r="I942" s="826"/>
      <c r="J942" s="826"/>
      <c r="K942" s="826"/>
      <c r="L942" s="826"/>
      <c r="M942" s="826"/>
      <c r="N942" s="826"/>
      <c r="O942" s="826"/>
      <c r="P942" s="826"/>
      <c r="Q942" s="826"/>
      <c r="R942" s="826"/>
    </row>
    <row r="943" spans="1:18" ht="15" customHeight="1">
      <c r="A943" s="826"/>
      <c r="B943" s="826"/>
      <c r="C943" s="826"/>
      <c r="D943" s="826"/>
      <c r="E943" s="1613"/>
      <c r="F943" s="826"/>
      <c r="G943" s="826"/>
      <c r="H943" s="826"/>
      <c r="I943" s="826"/>
      <c r="J943" s="826"/>
      <c r="K943" s="826"/>
      <c r="L943" s="826"/>
      <c r="M943" s="826"/>
      <c r="N943" s="826"/>
      <c r="O943" s="826"/>
      <c r="P943" s="826"/>
      <c r="Q943" s="826"/>
      <c r="R943" s="826"/>
    </row>
    <row r="944" spans="1:18" ht="15" customHeight="1">
      <c r="A944" s="826"/>
      <c r="B944" s="826"/>
      <c r="C944" s="826"/>
      <c r="D944" s="826"/>
      <c r="E944" s="1613"/>
      <c r="F944" s="826"/>
      <c r="G944" s="826"/>
      <c r="H944" s="826"/>
      <c r="I944" s="826"/>
      <c r="J944" s="826"/>
      <c r="K944" s="826"/>
      <c r="L944" s="826"/>
      <c r="M944" s="826"/>
      <c r="N944" s="826"/>
      <c r="O944" s="826"/>
      <c r="P944" s="826"/>
      <c r="Q944" s="826"/>
      <c r="R944" s="826"/>
    </row>
    <row r="945" spans="1:18" ht="15" customHeight="1">
      <c r="A945" s="826"/>
      <c r="B945" s="826"/>
      <c r="C945" s="826"/>
      <c r="D945" s="826"/>
      <c r="E945" s="1613"/>
      <c r="F945" s="826"/>
      <c r="G945" s="826"/>
      <c r="H945" s="826"/>
      <c r="I945" s="826"/>
      <c r="J945" s="826"/>
      <c r="K945" s="826"/>
      <c r="L945" s="826"/>
      <c r="M945" s="826"/>
      <c r="N945" s="826"/>
      <c r="O945" s="826"/>
      <c r="P945" s="826"/>
      <c r="Q945" s="826"/>
      <c r="R945" s="826"/>
    </row>
    <row r="946" spans="1:18" ht="15" customHeight="1">
      <c r="A946" s="826"/>
      <c r="B946" s="826"/>
      <c r="C946" s="826"/>
      <c r="D946" s="826"/>
      <c r="E946" s="1613"/>
      <c r="F946" s="826"/>
      <c r="G946" s="826"/>
      <c r="H946" s="826"/>
      <c r="I946" s="826"/>
      <c r="J946" s="826"/>
      <c r="K946" s="826"/>
      <c r="L946" s="826"/>
      <c r="M946" s="826"/>
      <c r="N946" s="826"/>
      <c r="O946" s="826"/>
      <c r="P946" s="826"/>
      <c r="Q946" s="826"/>
      <c r="R946" s="826"/>
    </row>
    <row r="947" spans="1:18" ht="15" customHeight="1">
      <c r="A947" s="826"/>
      <c r="B947" s="826"/>
      <c r="C947" s="826"/>
      <c r="D947" s="826"/>
      <c r="E947" s="1613"/>
      <c r="F947" s="826"/>
      <c r="G947" s="826"/>
      <c r="H947" s="826"/>
      <c r="I947" s="826"/>
      <c r="J947" s="826"/>
      <c r="K947" s="826"/>
      <c r="L947" s="826"/>
      <c r="M947" s="826"/>
      <c r="N947" s="826"/>
      <c r="O947" s="826"/>
      <c r="P947" s="826"/>
      <c r="Q947" s="826"/>
      <c r="R947" s="826"/>
    </row>
    <row r="948" spans="1:18" ht="15" customHeight="1">
      <c r="A948" s="826"/>
      <c r="B948" s="826"/>
      <c r="C948" s="826"/>
      <c r="D948" s="826"/>
      <c r="E948" s="1613"/>
      <c r="F948" s="826"/>
      <c r="G948" s="826"/>
      <c r="H948" s="826"/>
      <c r="I948" s="826"/>
      <c r="J948" s="826"/>
      <c r="K948" s="826"/>
      <c r="L948" s="826"/>
      <c r="M948" s="826"/>
      <c r="N948" s="826"/>
      <c r="O948" s="826"/>
      <c r="P948" s="826"/>
      <c r="Q948" s="826"/>
      <c r="R948" s="826"/>
    </row>
    <row r="949" spans="1:18" ht="15" customHeight="1">
      <c r="A949" s="826"/>
      <c r="B949" s="826"/>
      <c r="C949" s="826"/>
      <c r="D949" s="826"/>
      <c r="E949" s="1613"/>
      <c r="F949" s="826"/>
      <c r="G949" s="826"/>
      <c r="H949" s="826"/>
      <c r="I949" s="826"/>
      <c r="J949" s="826"/>
      <c r="K949" s="826"/>
      <c r="L949" s="826"/>
      <c r="M949" s="826"/>
      <c r="N949" s="826"/>
      <c r="O949" s="826"/>
      <c r="P949" s="826"/>
      <c r="Q949" s="826"/>
      <c r="R949" s="826"/>
    </row>
    <row r="950" spans="1:18" ht="15" customHeight="1">
      <c r="A950" s="826"/>
      <c r="B950" s="826"/>
      <c r="C950" s="826"/>
      <c r="D950" s="826"/>
      <c r="E950" s="1613"/>
      <c r="F950" s="826"/>
      <c r="G950" s="826"/>
      <c r="H950" s="826"/>
      <c r="I950" s="826"/>
      <c r="J950" s="826"/>
      <c r="K950" s="826"/>
      <c r="L950" s="826"/>
      <c r="M950" s="826"/>
      <c r="N950" s="826"/>
      <c r="O950" s="826"/>
      <c r="P950" s="826"/>
      <c r="Q950" s="826"/>
      <c r="R950" s="826"/>
    </row>
    <row r="951" spans="1:18" ht="15" customHeight="1">
      <c r="A951" s="826"/>
      <c r="B951" s="826"/>
      <c r="C951" s="826"/>
      <c r="D951" s="826"/>
      <c r="E951" s="1613"/>
      <c r="F951" s="826"/>
      <c r="G951" s="826"/>
      <c r="H951" s="826"/>
      <c r="I951" s="826"/>
      <c r="J951" s="826"/>
      <c r="K951" s="826"/>
      <c r="L951" s="826"/>
      <c r="M951" s="826"/>
      <c r="N951" s="826"/>
      <c r="O951" s="826"/>
      <c r="P951" s="826"/>
      <c r="Q951" s="826"/>
      <c r="R951" s="826"/>
    </row>
    <row r="952" spans="1:18" ht="15" customHeight="1">
      <c r="A952" s="826"/>
      <c r="B952" s="826"/>
      <c r="C952" s="826"/>
      <c r="D952" s="826"/>
      <c r="E952" s="1613"/>
      <c r="F952" s="826"/>
      <c r="G952" s="826"/>
      <c r="H952" s="826"/>
      <c r="I952" s="826"/>
      <c r="J952" s="826"/>
      <c r="K952" s="826"/>
      <c r="L952" s="826"/>
      <c r="M952" s="826"/>
      <c r="N952" s="826"/>
      <c r="O952" s="826"/>
      <c r="P952" s="826"/>
      <c r="Q952" s="826"/>
      <c r="R952" s="826"/>
    </row>
    <row r="953" spans="1:18" ht="15" customHeight="1">
      <c r="A953" s="826"/>
      <c r="B953" s="826"/>
      <c r="C953" s="826"/>
      <c r="D953" s="826"/>
      <c r="E953" s="1613"/>
      <c r="F953" s="826"/>
      <c r="G953" s="826"/>
      <c r="H953" s="826"/>
      <c r="I953" s="826"/>
      <c r="J953" s="826"/>
      <c r="K953" s="826"/>
      <c r="L953" s="826"/>
      <c r="M953" s="826"/>
      <c r="N953" s="826"/>
      <c r="O953" s="826"/>
      <c r="P953" s="826"/>
      <c r="Q953" s="826"/>
      <c r="R953" s="826"/>
    </row>
    <row r="954" spans="1:18" ht="15" customHeight="1">
      <c r="A954" s="826"/>
      <c r="B954" s="826"/>
      <c r="C954" s="826"/>
      <c r="D954" s="826"/>
      <c r="E954" s="1613"/>
      <c r="F954" s="826"/>
      <c r="G954" s="826"/>
      <c r="H954" s="826"/>
      <c r="I954" s="826"/>
      <c r="J954" s="826"/>
      <c r="K954" s="826"/>
      <c r="L954" s="826"/>
      <c r="M954" s="826"/>
      <c r="N954" s="826"/>
      <c r="O954" s="826"/>
      <c r="P954" s="826"/>
      <c r="Q954" s="826"/>
      <c r="R954" s="826"/>
    </row>
    <row r="955" spans="1:18" ht="15" customHeight="1">
      <c r="A955" s="826"/>
      <c r="B955" s="826"/>
      <c r="C955" s="826"/>
      <c r="D955" s="826"/>
      <c r="E955" s="1613"/>
      <c r="F955" s="826"/>
      <c r="G955" s="826"/>
      <c r="H955" s="826"/>
      <c r="I955" s="826"/>
      <c r="J955" s="826"/>
      <c r="K955" s="826"/>
      <c r="L955" s="826"/>
      <c r="M955" s="826"/>
      <c r="N955" s="826"/>
      <c r="O955" s="826"/>
      <c r="P955" s="826"/>
      <c r="Q955" s="826"/>
      <c r="R955" s="826"/>
    </row>
    <row r="956" spans="1:18" ht="15" customHeight="1">
      <c r="A956" s="826"/>
      <c r="B956" s="826"/>
      <c r="C956" s="826"/>
      <c r="D956" s="826"/>
      <c r="E956" s="1613"/>
      <c r="F956" s="826"/>
      <c r="G956" s="826"/>
      <c r="H956" s="826"/>
      <c r="I956" s="826"/>
      <c r="J956" s="826"/>
      <c r="K956" s="826"/>
      <c r="L956" s="826"/>
      <c r="M956" s="826"/>
      <c r="N956" s="826"/>
      <c r="O956" s="826"/>
      <c r="P956" s="826"/>
      <c r="Q956" s="826"/>
      <c r="R956" s="826"/>
    </row>
    <row r="957" spans="1:18" ht="15" customHeight="1">
      <c r="A957" s="826"/>
      <c r="B957" s="826"/>
      <c r="C957" s="826"/>
      <c r="D957" s="826"/>
      <c r="E957" s="1613"/>
      <c r="F957" s="826"/>
      <c r="G957" s="826"/>
      <c r="H957" s="826"/>
      <c r="I957" s="826"/>
      <c r="J957" s="826"/>
      <c r="K957" s="826"/>
      <c r="L957" s="826"/>
      <c r="M957" s="826"/>
      <c r="N957" s="826"/>
      <c r="O957" s="826"/>
      <c r="P957" s="826"/>
      <c r="Q957" s="826"/>
      <c r="R957" s="826"/>
    </row>
    <row r="958" spans="1:18" ht="15" customHeight="1">
      <c r="A958" s="826"/>
      <c r="B958" s="826"/>
      <c r="C958" s="826"/>
      <c r="D958" s="826"/>
      <c r="E958" s="1613"/>
      <c r="F958" s="826"/>
      <c r="G958" s="826"/>
      <c r="H958" s="826"/>
      <c r="I958" s="826"/>
      <c r="J958" s="826"/>
      <c r="K958" s="826"/>
      <c r="L958" s="826"/>
      <c r="M958" s="826"/>
      <c r="N958" s="826"/>
      <c r="O958" s="826"/>
      <c r="P958" s="826"/>
      <c r="Q958" s="826"/>
      <c r="R958" s="826"/>
    </row>
    <row r="959" spans="1:18" ht="15" customHeight="1">
      <c r="A959" s="826"/>
      <c r="B959" s="826"/>
      <c r="C959" s="826"/>
      <c r="D959" s="826"/>
      <c r="E959" s="1613"/>
      <c r="F959" s="826"/>
      <c r="G959" s="826"/>
      <c r="H959" s="826"/>
      <c r="I959" s="826"/>
      <c r="J959" s="826"/>
      <c r="K959" s="826"/>
      <c r="L959" s="826"/>
      <c r="M959" s="826"/>
      <c r="N959" s="826"/>
      <c r="O959" s="826"/>
      <c r="P959" s="826"/>
      <c r="Q959" s="826"/>
      <c r="R959" s="826"/>
    </row>
    <row r="960" spans="1:18" ht="15" customHeight="1">
      <c r="A960" s="826"/>
      <c r="B960" s="826"/>
      <c r="C960" s="826"/>
      <c r="D960" s="826"/>
      <c r="E960" s="1613"/>
      <c r="F960" s="826"/>
      <c r="G960" s="826"/>
      <c r="H960" s="826"/>
      <c r="I960" s="826"/>
      <c r="J960" s="826"/>
      <c r="K960" s="826"/>
      <c r="L960" s="826"/>
      <c r="M960" s="826"/>
      <c r="N960" s="826"/>
      <c r="O960" s="826"/>
      <c r="P960" s="826"/>
      <c r="Q960" s="826"/>
      <c r="R960" s="826"/>
    </row>
    <row r="961" spans="1:18" ht="15" customHeight="1">
      <c r="A961" s="826"/>
      <c r="B961" s="826"/>
      <c r="C961" s="826"/>
      <c r="D961" s="826"/>
      <c r="E961" s="1613"/>
      <c r="F961" s="826"/>
      <c r="G961" s="826"/>
      <c r="H961" s="826"/>
      <c r="I961" s="826"/>
      <c r="J961" s="826"/>
      <c r="K961" s="826"/>
      <c r="L961" s="826"/>
      <c r="M961" s="826"/>
      <c r="N961" s="826"/>
      <c r="O961" s="826"/>
      <c r="P961" s="826"/>
      <c r="Q961" s="826"/>
      <c r="R961" s="826"/>
    </row>
    <row r="962" spans="1:18" ht="15" customHeight="1">
      <c r="A962" s="826"/>
      <c r="B962" s="826"/>
      <c r="C962" s="826"/>
      <c r="D962" s="826"/>
      <c r="E962" s="1613"/>
      <c r="F962" s="826"/>
      <c r="G962" s="826"/>
      <c r="H962" s="826"/>
      <c r="I962" s="826"/>
      <c r="J962" s="826"/>
      <c r="K962" s="826"/>
      <c r="L962" s="826"/>
      <c r="M962" s="826"/>
      <c r="N962" s="826"/>
      <c r="O962" s="826"/>
      <c r="P962" s="826"/>
      <c r="Q962" s="826"/>
      <c r="R962" s="826"/>
    </row>
    <row r="963" spans="1:18" ht="15" customHeight="1">
      <c r="A963" s="826"/>
      <c r="B963" s="826"/>
      <c r="C963" s="826"/>
      <c r="D963" s="826"/>
      <c r="E963" s="1613"/>
      <c r="F963" s="826"/>
      <c r="G963" s="826"/>
      <c r="H963" s="826"/>
      <c r="I963" s="826"/>
      <c r="J963" s="826"/>
      <c r="K963" s="826"/>
      <c r="L963" s="826"/>
      <c r="M963" s="826"/>
      <c r="N963" s="826"/>
      <c r="O963" s="826"/>
      <c r="P963" s="826"/>
      <c r="Q963" s="826"/>
      <c r="R963" s="826"/>
    </row>
    <row r="964" spans="1:18" ht="15" customHeight="1">
      <c r="A964" s="826"/>
      <c r="B964" s="826"/>
      <c r="C964" s="826"/>
      <c r="D964" s="826"/>
      <c r="E964" s="1613"/>
      <c r="F964" s="826"/>
      <c r="G964" s="826"/>
      <c r="H964" s="826"/>
      <c r="I964" s="826"/>
      <c r="J964" s="826"/>
      <c r="K964" s="826"/>
      <c r="L964" s="826"/>
      <c r="M964" s="826"/>
      <c r="N964" s="826"/>
      <c r="O964" s="826"/>
      <c r="P964" s="826"/>
      <c r="Q964" s="826"/>
      <c r="R964" s="826"/>
    </row>
    <row r="965" spans="1:18" ht="15" customHeight="1">
      <c r="A965" s="826"/>
      <c r="B965" s="826"/>
      <c r="C965" s="826"/>
      <c r="D965" s="826"/>
      <c r="E965" s="1613"/>
      <c r="F965" s="826"/>
      <c r="G965" s="826"/>
      <c r="H965" s="826"/>
      <c r="I965" s="826"/>
      <c r="J965" s="826"/>
      <c r="K965" s="826"/>
      <c r="L965" s="826"/>
      <c r="M965" s="826"/>
      <c r="N965" s="826"/>
      <c r="O965" s="826"/>
      <c r="P965" s="826"/>
      <c r="Q965" s="826"/>
      <c r="R965" s="826"/>
    </row>
    <row r="966" spans="1:18" ht="15" customHeight="1">
      <c r="A966" s="826"/>
      <c r="B966" s="826"/>
      <c r="C966" s="826"/>
      <c r="D966" s="826"/>
      <c r="E966" s="1613"/>
      <c r="F966" s="826"/>
      <c r="G966" s="826"/>
      <c r="H966" s="826"/>
      <c r="I966" s="826"/>
      <c r="J966" s="826"/>
      <c r="K966" s="826"/>
      <c r="L966" s="826"/>
      <c r="M966" s="826"/>
      <c r="N966" s="826"/>
      <c r="O966" s="826"/>
      <c r="P966" s="826"/>
      <c r="Q966" s="826"/>
      <c r="R966" s="826"/>
    </row>
    <row r="967" spans="1:18" ht="15" customHeight="1">
      <c r="A967" s="826"/>
      <c r="B967" s="826"/>
      <c r="C967" s="826"/>
      <c r="D967" s="826"/>
      <c r="E967" s="1613"/>
      <c r="F967" s="826"/>
      <c r="G967" s="826"/>
      <c r="H967" s="826"/>
      <c r="I967" s="826"/>
      <c r="J967" s="826"/>
      <c r="K967" s="826"/>
      <c r="L967" s="826"/>
      <c r="M967" s="826"/>
      <c r="N967" s="826"/>
      <c r="O967" s="826"/>
      <c r="P967" s="826"/>
      <c r="Q967" s="826"/>
      <c r="R967" s="826"/>
    </row>
    <row r="968" spans="1:18" ht="15" customHeight="1">
      <c r="A968" s="826"/>
      <c r="B968" s="826"/>
      <c r="C968" s="826"/>
      <c r="D968" s="826"/>
      <c r="E968" s="1613"/>
      <c r="F968" s="826"/>
      <c r="G968" s="826"/>
      <c r="H968" s="826"/>
      <c r="I968" s="826"/>
      <c r="J968" s="826"/>
      <c r="K968" s="826"/>
      <c r="L968" s="826"/>
      <c r="M968" s="826"/>
      <c r="N968" s="826"/>
      <c r="O968" s="826"/>
      <c r="P968" s="826"/>
      <c r="Q968" s="826"/>
      <c r="R968" s="826"/>
    </row>
    <row r="969" spans="1:18" ht="15" customHeight="1">
      <c r="A969" s="826"/>
      <c r="B969" s="826"/>
      <c r="C969" s="826"/>
      <c r="D969" s="826"/>
      <c r="E969" s="1613"/>
      <c r="F969" s="826"/>
      <c r="G969" s="826"/>
      <c r="H969" s="826"/>
      <c r="I969" s="826"/>
      <c r="J969" s="826"/>
      <c r="K969" s="826"/>
      <c r="L969" s="826"/>
      <c r="M969" s="826"/>
      <c r="N969" s="826"/>
      <c r="O969" s="826"/>
      <c r="P969" s="826"/>
      <c r="Q969" s="826"/>
      <c r="R969" s="826"/>
    </row>
    <row r="970" spans="1:18" ht="15" customHeight="1">
      <c r="A970" s="826"/>
      <c r="B970" s="826"/>
      <c r="C970" s="826"/>
      <c r="D970" s="826"/>
      <c r="E970" s="1613"/>
      <c r="F970" s="826"/>
      <c r="G970" s="826"/>
      <c r="H970" s="826"/>
      <c r="I970" s="826"/>
      <c r="J970" s="826"/>
      <c r="K970" s="826"/>
      <c r="L970" s="826"/>
      <c r="M970" s="826"/>
      <c r="N970" s="826"/>
      <c r="O970" s="826"/>
      <c r="P970" s="826"/>
      <c r="Q970" s="826"/>
      <c r="R970" s="826"/>
    </row>
    <row r="971" spans="1:18" ht="15" customHeight="1">
      <c r="A971" s="826"/>
      <c r="B971" s="826"/>
      <c r="C971" s="826"/>
      <c r="D971" s="826"/>
      <c r="E971" s="1613"/>
      <c r="F971" s="826"/>
      <c r="G971" s="826"/>
      <c r="H971" s="826"/>
      <c r="I971" s="826"/>
      <c r="J971" s="826"/>
      <c r="K971" s="826"/>
      <c r="L971" s="826"/>
      <c r="M971" s="826"/>
      <c r="N971" s="826"/>
      <c r="O971" s="826"/>
      <c r="P971" s="826"/>
      <c r="Q971" s="826"/>
      <c r="R971" s="826"/>
    </row>
    <row r="972" spans="1:18" ht="15" customHeight="1">
      <c r="A972" s="826"/>
      <c r="B972" s="826"/>
      <c r="C972" s="826"/>
      <c r="D972" s="826"/>
      <c r="E972" s="1613"/>
      <c r="F972" s="826"/>
      <c r="G972" s="826"/>
      <c r="H972" s="826"/>
      <c r="I972" s="826"/>
      <c r="J972" s="826"/>
      <c r="K972" s="826"/>
      <c r="L972" s="826"/>
      <c r="M972" s="826"/>
      <c r="N972" s="826"/>
      <c r="O972" s="826"/>
      <c r="P972" s="826"/>
      <c r="Q972" s="826"/>
      <c r="R972" s="826"/>
    </row>
    <row r="973" spans="1:18" ht="15" customHeight="1">
      <c r="A973" s="826"/>
      <c r="B973" s="826"/>
      <c r="C973" s="826"/>
      <c r="D973" s="826"/>
      <c r="E973" s="1613"/>
      <c r="F973" s="826"/>
      <c r="G973" s="826"/>
      <c r="H973" s="826"/>
      <c r="I973" s="826"/>
      <c r="J973" s="826"/>
      <c r="K973" s="826"/>
      <c r="L973" s="826"/>
      <c r="M973" s="826"/>
      <c r="N973" s="826"/>
      <c r="O973" s="826"/>
      <c r="P973" s="826"/>
      <c r="Q973" s="826"/>
      <c r="R973" s="826"/>
    </row>
    <row r="974" spans="1:18" ht="15" customHeight="1">
      <c r="A974" s="826"/>
      <c r="B974" s="826"/>
      <c r="C974" s="826"/>
      <c r="D974" s="826"/>
      <c r="E974" s="1613"/>
      <c r="F974" s="826"/>
      <c r="G974" s="826"/>
      <c r="H974" s="826"/>
      <c r="I974" s="826"/>
      <c r="J974" s="826"/>
      <c r="K974" s="826"/>
      <c r="L974" s="826"/>
      <c r="M974" s="826"/>
      <c r="N974" s="826"/>
      <c r="O974" s="826"/>
      <c r="P974" s="826"/>
      <c r="Q974" s="826"/>
      <c r="R974" s="826"/>
    </row>
    <row r="975" spans="1:18" ht="15" customHeight="1">
      <c r="A975" s="826"/>
      <c r="B975" s="826"/>
      <c r="C975" s="826"/>
      <c r="D975" s="826"/>
      <c r="E975" s="1613"/>
      <c r="F975" s="826"/>
      <c r="G975" s="826"/>
      <c r="H975" s="826"/>
      <c r="I975" s="826"/>
      <c r="J975" s="826"/>
      <c r="K975" s="826"/>
      <c r="L975" s="826"/>
      <c r="M975" s="826"/>
      <c r="N975" s="826"/>
      <c r="O975" s="826"/>
      <c r="P975" s="826"/>
      <c r="Q975" s="826"/>
      <c r="R975" s="826"/>
    </row>
    <row r="976" spans="1:18" ht="15" customHeight="1">
      <c r="A976" s="826"/>
      <c r="B976" s="826"/>
      <c r="C976" s="826"/>
      <c r="D976" s="826"/>
      <c r="E976" s="1613"/>
      <c r="F976" s="826"/>
      <c r="G976" s="826"/>
      <c r="H976" s="826"/>
      <c r="I976" s="826"/>
      <c r="J976" s="826"/>
      <c r="K976" s="826"/>
      <c r="L976" s="826"/>
      <c r="M976" s="826"/>
      <c r="N976" s="826"/>
      <c r="O976" s="826"/>
      <c r="P976" s="826"/>
      <c r="Q976" s="826"/>
      <c r="R976" s="826"/>
    </row>
    <row r="977" spans="1:18" ht="15" customHeight="1">
      <c r="A977" s="826"/>
      <c r="B977" s="826"/>
      <c r="C977" s="826"/>
      <c r="D977" s="826"/>
      <c r="E977" s="1613"/>
      <c r="F977" s="826"/>
      <c r="G977" s="826"/>
      <c r="H977" s="826"/>
      <c r="I977" s="826"/>
      <c r="J977" s="826"/>
      <c r="K977" s="826"/>
      <c r="L977" s="826"/>
      <c r="M977" s="826"/>
      <c r="N977" s="826"/>
      <c r="O977" s="826"/>
      <c r="P977" s="826"/>
      <c r="Q977" s="826"/>
      <c r="R977" s="826"/>
    </row>
    <row r="978" spans="1:18" ht="15" customHeight="1">
      <c r="A978" s="826"/>
      <c r="B978" s="826"/>
      <c r="C978" s="826"/>
      <c r="D978" s="826"/>
      <c r="E978" s="1613"/>
      <c r="F978" s="826"/>
      <c r="G978" s="826"/>
      <c r="H978" s="826"/>
      <c r="I978" s="826"/>
      <c r="J978" s="826"/>
      <c r="K978" s="826"/>
      <c r="L978" s="826"/>
      <c r="M978" s="826"/>
      <c r="N978" s="826"/>
      <c r="O978" s="826"/>
      <c r="P978" s="826"/>
      <c r="Q978" s="826"/>
      <c r="R978" s="826"/>
    </row>
    <row r="979" spans="1:18" ht="15" customHeight="1">
      <c r="A979" s="826"/>
      <c r="B979" s="826"/>
      <c r="C979" s="826"/>
      <c r="D979" s="826"/>
      <c r="E979" s="1613"/>
      <c r="F979" s="826"/>
      <c r="G979" s="826"/>
      <c r="H979" s="826"/>
      <c r="I979" s="826"/>
      <c r="J979" s="826"/>
      <c r="K979" s="826"/>
      <c r="L979" s="826"/>
      <c r="M979" s="826"/>
      <c r="N979" s="826"/>
      <c r="O979" s="826"/>
      <c r="P979" s="826"/>
      <c r="Q979" s="826"/>
      <c r="R979" s="826"/>
    </row>
    <row r="980" spans="1:18" ht="15" customHeight="1">
      <c r="A980" s="826"/>
      <c r="B980" s="826"/>
      <c r="C980" s="826"/>
      <c r="D980" s="826"/>
      <c r="E980" s="1613"/>
      <c r="F980" s="826"/>
      <c r="G980" s="826"/>
      <c r="H980" s="826"/>
      <c r="I980" s="826"/>
      <c r="J980" s="826"/>
      <c r="K980" s="826"/>
      <c r="L980" s="826"/>
      <c r="M980" s="826"/>
      <c r="N980" s="826"/>
      <c r="O980" s="826"/>
      <c r="P980" s="826"/>
      <c r="Q980" s="826"/>
      <c r="R980" s="826"/>
    </row>
    <row r="981" spans="1:18" ht="15" customHeight="1">
      <c r="A981" s="826"/>
      <c r="B981" s="826"/>
      <c r="C981" s="826"/>
      <c r="D981" s="826"/>
      <c r="E981" s="1613"/>
      <c r="F981" s="826"/>
      <c r="G981" s="826"/>
      <c r="H981" s="826"/>
      <c r="I981" s="826"/>
      <c r="J981" s="826"/>
      <c r="K981" s="826"/>
      <c r="L981" s="826"/>
      <c r="M981" s="826"/>
      <c r="N981" s="826"/>
      <c r="O981" s="826"/>
      <c r="P981" s="826"/>
      <c r="Q981" s="826"/>
      <c r="R981" s="826"/>
    </row>
    <row r="982" spans="1:18" ht="15" customHeight="1">
      <c r="A982" s="826"/>
      <c r="B982" s="826"/>
      <c r="C982" s="826"/>
      <c r="D982" s="826"/>
      <c r="E982" s="1613"/>
      <c r="F982" s="826"/>
      <c r="G982" s="826"/>
      <c r="H982" s="826"/>
      <c r="I982" s="826"/>
      <c r="J982" s="826"/>
      <c r="K982" s="826"/>
      <c r="L982" s="826"/>
      <c r="M982" s="826"/>
      <c r="N982" s="826"/>
      <c r="O982" s="826"/>
      <c r="P982" s="826"/>
      <c r="Q982" s="826"/>
      <c r="R982" s="826"/>
    </row>
    <row r="983" spans="1:18" ht="15" customHeight="1">
      <c r="A983" s="826"/>
      <c r="B983" s="826"/>
      <c r="C983" s="826"/>
      <c r="D983" s="826"/>
      <c r="E983" s="1613"/>
      <c r="F983" s="826"/>
      <c r="G983" s="826"/>
      <c r="H983" s="826"/>
      <c r="I983" s="826"/>
      <c r="J983" s="826"/>
      <c r="K983" s="826"/>
      <c r="L983" s="826"/>
      <c r="M983" s="826"/>
      <c r="N983" s="826"/>
      <c r="O983" s="826"/>
      <c r="P983" s="826"/>
      <c r="Q983" s="826"/>
      <c r="R983" s="826"/>
    </row>
    <row r="984" spans="1:18" ht="15" customHeight="1">
      <c r="A984" s="826"/>
      <c r="B984" s="826"/>
      <c r="C984" s="826"/>
      <c r="D984" s="826"/>
      <c r="E984" s="1613"/>
      <c r="F984" s="826"/>
      <c r="G984" s="826"/>
      <c r="H984" s="826"/>
      <c r="I984" s="826"/>
      <c r="J984" s="826"/>
      <c r="K984" s="826"/>
      <c r="L984" s="826"/>
      <c r="M984" s="826"/>
      <c r="N984" s="826"/>
      <c r="O984" s="826"/>
      <c r="P984" s="826"/>
      <c r="Q984" s="826"/>
      <c r="R984" s="826"/>
    </row>
    <row r="985" spans="1:18" ht="15" customHeight="1">
      <c r="A985" s="826"/>
      <c r="B985" s="826"/>
      <c r="C985" s="826"/>
      <c r="D985" s="826"/>
      <c r="E985" s="1613"/>
      <c r="F985" s="826"/>
      <c r="G985" s="826"/>
      <c r="H985" s="826"/>
      <c r="I985" s="826"/>
      <c r="J985" s="826"/>
      <c r="K985" s="826"/>
      <c r="L985" s="826"/>
      <c r="M985" s="826"/>
      <c r="N985" s="826"/>
      <c r="O985" s="826"/>
      <c r="P985" s="826"/>
      <c r="Q985" s="826"/>
      <c r="R985" s="826"/>
    </row>
    <row r="986" spans="1:18" ht="15" customHeight="1">
      <c r="A986" s="826"/>
      <c r="B986" s="826"/>
      <c r="C986" s="826"/>
      <c r="D986" s="826"/>
      <c r="E986" s="1613"/>
      <c r="F986" s="826"/>
      <c r="G986" s="826"/>
      <c r="H986" s="826"/>
      <c r="I986" s="826"/>
      <c r="J986" s="826"/>
      <c r="K986" s="826"/>
      <c r="L986" s="826"/>
      <c r="M986" s="826"/>
      <c r="N986" s="826"/>
      <c r="O986" s="826"/>
      <c r="P986" s="826"/>
      <c r="Q986" s="826"/>
      <c r="R986" s="826"/>
    </row>
    <row r="987" spans="1:18" ht="15" customHeight="1">
      <c r="A987" s="826"/>
      <c r="B987" s="826"/>
      <c r="C987" s="826"/>
      <c r="D987" s="826"/>
      <c r="E987" s="1613"/>
      <c r="F987" s="826"/>
      <c r="G987" s="826"/>
      <c r="H987" s="826"/>
      <c r="I987" s="826"/>
      <c r="J987" s="826"/>
      <c r="K987" s="826"/>
      <c r="L987" s="826"/>
      <c r="M987" s="826"/>
      <c r="N987" s="826"/>
      <c r="O987" s="826"/>
      <c r="P987" s="826"/>
      <c r="Q987" s="826"/>
      <c r="R987" s="826"/>
    </row>
    <row r="988" spans="1:18" ht="15" customHeight="1">
      <c r="A988" s="826"/>
      <c r="B988" s="826"/>
      <c r="C988" s="826"/>
      <c r="D988" s="826"/>
      <c r="E988" s="1613"/>
      <c r="F988" s="826"/>
      <c r="G988" s="826"/>
      <c r="H988" s="826"/>
      <c r="I988" s="826"/>
      <c r="J988" s="826"/>
      <c r="K988" s="826"/>
      <c r="L988" s="826"/>
      <c r="M988" s="826"/>
      <c r="N988" s="826"/>
      <c r="O988" s="826"/>
      <c r="P988" s="826"/>
      <c r="Q988" s="826"/>
      <c r="R988" s="826"/>
    </row>
    <row r="989" spans="1:18" ht="15" customHeight="1">
      <c r="A989" s="826"/>
      <c r="B989" s="826"/>
      <c r="C989" s="826"/>
      <c r="D989" s="826"/>
      <c r="E989" s="1613"/>
      <c r="F989" s="826"/>
      <c r="G989" s="826"/>
      <c r="H989" s="826"/>
      <c r="I989" s="826"/>
      <c r="J989" s="826"/>
      <c r="K989" s="826"/>
      <c r="L989" s="826"/>
      <c r="M989" s="826"/>
      <c r="N989" s="826"/>
      <c r="O989" s="826"/>
      <c r="P989" s="826"/>
      <c r="Q989" s="826"/>
      <c r="R989" s="826"/>
    </row>
    <row r="990" spans="1:18" ht="15" customHeight="1">
      <c r="A990" s="826"/>
      <c r="B990" s="826"/>
      <c r="C990" s="826"/>
      <c r="D990" s="826"/>
      <c r="E990" s="1613"/>
      <c r="F990" s="826"/>
      <c r="G990" s="826"/>
      <c r="H990" s="826"/>
      <c r="I990" s="826"/>
      <c r="J990" s="826"/>
      <c r="K990" s="826"/>
      <c r="L990" s="826"/>
      <c r="M990" s="826"/>
      <c r="N990" s="826"/>
      <c r="O990" s="826"/>
      <c r="P990" s="826"/>
      <c r="Q990" s="826"/>
      <c r="R990" s="826"/>
    </row>
    <row r="991" spans="1:18" ht="15" customHeight="1">
      <c r="A991" s="826"/>
      <c r="B991" s="826"/>
      <c r="C991" s="826"/>
      <c r="D991" s="826"/>
      <c r="E991" s="1613"/>
      <c r="F991" s="826"/>
      <c r="G991" s="826"/>
      <c r="H991" s="826"/>
      <c r="I991" s="826"/>
      <c r="J991" s="826"/>
      <c r="K991" s="826"/>
      <c r="L991" s="826"/>
      <c r="M991" s="826"/>
      <c r="N991" s="826"/>
      <c r="O991" s="826"/>
      <c r="P991" s="826"/>
      <c r="Q991" s="826"/>
      <c r="R991" s="826"/>
    </row>
    <row r="992" spans="1:18" ht="15" customHeight="1">
      <c r="A992" s="826"/>
      <c r="B992" s="826"/>
      <c r="C992" s="826"/>
      <c r="D992" s="826"/>
      <c r="E992" s="1613"/>
      <c r="F992" s="826"/>
      <c r="G992" s="826"/>
      <c r="H992" s="826"/>
      <c r="I992" s="826"/>
      <c r="J992" s="826"/>
      <c r="K992" s="826"/>
      <c r="L992" s="826"/>
      <c r="M992" s="826"/>
      <c r="N992" s="826"/>
      <c r="Q992" s="826"/>
      <c r="R992" s="826"/>
    </row>
    <row r="993" spans="1:18" ht="15" customHeight="1">
      <c r="A993" s="826"/>
      <c r="B993" s="826"/>
      <c r="C993" s="826"/>
      <c r="D993" s="826"/>
      <c r="E993" s="1613"/>
      <c r="F993" s="826"/>
      <c r="G993" s="826"/>
      <c r="H993" s="826"/>
      <c r="I993" s="826"/>
      <c r="J993" s="826"/>
      <c r="K993" s="826"/>
      <c r="L993" s="826"/>
      <c r="M993" s="826"/>
      <c r="N993" s="826"/>
      <c r="Q993" s="826"/>
      <c r="R993" s="826"/>
    </row>
    <row r="994" spans="1:18" ht="15" customHeight="1">
      <c r="A994" s="826"/>
      <c r="B994" s="826"/>
      <c r="C994" s="826"/>
      <c r="D994" s="826"/>
      <c r="E994" s="1613"/>
      <c r="F994" s="826"/>
      <c r="G994" s="826"/>
      <c r="H994" s="826"/>
      <c r="I994" s="826"/>
      <c r="J994" s="826"/>
      <c r="K994" s="826"/>
      <c r="L994" s="826"/>
      <c r="M994" s="826"/>
      <c r="N994" s="826"/>
      <c r="Q994" s="826"/>
      <c r="R994" s="826"/>
    </row>
    <row r="995" spans="1:18" ht="15" customHeight="1">
      <c r="A995" s="826"/>
      <c r="B995" s="826"/>
      <c r="C995" s="826"/>
      <c r="D995" s="826"/>
      <c r="E995" s="1613"/>
      <c r="F995" s="826"/>
      <c r="G995" s="826"/>
      <c r="H995" s="826"/>
      <c r="I995" s="826"/>
      <c r="J995" s="826"/>
      <c r="K995" s="826"/>
      <c r="L995" s="826"/>
      <c r="M995" s="826"/>
      <c r="N995" s="826"/>
      <c r="Q995" s="826"/>
      <c r="R995" s="826"/>
    </row>
    <row r="996" spans="1:18" ht="15" customHeight="1">
      <c r="A996" s="826"/>
      <c r="B996" s="826"/>
      <c r="C996" s="826"/>
      <c r="D996" s="826"/>
      <c r="E996" s="1613"/>
      <c r="F996" s="826"/>
      <c r="G996" s="826"/>
      <c r="H996" s="826"/>
      <c r="I996" s="826"/>
      <c r="J996" s="826"/>
      <c r="K996" s="826"/>
      <c r="L996" s="826"/>
      <c r="M996" s="826"/>
      <c r="N996" s="826"/>
      <c r="Q996" s="826"/>
      <c r="R996" s="826"/>
    </row>
    <row r="997" spans="1:18" ht="15" customHeight="1">
      <c r="A997" s="826"/>
      <c r="B997" s="826"/>
      <c r="C997" s="826"/>
      <c r="D997" s="826"/>
      <c r="E997" s="1613"/>
      <c r="F997" s="826"/>
      <c r="G997" s="826"/>
      <c r="H997" s="826"/>
      <c r="I997" s="826"/>
      <c r="J997" s="826"/>
      <c r="K997" s="826"/>
      <c r="L997" s="826"/>
      <c r="M997" s="826"/>
      <c r="N997" s="826"/>
      <c r="Q997" s="826"/>
      <c r="R997" s="826"/>
    </row>
    <row r="998" spans="1:18" ht="15" customHeight="1">
      <c r="A998" s="826"/>
      <c r="B998" s="826"/>
      <c r="C998" s="826"/>
      <c r="D998" s="826"/>
      <c r="E998" s="1613"/>
      <c r="F998" s="826"/>
      <c r="G998" s="826"/>
      <c r="H998" s="826"/>
      <c r="I998" s="826"/>
      <c r="J998" s="826"/>
      <c r="K998" s="826"/>
      <c r="L998" s="826"/>
      <c r="M998" s="826"/>
      <c r="N998" s="826"/>
      <c r="Q998" s="826"/>
      <c r="R998" s="826"/>
    </row>
    <row r="999" spans="1:18" ht="15" customHeight="1">
      <c r="A999" s="826"/>
      <c r="B999" s="826"/>
      <c r="C999" s="826"/>
      <c r="D999" s="826"/>
      <c r="E999" s="1613"/>
      <c r="F999" s="826"/>
      <c r="G999" s="826"/>
      <c r="H999" s="826"/>
      <c r="I999" s="826"/>
      <c r="J999" s="826"/>
      <c r="K999" s="826"/>
      <c r="L999" s="826"/>
      <c r="M999" s="826"/>
      <c r="N999" s="826"/>
      <c r="Q999" s="826"/>
      <c r="R999" s="826"/>
    </row>
    <row r="1000" spans="1:18" ht="15" customHeight="1">
      <c r="A1000" s="826"/>
      <c r="B1000" s="826"/>
      <c r="C1000" s="826"/>
      <c r="D1000" s="826"/>
      <c r="E1000" s="1613"/>
      <c r="F1000" s="826"/>
      <c r="G1000" s="826"/>
      <c r="H1000" s="826"/>
      <c r="I1000" s="826"/>
      <c r="J1000" s="826"/>
      <c r="K1000" s="826"/>
      <c r="L1000" s="826"/>
      <c r="M1000" s="826"/>
      <c r="N1000" s="826"/>
      <c r="Q1000" s="826"/>
      <c r="R1000" s="826"/>
    </row>
    <row r="1001" spans="1:18" ht="15" customHeight="1">
      <c r="A1001" s="826"/>
      <c r="B1001" s="826"/>
      <c r="C1001" s="826"/>
      <c r="D1001" s="826"/>
      <c r="E1001" s="1613"/>
      <c r="F1001" s="826"/>
      <c r="G1001" s="826"/>
      <c r="H1001" s="826"/>
      <c r="I1001" s="826"/>
      <c r="J1001" s="826"/>
      <c r="K1001" s="826"/>
      <c r="L1001" s="826"/>
      <c r="M1001" s="826"/>
      <c r="N1001" s="826"/>
      <c r="Q1001" s="826"/>
      <c r="R1001" s="826"/>
    </row>
    <row r="1002" spans="1:18" ht="15" customHeight="1">
      <c r="A1002" s="826"/>
      <c r="B1002" s="826"/>
      <c r="C1002" s="826"/>
      <c r="D1002" s="826"/>
      <c r="E1002" s="1613"/>
      <c r="F1002" s="826"/>
      <c r="G1002" s="826"/>
      <c r="H1002" s="826"/>
      <c r="I1002" s="826"/>
      <c r="J1002" s="826"/>
      <c r="K1002" s="826"/>
      <c r="L1002" s="826"/>
      <c r="M1002" s="826"/>
      <c r="N1002" s="826"/>
      <c r="Q1002" s="826"/>
      <c r="R1002" s="826"/>
    </row>
    <row r="1003" spans="1:18" ht="15" customHeight="1">
      <c r="A1003" s="826"/>
      <c r="B1003" s="826"/>
      <c r="C1003" s="826"/>
      <c r="D1003" s="826"/>
      <c r="E1003" s="1613"/>
      <c r="F1003" s="826"/>
      <c r="G1003" s="826"/>
      <c r="H1003" s="826"/>
      <c r="I1003" s="826"/>
      <c r="J1003" s="826"/>
      <c r="K1003" s="826"/>
      <c r="L1003" s="826"/>
      <c r="M1003" s="826"/>
      <c r="N1003" s="826"/>
      <c r="Q1003" s="826"/>
      <c r="R1003" s="826"/>
    </row>
    <row r="1004" spans="1:18" ht="15" customHeight="1">
      <c r="A1004" s="826"/>
      <c r="B1004" s="826"/>
      <c r="C1004" s="826"/>
      <c r="D1004" s="826"/>
      <c r="E1004" s="1613"/>
      <c r="F1004" s="826"/>
      <c r="G1004" s="826"/>
      <c r="H1004" s="826"/>
      <c r="I1004" s="826"/>
      <c r="J1004" s="826"/>
      <c r="K1004" s="826"/>
      <c r="L1004" s="826"/>
      <c r="M1004" s="826"/>
      <c r="N1004" s="826"/>
      <c r="Q1004" s="826"/>
      <c r="R1004" s="826"/>
    </row>
    <row r="1005" spans="1:18" ht="15" customHeight="1">
      <c r="A1005" s="826"/>
      <c r="B1005" s="826"/>
      <c r="C1005" s="826"/>
      <c r="D1005" s="826"/>
      <c r="E1005" s="1613"/>
      <c r="F1005" s="826"/>
      <c r="G1005" s="826"/>
      <c r="H1005" s="826"/>
      <c r="I1005" s="826"/>
      <c r="J1005" s="826"/>
      <c r="K1005" s="826"/>
      <c r="L1005" s="826"/>
      <c r="M1005" s="826"/>
      <c r="N1005" s="826"/>
      <c r="Q1005" s="826"/>
      <c r="R1005" s="826"/>
    </row>
  </sheetData>
  <sheetProtection algorithmName="SHA-512" hashValue="Wfy7yNGR9MPMrGH2Qm6qcB10vNWmLd+XvFhkbZzDr5zo5E9y/29f3Pc0++kjiYTUGUFMJBzEcXNA4j5KCna0tw==" saltValue="9ebjH0clMXSWxRZN6cN+yg==" spinCount="100000" sheet="1" objects="1" scenarios="1"/>
  <mergeCells count="301">
    <mergeCell ref="O216:P216"/>
    <mergeCell ref="O217:P217"/>
    <mergeCell ref="O218:P218"/>
    <mergeCell ref="O219:P219"/>
    <mergeCell ref="O220:P220"/>
    <mergeCell ref="O221:P221"/>
    <mergeCell ref="O222:P222"/>
    <mergeCell ref="O109:P109"/>
    <mergeCell ref="O110:P110"/>
    <mergeCell ref="O111:P111"/>
    <mergeCell ref="O166:P166"/>
    <mergeCell ref="O168:P168"/>
    <mergeCell ref="O169:P169"/>
    <mergeCell ref="O199:P199"/>
    <mergeCell ref="O203:P203"/>
    <mergeCell ref="O209:P209"/>
    <mergeCell ref="O161:P161"/>
    <mergeCell ref="O173:P173"/>
    <mergeCell ref="O174:P174"/>
    <mergeCell ref="O175:P175"/>
    <mergeCell ref="O176:P176"/>
    <mergeCell ref="O177:P177"/>
    <mergeCell ref="O178:P178"/>
    <mergeCell ref="O179:P179"/>
    <mergeCell ref="O48:P48"/>
    <mergeCell ref="O49:P49"/>
    <mergeCell ref="O15:P15"/>
    <mergeCell ref="O22:P22"/>
    <mergeCell ref="O23:P23"/>
    <mergeCell ref="O24:P24"/>
    <mergeCell ref="E28:N32"/>
    <mergeCell ref="E33:N38"/>
    <mergeCell ref="O27:P27"/>
    <mergeCell ref="O28:P28"/>
    <mergeCell ref="O29:P29"/>
    <mergeCell ref="O30:P30"/>
    <mergeCell ref="O37:P37"/>
    <mergeCell ref="O26:P26"/>
    <mergeCell ref="O25:P25"/>
    <mergeCell ref="O31:P31"/>
    <mergeCell ref="O32:P32"/>
    <mergeCell ref="E45:N46"/>
    <mergeCell ref="O38:P38"/>
    <mergeCell ref="E47:N47"/>
    <mergeCell ref="O39:P39"/>
    <mergeCell ref="O46:P46"/>
    <mergeCell ref="O45:P45"/>
    <mergeCell ref="O47:P47"/>
    <mergeCell ref="O42:P42"/>
    <mergeCell ref="O43:P43"/>
    <mergeCell ref="O44:P44"/>
    <mergeCell ref="E39:N44"/>
    <mergeCell ref="O56:P56"/>
    <mergeCell ref="E73:N78"/>
    <mergeCell ref="O57:P57"/>
    <mergeCell ref="O53:P53"/>
    <mergeCell ref="O54:P54"/>
    <mergeCell ref="O55:P55"/>
    <mergeCell ref="O62:P62"/>
    <mergeCell ref="O61:P61"/>
    <mergeCell ref="O60:P60"/>
    <mergeCell ref="O59:P59"/>
    <mergeCell ref="O69:P69"/>
    <mergeCell ref="O66:P66"/>
    <mergeCell ref="O63:P63"/>
    <mergeCell ref="O64:P64"/>
    <mergeCell ref="O65:P65"/>
    <mergeCell ref="O67:P67"/>
    <mergeCell ref="O68:P68"/>
    <mergeCell ref="E63:N65"/>
    <mergeCell ref="E66:N66"/>
    <mergeCell ref="O58:P58"/>
    <mergeCell ref="E48:N53"/>
    <mergeCell ref="E54:N59"/>
    <mergeCell ref="E67:N72"/>
    <mergeCell ref="O86:P86"/>
    <mergeCell ref="O85:P85"/>
    <mergeCell ref="O70:P70"/>
    <mergeCell ref="O71:P71"/>
    <mergeCell ref="O72:P72"/>
    <mergeCell ref="O73:P73"/>
    <mergeCell ref="O76:P76"/>
    <mergeCell ref="O77:P77"/>
    <mergeCell ref="O74:P74"/>
    <mergeCell ref="O75:P75"/>
    <mergeCell ref="O81:P81"/>
    <mergeCell ref="O82:P82"/>
    <mergeCell ref="O83:P83"/>
    <mergeCell ref="O84:P84"/>
    <mergeCell ref="E79:N84"/>
    <mergeCell ref="O78:P78"/>
    <mergeCell ref="E85:N88"/>
    <mergeCell ref="O80:P80"/>
    <mergeCell ref="O79:P79"/>
    <mergeCell ref="O87:P87"/>
    <mergeCell ref="O88:P88"/>
    <mergeCell ref="O95:P95"/>
    <mergeCell ref="E95:N100"/>
    <mergeCell ref="E101:N104"/>
    <mergeCell ref="O92:P92"/>
    <mergeCell ref="O91:P91"/>
    <mergeCell ref="O98:P98"/>
    <mergeCell ref="O100:P100"/>
    <mergeCell ref="O96:P96"/>
    <mergeCell ref="O97:P97"/>
    <mergeCell ref="O99:P99"/>
    <mergeCell ref="E89:N94"/>
    <mergeCell ref="O89:P89"/>
    <mergeCell ref="O90:P90"/>
    <mergeCell ref="O93:P93"/>
    <mergeCell ref="O94:P94"/>
    <mergeCell ref="B149:D154"/>
    <mergeCell ref="O137:P137"/>
    <mergeCell ref="O138:P138"/>
    <mergeCell ref="O139:P139"/>
    <mergeCell ref="O140:P140"/>
    <mergeCell ref="B148:D148"/>
    <mergeCell ref="E148:N148"/>
    <mergeCell ref="B155:D172"/>
    <mergeCell ref="O130:P130"/>
    <mergeCell ref="O131:P131"/>
    <mergeCell ref="E149:N150"/>
    <mergeCell ref="O135:P135"/>
    <mergeCell ref="O150:P150"/>
    <mergeCell ref="O153:P153"/>
    <mergeCell ref="E155:N160"/>
    <mergeCell ref="O143:P143"/>
    <mergeCell ref="O144:P144"/>
    <mergeCell ref="O145:P145"/>
    <mergeCell ref="O146:P146"/>
    <mergeCell ref="O141:P141"/>
    <mergeCell ref="O142:P142"/>
    <mergeCell ref="E161:N166"/>
    <mergeCell ref="O147:P147"/>
    <mergeCell ref="O172:P172"/>
    <mergeCell ref="E190:N191"/>
    <mergeCell ref="E192:N197"/>
    <mergeCell ref="B192:D202"/>
    <mergeCell ref="B203:D214"/>
    <mergeCell ref="B215:D216"/>
    <mergeCell ref="B217:D218"/>
    <mergeCell ref="B219:D220"/>
    <mergeCell ref="B221:D223"/>
    <mergeCell ref="E203:N208"/>
    <mergeCell ref="E209:N214"/>
    <mergeCell ref="E215:N216"/>
    <mergeCell ref="E217:N218"/>
    <mergeCell ref="E219:N220"/>
    <mergeCell ref="E221:N221"/>
    <mergeCell ref="E222:N222"/>
    <mergeCell ref="E223:N223"/>
    <mergeCell ref="O215:P215"/>
    <mergeCell ref="O194:P194"/>
    <mergeCell ref="O195:P195"/>
    <mergeCell ref="O196:P196"/>
    <mergeCell ref="O197:P197"/>
    <mergeCell ref="O198:P198"/>
    <mergeCell ref="O200:P200"/>
    <mergeCell ref="O201:P201"/>
    <mergeCell ref="O189:P189"/>
    <mergeCell ref="O190:P190"/>
    <mergeCell ref="O191:P191"/>
    <mergeCell ref="O192:P192"/>
    <mergeCell ref="O193:P193"/>
    <mergeCell ref="O202:P202"/>
    <mergeCell ref="O204:P204"/>
    <mergeCell ref="O205:P205"/>
    <mergeCell ref="O206:P206"/>
    <mergeCell ref="O210:P210"/>
    <mergeCell ref="O211:P211"/>
    <mergeCell ref="O212:P212"/>
    <mergeCell ref="O213:P213"/>
    <mergeCell ref="O214:P214"/>
    <mergeCell ref="Q1:R2"/>
    <mergeCell ref="A1:A2"/>
    <mergeCell ref="B1:B2"/>
    <mergeCell ref="C1:C2"/>
    <mergeCell ref="E1:E2"/>
    <mergeCell ref="F1:F2"/>
    <mergeCell ref="G1:G2"/>
    <mergeCell ref="O207:P207"/>
    <mergeCell ref="O208:P208"/>
    <mergeCell ref="B173:D175"/>
    <mergeCell ref="B176:D183"/>
    <mergeCell ref="E182:N183"/>
    <mergeCell ref="B184:D191"/>
    <mergeCell ref="E184:N189"/>
    <mergeCell ref="E198:N202"/>
    <mergeCell ref="O180:P180"/>
    <mergeCell ref="O181:P181"/>
    <mergeCell ref="O182:P182"/>
    <mergeCell ref="O183:P183"/>
    <mergeCell ref="O184:P184"/>
    <mergeCell ref="O185:P185"/>
    <mergeCell ref="O186:P186"/>
    <mergeCell ref="O187:P187"/>
    <mergeCell ref="O188:P188"/>
    <mergeCell ref="B6:P8"/>
    <mergeCell ref="O14:P14"/>
    <mergeCell ref="D1:D2"/>
    <mergeCell ref="B11:D11"/>
    <mergeCell ref="B12:D59"/>
    <mergeCell ref="B60:D65"/>
    <mergeCell ref="E11:N11"/>
    <mergeCell ref="O11:P11"/>
    <mergeCell ref="H1:H2"/>
    <mergeCell ref="I1:I2"/>
    <mergeCell ref="J1:J2"/>
    <mergeCell ref="K1:K2"/>
    <mergeCell ref="O1:O2"/>
    <mergeCell ref="P1:P2"/>
    <mergeCell ref="E60:N62"/>
    <mergeCell ref="O52:P52"/>
    <mergeCell ref="O50:P50"/>
    <mergeCell ref="O51:P51"/>
    <mergeCell ref="O40:P40"/>
    <mergeCell ref="O33:P33"/>
    <mergeCell ref="O34:P34"/>
    <mergeCell ref="O35:P35"/>
    <mergeCell ref="O36:P36"/>
    <mergeCell ref="O41:P41"/>
    <mergeCell ref="B66:D88"/>
    <mergeCell ref="B89:D104"/>
    <mergeCell ref="O165:P165"/>
    <mergeCell ref="O167:P167"/>
    <mergeCell ref="O170:P170"/>
    <mergeCell ref="O171:P171"/>
    <mergeCell ref="O16:P16"/>
    <mergeCell ref="O17:P17"/>
    <mergeCell ref="O18:P18"/>
    <mergeCell ref="O19:P19"/>
    <mergeCell ref="O20:P20"/>
    <mergeCell ref="O21:P21"/>
    <mergeCell ref="E12:N27"/>
    <mergeCell ref="O12:P12"/>
    <mergeCell ref="O13:P13"/>
    <mergeCell ref="E151:N154"/>
    <mergeCell ref="B111:D116"/>
    <mergeCell ref="B117:D118"/>
    <mergeCell ref="O108:P108"/>
    <mergeCell ref="E119:N120"/>
    <mergeCell ref="E121:N122"/>
    <mergeCell ref="E123:N127"/>
    <mergeCell ref="O112:P112"/>
    <mergeCell ref="O115:P115"/>
    <mergeCell ref="B105:D110"/>
    <mergeCell ref="E111:N116"/>
    <mergeCell ref="E117:N118"/>
    <mergeCell ref="O101:P101"/>
    <mergeCell ref="O102:P102"/>
    <mergeCell ref="O103:P103"/>
    <mergeCell ref="O104:P104"/>
    <mergeCell ref="O106:P106"/>
    <mergeCell ref="B119:D120"/>
    <mergeCell ref="E105:N110"/>
    <mergeCell ref="O105:P105"/>
    <mergeCell ref="O107:P107"/>
    <mergeCell ref="B121:D122"/>
    <mergeCell ref="B123:D132"/>
    <mergeCell ref="E128:N132"/>
    <mergeCell ref="O116:P116"/>
    <mergeCell ref="E133:N137"/>
    <mergeCell ref="O118:P118"/>
    <mergeCell ref="O119:P119"/>
    <mergeCell ref="O113:P113"/>
    <mergeCell ref="O114:P114"/>
    <mergeCell ref="B133:D147"/>
    <mergeCell ref="O125:P125"/>
    <mergeCell ref="O126:P126"/>
    <mergeCell ref="O127:P127"/>
    <mergeCell ref="O128:P128"/>
    <mergeCell ref="O129:P129"/>
    <mergeCell ref="E138:N142"/>
    <mergeCell ref="E143:N147"/>
    <mergeCell ref="O132:P132"/>
    <mergeCell ref="O133:P133"/>
    <mergeCell ref="O134:P134"/>
    <mergeCell ref="O117:P117"/>
    <mergeCell ref="O120:P120"/>
    <mergeCell ref="O121:P121"/>
    <mergeCell ref="O122:P122"/>
    <mergeCell ref="O123:P123"/>
    <mergeCell ref="O124:P124"/>
    <mergeCell ref="O148:P148"/>
    <mergeCell ref="O149:P149"/>
    <mergeCell ref="E167:N172"/>
    <mergeCell ref="O158:P158"/>
    <mergeCell ref="O136:P136"/>
    <mergeCell ref="O164:P164"/>
    <mergeCell ref="O151:P151"/>
    <mergeCell ref="O152:P152"/>
    <mergeCell ref="O163:P163"/>
    <mergeCell ref="E173:N174"/>
    <mergeCell ref="O159:P159"/>
    <mergeCell ref="O160:P160"/>
    <mergeCell ref="E176:N181"/>
    <mergeCell ref="O162:P162"/>
    <mergeCell ref="O154:P154"/>
    <mergeCell ref="O155:P155"/>
    <mergeCell ref="O156:P156"/>
    <mergeCell ref="O157:P157"/>
  </mergeCells>
  <hyperlinks>
    <hyperlink ref="O223" location="Mining!B463" display="Mining" xr:uid="{C88B936D-9253-4B93-A727-6AD6FC51E9DB}"/>
    <hyperlink ref="O220" location="Mining!B603" display="Mining" xr:uid="{1289540A-EA20-41A7-A7C9-B871B2578D45}"/>
    <hyperlink ref="O221" location="Mining!B616" display="Mining" xr:uid="{22EAC7AB-3D66-42B8-BF33-ABEDB3699534}"/>
    <hyperlink ref="O222" location="Mining!B489" display="Mining" xr:uid="{04022FED-0F6C-4727-92E4-3FD38C30A088}"/>
    <hyperlink ref="O203" location="'CSN Group'!B305" display="CSN Group" xr:uid="{A219754B-E8A9-4F69-87E0-215308A1A5CF}"/>
    <hyperlink ref="O204" location="'Steel Industry'!B218" display="Steel Industry" xr:uid="{7E1159F1-CE00-46A3-B400-D630FC5806DE}"/>
    <hyperlink ref="O205" location="Mining!B307" display="Mining" xr:uid="{B33E0DCE-4F85-44F7-89BD-1A5790DC8AEE}"/>
    <hyperlink ref="O206" location="Cement!B153" display="Cement" xr:uid="{4F8BF301-F8BF-4BB5-B779-9D158C1E9E8E}"/>
    <hyperlink ref="O207" location="Logistics!B139" display="Logistics" xr:uid="{E0F6BF92-AD17-45AE-B3EE-B9922B598595}"/>
    <hyperlink ref="O208" location="Energy!B136" display="Energy" xr:uid="{8F175C30-86E9-4D5B-BA8A-05E4DB8D39A6}"/>
    <hyperlink ref="O209" location="'CSN Group'!B395" display="CSN Group" xr:uid="{3E2B5ED4-274B-41FD-8FCD-3AADFA8AFA12}"/>
    <hyperlink ref="O210" location="'Steel Industry'!B317" display="Steel Industry" xr:uid="{3D4A3258-C2E7-4FEE-AED2-F2F88958BA13}"/>
    <hyperlink ref="O211" location="Mining!B434" display="Mining" xr:uid="{B1D4BC5B-66BB-4E71-9643-3AA00C13A3FA}"/>
    <hyperlink ref="O212" location="Cement!B222" display="Cement" xr:uid="{8AB1A5A4-B1EB-4E8B-8E87-D6A3DB1C737F}"/>
    <hyperlink ref="O213" location="Energy!B189" display="Energy" xr:uid="{A391C054-4C6B-4112-96F9-B2CBE8EE6740}"/>
    <hyperlink ref="O214" location="Logistics!B204" display="Logistics" xr:uid="{5E5E65FC-0556-489D-A639-9E2481655994}"/>
    <hyperlink ref="O215" location="'CSN Group'!B427" display="CSN Group" xr:uid="{2AEFE977-34F4-4C64-B9B4-6247D5B73F07}"/>
    <hyperlink ref="O216" location="Mining!B496" display="Mining" xr:uid="{D9BFCD48-6A12-4186-BE5C-CD2494B380E8}"/>
    <hyperlink ref="O217" location="'CSN Group'!B422" display="CSN Group" xr:uid="{EFFFD027-FC85-4C91-BDDA-A384D4375AF6}"/>
    <hyperlink ref="O218" location="Mining!B488" display="Mining" xr:uid="{C862CC68-28D1-4A5F-A175-A4FD86AE15D7}"/>
    <hyperlink ref="O219" location="'CSN Group'!B508" display="CSN Group" xr:uid="{AB3832ED-AD7C-469D-9DD8-8A07F278E0C1}"/>
    <hyperlink ref="O175" location="Mining!B592" display="Mining" xr:uid="{9BA4A751-5D11-44C2-8BD0-8D664EBCE14A}"/>
    <hyperlink ref="O176" location="'CSN Group'!B187" display="CSN Group" xr:uid="{050D1CCF-B06A-4EFE-8DE2-79504B1E7BDF}"/>
    <hyperlink ref="O177" location="'Steel Industry'!B79" display="Steel Industry" xr:uid="{6CC88846-526A-49F3-BE43-DD79077508B5}"/>
    <hyperlink ref="O178" location="Mining!B178" display="Mining" xr:uid="{63AED31A-2B5B-42E2-B8AD-17D08FF0FFEB}"/>
    <hyperlink ref="O179" location="Cement!B65" display="Cement" xr:uid="{7CED4DAC-A17A-42BB-A012-A659A8BCF777}"/>
    <hyperlink ref="O180" location="Energy!B58" display="Energy" xr:uid="{19979B43-420B-43EF-A3A2-EFA998ACE9B8}"/>
    <hyperlink ref="O181" location="Logistics!B52" display="Logistics" xr:uid="{24B08128-7BEE-449F-B5E4-3453C46E658E}"/>
    <hyperlink ref="O182" location="'CSN Group'!B230" display="CSN Group" xr:uid="{5124E885-0671-4E19-8F6C-7286DFF09932}"/>
    <hyperlink ref="O183" location="Mining!B242" display="Mining" xr:uid="{347795AA-9E42-4B21-A7AD-D6444A85453B}"/>
    <hyperlink ref="O184" location="'CSN Group'!B436" display="CSN Group" xr:uid="{56585E40-9546-4506-BDE7-CD0D2093EE46}"/>
    <hyperlink ref="O185" location="'Steel Industry'!B360" display="Steel Industry" xr:uid="{94B78BBD-D9A8-430D-A45C-8EBC8DA0C67A}"/>
    <hyperlink ref="O186" location="Mining!B505" display="Mining" xr:uid="{4640F002-AC67-4AE5-A6B4-9FB16B9D0D9D}"/>
    <hyperlink ref="O187" location="Cement!B248" display="Cement" xr:uid="{4EAF4759-AA84-4040-80C4-79A02B8244CB}"/>
    <hyperlink ref="O188" location="Logistics!B232" display="Logistics" xr:uid="{08BCEA6D-4E45-4F08-9B43-3E774F677F5B}"/>
    <hyperlink ref="O189" location="Energy!B211" display="Energy" xr:uid="{3876CF4D-016D-43B8-B929-BD9B62B20D87}"/>
    <hyperlink ref="O190" location="'CSN Group'!B463" display="CSN Group" xr:uid="{12C71FA6-0498-4028-BC23-4203B262600F}"/>
    <hyperlink ref="O191" location="Mining!B548" display="Mining" xr:uid="{7038B2B2-BFCA-46C9-90AE-B5DF468BB9CC}"/>
    <hyperlink ref="O192" location="'CSN Group'!B250" display="CSN Group" xr:uid="{3176AB5E-92FC-4D4D-A85A-F41B54F75E71}"/>
    <hyperlink ref="O193" location="'Steel Industry'!B145" display="Steel Industry" xr:uid="{499215FD-3FFB-477D-8B77-87F7E35882C2}"/>
    <hyperlink ref="O194" location="Mining!B261" display="Mining" xr:uid="{F2BF66D2-8A3C-4CB8-8AD9-7FBB5E8AE1BF}"/>
    <hyperlink ref="O195" location="Cement!B104" display="Cement" xr:uid="{C4C7EF0E-8C76-46A7-B610-6C1D68AC1FA5}"/>
    <hyperlink ref="O196" location="Logistics!B89" display="Logistics" xr:uid="{384C3A07-2AFD-4103-9DF4-95E389D1B2EA}"/>
    <hyperlink ref="O197" location="Energy!B93" display="Energy" xr:uid="{3E71AF18-7016-4519-8A1A-5D87C01B4B45}"/>
    <hyperlink ref="O198" location="'CSN Group'!B278" display="CSN Group" xr:uid="{F7DB2472-E6D7-468C-912D-DB51F22ADEF1}"/>
    <hyperlink ref="O199" location="'Steel Industry'!B191" display="Steel Industry" xr:uid="{71165C68-31AC-4293-ACD6-BC284013212E}"/>
    <hyperlink ref="O200" location="Mining!B284" display="Mining" xr:uid="{99CBA588-1F63-4594-8859-D0058F628E30}"/>
    <hyperlink ref="O201" location="Cement!B128" display="Cement" xr:uid="{F693D4C3-5CB8-47CC-B815-777DA23F52D9}"/>
    <hyperlink ref="O202" location="Logistics!B113" display="Logistics" xr:uid="{0FB5D2FB-A597-447E-8E19-FD575970AAA6}"/>
    <hyperlink ref="O173" location="'CSN Group'!B495" display="CSN Group" xr:uid="{5777C45E-2252-478F-9A26-B01999D621DA}"/>
    <hyperlink ref="O174" location="Mining!B592" display="Mining" xr:uid="{75643401-E59D-42BA-89F0-1B2ADD46338C}"/>
    <hyperlink ref="O105" location="'CSN Group'!B747" display="CSN Group" xr:uid="{FE576F51-A2C8-4CFB-B838-8799D19AF9E2}"/>
    <hyperlink ref="O106" location="'Steel Industry'!B707" display="Steel Industry" xr:uid="{1A61220C-434C-4BEB-B2E0-DEC92E424C50}"/>
    <hyperlink ref="O107" location="Mining!B968" display="Mining" xr:uid="{68E425E4-53E1-42B1-BE26-1D1A2CC70B1D}"/>
    <hyperlink ref="O108" location="Cement!B583" display="Cement" xr:uid="{3B0E41A8-4241-459D-AA02-99DA4962CCB9}"/>
    <hyperlink ref="O109" location="Energy!B353" display="Energy" xr:uid="{AD23EDA3-875B-49A6-9639-40787C437E05}"/>
    <hyperlink ref="O110" location="Logistics!B416" display="Logistics" xr:uid="{B9D000EE-11BE-4180-AC55-973E6B6FD9C2}"/>
    <hyperlink ref="O111" location="'CSN Group'!B485" display="CSN Group" xr:uid="{7664C400-1280-42FD-9F89-3567D66E7F60}"/>
    <hyperlink ref="O112" location="'Steel Industry'!B438" display="Steel Industry" xr:uid="{9360EB41-F6B3-4D24-9F57-F5B8556D219B}"/>
    <hyperlink ref="O113" location="Mining!B583" display="Mining" xr:uid="{E944DD6D-0388-4958-AF9C-D7330F29FD3E}"/>
    <hyperlink ref="O114" location="Cement!B295" display="Cement" xr:uid="{514CA95D-EAF8-49D5-A179-856266E988C6}"/>
    <hyperlink ref="O115" location="Energy!B238" display="Energy" xr:uid="{3C937B93-155B-4490-8263-0DAECD28C25A}"/>
    <hyperlink ref="O116" location="Logistics!B268" display="Logistics" xr:uid="{C84B8667-4A20-47DE-A66C-4D6384B7A49F}"/>
    <hyperlink ref="O117" location="'CSN Group'!B16" display="CSN Group" xr:uid="{35625256-7CC2-42A4-98B8-21A26C1CBA84}"/>
    <hyperlink ref="O118" location="Mining!B22" display="Mining" xr:uid="{D6E9E772-8553-4C75-ACBE-FA251471A322}"/>
    <hyperlink ref="O119" location="'CSN Group'!B8" display="CSN Group" xr:uid="{CBCDFE3E-9BFE-4A14-9F1D-F0A082F4DFD0}"/>
    <hyperlink ref="O120" location="Mining!B979" display="Mining" xr:uid="{14DF041C-A5A5-44C5-BAA3-A74F2C5478BF}"/>
    <hyperlink ref="O121" location="'CSN Group'!B58" display="CSN Group" xr:uid="{ADAF3F91-600D-46F4-A4A2-B760B7F4DF1E}"/>
    <hyperlink ref="O122" location="Mining!B49" display="Mining" xr:uid="{1EB7EF1F-E1E2-4349-BC8B-8BF03775BFDF}"/>
    <hyperlink ref="O123" location="'CSN Group'!B756" display="CSN Group" xr:uid="{71FD031E-028F-4FC3-9C3F-815137D5477A}"/>
    <hyperlink ref="O124" location="'Steel Industry'!B720" display="Steel Industry" xr:uid="{DEAC4766-5B20-4DE4-8E83-2E02C919E5CF}"/>
    <hyperlink ref="O125" location="Mining!B983" display="Mining" xr:uid="{A9252690-6051-4607-A90C-5908E40FF412}"/>
    <hyperlink ref="O126" location="Cement!B593" display="Cement" xr:uid="{28C30346-EEB7-45A5-BAB8-1F707C449252}"/>
    <hyperlink ref="O127" location="Logistics!B425" display="Logistics" xr:uid="{B75D00DD-58CA-4BF3-ABCF-16F951870B87}"/>
    <hyperlink ref="O128" location="'CSN Group'!B757" display="CSN Group" xr:uid="{B251FAC9-AA11-4C5E-8AC4-5F06026E100E}"/>
    <hyperlink ref="O129" location="'Steel Industry'!B721" display="Steel Industry" xr:uid="{FF15EE59-3D75-45E3-942E-1CF1E91769B3}"/>
    <hyperlink ref="O130" location="Mining!B984" display="Mining" xr:uid="{12737C3D-6180-4F6C-BE13-E8A4BA92EE0D}"/>
    <hyperlink ref="O131" location="Cement!B594" display="Cement" xr:uid="{CC148002-5D87-4D61-9E61-0E99D57D66EE}"/>
    <hyperlink ref="O132" location="Logistics!B426" display="Logistics" xr:uid="{0F849529-9291-4166-A951-7B2E28A46273}"/>
    <hyperlink ref="O133" location="'CSN Group'!B779" display="CSN Group" xr:uid="{BE754110-1E33-4D0F-B9A5-3AE8FC8DE094}"/>
    <hyperlink ref="O134" location="'Steel Industry'!B747" display="Steel Industry" xr:uid="{C182C3B7-51BD-4BC8-9423-55D05B82DAB7}"/>
    <hyperlink ref="O135" location="Mining!B1069" display="Mining" xr:uid="{340EC75A-BA2A-41CB-8FCE-CE3B2046B064}"/>
    <hyperlink ref="O136" location="Cement!B625" display="Cement" xr:uid="{5EAA7107-0862-4646-AC16-D5C6C46437E5}"/>
    <hyperlink ref="O137" location="Logistics!B437" display="Logistics" xr:uid="{BC3CE9B1-1D6C-48CF-B6C8-1FBC81EF3483}"/>
    <hyperlink ref="O138" location="'CSN Group'!B802" display="CSN Group" xr:uid="{96F84F04-1413-4327-B660-54A7C83F1AA3}"/>
    <hyperlink ref="O139" location="'Steel Industry'!B765" display="Steel Industry" xr:uid="{1F07C4F6-4885-47BF-81F6-728790EE10F2}"/>
    <hyperlink ref="O140" location="Mining!B1086" display="Mining" xr:uid="{478339D7-5067-48F2-93C4-C7CCF36D5FC1}"/>
    <hyperlink ref="O141" location="Cement!B641" display="Cement" xr:uid="{B67E3B25-B66E-46F4-9651-24E83046ABE2}"/>
    <hyperlink ref="O142" location="Logistics!B449" display="Logistics" xr:uid="{803453ED-511A-489F-8F9E-546FA295E68E}"/>
    <hyperlink ref="O143" location="'CSN Group'!B826" display="CSN Group" xr:uid="{8F64123F-3438-4D02-AB87-3AA69552F07A}"/>
    <hyperlink ref="O144" location="'Steel Industry'!B783" display="Steel Industry" xr:uid="{CC43C894-4231-4635-ADEC-F98471518B6B}"/>
    <hyperlink ref="O145" location="Mining!B1103" display="Mining" xr:uid="{B68FA625-6D6F-458A-BF47-B47B44D18661}"/>
    <hyperlink ref="O146" location="Cement!B658" display="Cement" xr:uid="{E410F7E5-55B0-4CDD-8B65-F1E88CFFB968}"/>
    <hyperlink ref="O147" location="Logistics!B461" display="Logistics" xr:uid="{3DC1E2C5-EBBD-4A66-BEED-6F22ED74D052}"/>
    <hyperlink ref="O148" location="'CSN Group'!B768" display="CSN Group" xr:uid="{E8F5C1DF-7CF7-43C1-945F-6CEA9C38265A}"/>
    <hyperlink ref="O149" location="'CSN Group'!B605" display="CSN Group" xr:uid="{2820E2F5-1FC9-43AE-86AB-6D4768EE8D08}"/>
    <hyperlink ref="O150" location="Mining!B731" display="Mining" xr:uid="{47EAB33A-731F-4308-A901-47B46E5B4CEA}"/>
    <hyperlink ref="O151" location="'CSN Group'!B613" display="CSN Group" xr:uid="{F12EB0DC-ABF2-438E-9E1B-793FCD55215E}"/>
    <hyperlink ref="O152" location="'Steel Industry'!B607" display="Steel Industry" xr:uid="{04158371-8140-49EE-972B-DA0AD7FB1B9B}"/>
    <hyperlink ref="O153" location="Mining!B740" display="Mining" xr:uid="{BC1DC3B2-7221-4ACA-A7C4-448B79AC1C44}"/>
    <hyperlink ref="O154" location="Cement!B425" display="Cement" xr:uid="{E6EC4F97-0423-4C26-8F83-3506AE5CCA27}"/>
    <hyperlink ref="O155" location="'CSN Group'!B666" display="CSN Group" xr:uid="{216D248C-0FEE-4DFA-B56F-68FB1F20B256}"/>
    <hyperlink ref="O156" location="'Steel Industry'!B621" display="Steel Industry" xr:uid="{405809EB-FBCC-496E-A970-8C5DBE87F5BD}"/>
    <hyperlink ref="O157" location="Mining!B789" display="Mining" xr:uid="{A209C96E-AACE-4AB4-9CBB-32E9E2AB2580}"/>
    <hyperlink ref="O158" location="Cement!B440" display="Cement" xr:uid="{9857AA3A-D421-4386-AA79-53B9565FA064}"/>
    <hyperlink ref="O159" location="Logistics!B332" display="Logistics" xr:uid="{28CE5026-FF43-4741-AF35-AE512F9C66F0}"/>
    <hyperlink ref="O160" location="Energy!B302" display="Energy" xr:uid="{FCA0E9B1-8CF6-4034-9631-A8ED83211E92}"/>
    <hyperlink ref="O161" location="'CSN Group'!B699" display="CSN Group" xr:uid="{A5ACFB48-D755-4808-B2C9-BE03ED0DC455}"/>
    <hyperlink ref="O162" location="'Steel Industry'!B649" display="Steel Industry" xr:uid="{5EE1D586-A629-41E9-B5CB-91A16EA7A0BA}"/>
    <hyperlink ref="O163" location="Mining!B807" display="Mining" xr:uid="{0AE2FCE2-37F2-40A3-ABD4-04CE25C7512F}"/>
    <hyperlink ref="O164" location="Cement!B463" display="Cement" xr:uid="{E94F26E4-3F9D-48AE-A54E-006250460CA9}"/>
    <hyperlink ref="O165" location="Logistics!B353" display="Logistics" xr:uid="{7CBBA61C-F7E3-4C06-AF01-745A24866780}"/>
    <hyperlink ref="O166" location="Energy!B321" display="Energy" xr:uid="{53D75E5F-8AE6-41AE-A49E-346A9FCBF5E3}"/>
    <hyperlink ref="O167" location="'CSN Group'!B724" display="CSN Group" xr:uid="{78A495C7-6718-4D7B-875D-F055FFCFDFC7}"/>
    <hyperlink ref="O168" location="'Steel Industry'!B670" display="Steel Industry" xr:uid="{AF0FF965-A026-4473-B48C-651A37A3A78E}"/>
    <hyperlink ref="O169" location="Mining!B822" display="Mining" xr:uid="{9998CD62-3B2C-4AC4-9486-D44AAC2C5C0C}"/>
    <hyperlink ref="O170" location="Cement!B483" display="Cement" xr:uid="{CA3B93E5-5C94-4081-9F34-30BA8013DCCB}"/>
    <hyperlink ref="O171" location="Logistics!B373" display="Logistics" xr:uid="{394AADF5-CE77-4A31-BC94-534952EA4DD9}"/>
    <hyperlink ref="O172" location="Energy!B334" display="Energy" xr:uid="{5B7A0EE5-2BE4-4199-A234-B1086297F456}"/>
    <hyperlink ref="O12" location="'CSN Group'!B245" display="CSN Group" xr:uid="{80FC72ED-00A5-47BC-961D-781E87761569}"/>
    <hyperlink ref="O13" location="'CSN Group'!B245" display="CSN Group" xr:uid="{F6671918-8D12-4785-8010-FFDA70CD2B3E}"/>
    <hyperlink ref="O14" location="'CSN Group'!B245" display="CSN Group" xr:uid="{628FC7DA-7B2F-4016-90A3-50D2107D3B81}"/>
    <hyperlink ref="O15" location="'CSN Group'!B245" display="CSN Group" xr:uid="{07E36FBC-F1EA-4C54-8C51-4F38CB1DBBFE}"/>
    <hyperlink ref="O16" location="Mining!B257" display="Mining" xr:uid="{EC373C45-714B-4D61-ACC9-B6153F71790F}"/>
    <hyperlink ref="O17" location="Mining!B257" display="Mining" xr:uid="{8547A9E5-F128-4A15-84ED-C4D3A0C87008}"/>
    <hyperlink ref="O18" location="Mining!B257" display="Mining" xr:uid="{EE8F4049-392C-4CF2-A525-9EB417C78CE8}"/>
    <hyperlink ref="O19" location="Mining!B257" display="Mining" xr:uid="{B7ADF91E-7ACA-41E9-81CB-3B041E1EE256}"/>
    <hyperlink ref="O20" location="Mining!B257" display="Mining" xr:uid="{7BAB609F-71E1-4E8D-A61F-FE7445884888}"/>
    <hyperlink ref="O21" location="Cement!B335" display="Cement" xr:uid="{0BBF1444-1ED9-4294-99B1-11DB86D88CCD}"/>
    <hyperlink ref="O22" location="Cement!B335" display="Cement" xr:uid="{2DA8C942-3EA0-40E5-BFD2-B403EEF04CAC}"/>
    <hyperlink ref="O23" location="'Steel Industry'!B495" display="Steel Industry" xr:uid="{F914967C-DF4B-411A-B60A-40F88901B79E}"/>
    <hyperlink ref="O24" location="'Steel Industry'!B495" display="Steel Industry" xr:uid="{5D1733DD-9064-4CE6-BF56-11DFEB4178AE}"/>
    <hyperlink ref="O25" location="'Steel Industry'!B495" display="Steel Industry" xr:uid="{8C95B51E-350B-487B-8133-36D1623B6F6E}"/>
    <hyperlink ref="O27" location="Logistics!B300" display="Logistics" xr:uid="{BEF669ED-8C08-432E-B622-AF05096A9CAD}"/>
    <hyperlink ref="O28" location="'CSN Group'!B477" display="CSN Group" xr:uid="{E83E3291-684F-4A99-A2C9-7932908589A2}"/>
    <hyperlink ref="O29" location="'Steel Industry'!B426" display="Steel Industry" xr:uid="{6CFDF265-785F-494B-8F36-DD30956C738A}"/>
    <hyperlink ref="O30" location="Mining!B575" display="Mining" xr:uid="{A2EF792E-58AF-40E5-B8A1-E11110AA0758}"/>
    <hyperlink ref="O31" location="Cement!B288" display="Cement" xr:uid="{79DC1589-34E2-42F6-BF47-87584E89E44C}"/>
    <hyperlink ref="O32" location="Logistics!B260" display="Logistics" xr:uid="{E7A862B8-13C2-40EB-8F0B-9D1B3A57E72E}"/>
    <hyperlink ref="O33" location="'CSN Group'!B131" display="CSN Group" xr:uid="{06AA3758-D702-4FD8-9D66-E06C52995DEA}"/>
    <hyperlink ref="O34" location="'Steel Industry'!B31" display="Steel Industry" xr:uid="{AEAB991C-C514-4A80-9ED5-3781B8C7962D}"/>
    <hyperlink ref="O35" location="Mining!B129" display="Mining" xr:uid="{625266CE-8103-4605-B0F3-116669F76267}"/>
    <hyperlink ref="O36" location="Cement!B31" display="Cement" xr:uid="{A6F370DD-6A08-490D-864A-60E864471C89}"/>
    <hyperlink ref="O37" location="Logistics!B23" display="Logistics" xr:uid="{CDAC0C8B-9CEF-49EF-A222-2232644354E3}"/>
    <hyperlink ref="O38" location="Energy!B23" display="Energy" xr:uid="{9433FCAF-FDAF-4A6B-887A-A5045210D98C}"/>
    <hyperlink ref="O39" location="'CSN Group'!B167" display="CSN Group" xr:uid="{68F0FC6C-90DC-49AB-A691-4F958C5313F5}"/>
    <hyperlink ref="O40" location="'Steel Industry'!B70" display="Steel Industry" xr:uid="{023EE86E-47DA-45FE-B101-FC0FB2CD7E0A}"/>
    <hyperlink ref="O41" location="Mining!B158" display="Mining" xr:uid="{2625A356-D36D-41F0-B713-AD188D43FE7A}"/>
    <hyperlink ref="O42" location="Cement!B58" display="Cement" xr:uid="{989C81A6-0B9F-40E6-A0E4-60B74EFC5035}"/>
    <hyperlink ref="O43" location="Logistics!B44" display="Logistics" xr:uid="{751FDE7D-2493-4B19-9F12-3A3D3FE973A8}"/>
    <hyperlink ref="O44" location="Energy!B48" display="Energy" xr:uid="{641AF11B-7793-4FA0-922C-4E132DD93D3C}"/>
    <hyperlink ref="O45" location="'CSN Group'!B178" display="CSN Group" xr:uid="{F86D29E5-4787-43D4-8AE7-003027F4D395}"/>
    <hyperlink ref="O46" location="Mining!B169" display="Mining" xr:uid="{33F54A93-6889-4B57-A4E3-AC3583D92A1F}"/>
    <hyperlink ref="O47" location="Mining!B1001" display="Mining" xr:uid="{4096512B-2BC1-453E-A721-E59FD2200593}"/>
    <hyperlink ref="O48" location="'CSN Group'!B7" display="CSN Group" xr:uid="{6F72E0E2-A3C3-4E4D-9A5F-6E8D66A4E5B0}"/>
    <hyperlink ref="O49" location="'Steel Industry'!B7" display="Steel Industry" xr:uid="{C98D8AE3-7DA4-494F-929D-4177BD0D4D67}"/>
    <hyperlink ref="O50" location="Mining!B6" display="Mining" xr:uid="{261396EA-F02B-4165-B566-C669EC2A4CE6}"/>
    <hyperlink ref="O51" location="Cement!B7" display="Cement" xr:uid="{CC3BA1C2-F8AF-4BA3-A1A6-7D05768D0752}"/>
    <hyperlink ref="O52" location="Logistics!B7" display="Logistics" xr:uid="{34B763A1-473A-4EC8-B1CF-8221EA9F8406}"/>
    <hyperlink ref="O53" location="Energy!B7" display="Energy" xr:uid="{FAEE35DD-A42B-4CD0-9FBD-4714D1BB9F71}"/>
    <hyperlink ref="O54" location="'CSN Group'!B118" display="CSN Group" xr:uid="{63A9710B-4A0C-42D1-A595-2D900121C027}"/>
    <hyperlink ref="O55" location="'Steel Industry'!B21" display="Steel Industry" xr:uid="{389A53D4-F8D3-4B8C-BDEE-62F32F862D0F}"/>
    <hyperlink ref="O56" location="Mining!B102" display="Mining" xr:uid="{457DC275-CB86-4F16-8D09-6132BEF55112}"/>
    <hyperlink ref="O57" location="Cement!B23" display="Cement" xr:uid="{A64DD37F-F0E9-4D87-835C-62BD63BAE93C}"/>
    <hyperlink ref="O58" location="Logistics!B13" display="Logistics" xr:uid="{E7376849-59D8-4412-AD9A-AF41AA805C97}"/>
    <hyperlink ref="O59" location="Energy!B13" display="Energy" xr:uid="{87E9BC6A-D532-4B18-88B1-8AD17B08509B}"/>
    <hyperlink ref="O60" location="Mining!B892" display="Mining" xr:uid="{E3ED5FDF-5B03-4AA3-9321-45D453741025}"/>
    <hyperlink ref="O61" location="Cement!B518" display="Cement" xr:uid="{A0F32BC5-0239-4B2F-8626-C4F5974A0930}"/>
    <hyperlink ref="O62" location="Logistics!B397" display="Logistics" xr:uid="{CA7B4E43-6180-4223-AD9F-22AEED4BE60E}"/>
    <hyperlink ref="O63" location="Mining!B904" display="Mining" xr:uid="{1E79FB5A-07BE-4C54-A987-28074AFF01E0}"/>
    <hyperlink ref="O64" location="Cement!B556" display="Cement" xr:uid="{098BD4A1-6BEC-431C-A132-3BFA34346AB6}"/>
    <hyperlink ref="O65" location="Logistics!B405" display="Logistics" xr:uid="{B6E52658-35E7-4300-9043-D7E28B271035}"/>
    <hyperlink ref="O67" location="'CSN Group'!B576" display="CSN Group" xr:uid="{D168AFE2-B2E0-4CAA-9E3B-BF26D85E457B}"/>
    <hyperlink ref="O68" location="Mining!B675" display="Mining" xr:uid="{4B3B871C-1B76-4C9E-B118-102C801F881C}"/>
    <hyperlink ref="O69" location="'Steel Industry'!B516" display="Steel Industry" xr:uid="{4426AFB7-0DBE-4F26-97D9-0E9C661E090F}"/>
    <hyperlink ref="O70" location="Cement!B355" display="Cement" xr:uid="{DAD6B411-FBAC-40E2-9672-0DC3F151B4BE}"/>
    <hyperlink ref="O71" location="Logistics!B311" display="Logistics" xr:uid="{2945B108-DC47-45DD-BB1D-5836AB084E8C}"/>
    <hyperlink ref="O72" location="Energy!B282" display="Energy" xr:uid="{0067A6F1-6738-4481-A14B-AE8C19FBDCE6}"/>
    <hyperlink ref="O73" location="'CSN Group'!B577" display="CSN Group" xr:uid="{54547DED-24D4-4DB5-9C71-72706D1FD6AC}"/>
    <hyperlink ref="O74" location="Mining!B676" display="Mining" xr:uid="{CCB15F21-91D8-4D56-9BB8-357125EB1AED}"/>
    <hyperlink ref="O75" location="'Steel Industry'!B517" display="Steel Industry" xr:uid="{7BA6C7D1-FB64-42FA-BD60-D877DE3B471A}"/>
    <hyperlink ref="O76" location="Cement!B356" display="Cement" xr:uid="{DF08A66D-EF21-46D9-864E-D10D98ACB79E}"/>
    <hyperlink ref="O77" location="Logistics!B312" display="Logistics" xr:uid="{EC784990-7B72-4151-B410-1C9CAC4E6252}"/>
    <hyperlink ref="O78" location="Energy!B283" display="Energy" xr:uid="{EC0BC647-22F4-4928-BF00-E77398353D17}"/>
    <hyperlink ref="O79" location="'CSN Group'!B578" display="CSN Group" xr:uid="{0E04C9D1-7CD0-4A0F-9EF9-FCB5FD060AC6}"/>
    <hyperlink ref="O80" location="Mining!B677" display="Mining" xr:uid="{1B6935AA-C6DA-4EF0-8800-FD739010C0F8}"/>
    <hyperlink ref="O81" location="'Steel Industry'!B518" display="Steel Industry" xr:uid="{BFA7EE78-51D1-4B26-99F9-6983642088C2}"/>
    <hyperlink ref="O82" location="Cement!B357" display="Cement" xr:uid="{19FB5FBD-270D-40D0-9CC0-650DF338B509}"/>
    <hyperlink ref="O83" location="Logistics!B313" display="Logistics" xr:uid="{381370F4-E181-4D75-BA6D-B044DEF34995}"/>
    <hyperlink ref="O84" location="Energy!B284" display="Energy" xr:uid="{A3F1668E-432B-4620-B461-E8301E2858DF}"/>
    <hyperlink ref="O85" location="'CSN Group'!B595" display="CSN Group" xr:uid="{31E3D680-6476-448F-966F-8F07FC4D0563}"/>
    <hyperlink ref="O86" location="Mining!B720" display="Mining" xr:uid="{0201FED4-ABEB-4985-81DA-8D3D4E86EB47}"/>
    <hyperlink ref="O87" location="'Steel Industry'!B549" display="Steel Industry" xr:uid="{B9891746-FEAC-4C46-8810-9DE7485562EA}"/>
    <hyperlink ref="O88" location="Cement!B371" display="Cement" xr:uid="{63AD5320-59BA-4348-B250-9FBD5C2A1528}"/>
    <hyperlink ref="O89" location="'CSN Group'!B522" display="CSN Group" xr:uid="{D135F368-10DA-420D-80E9-C437F65951AA}"/>
    <hyperlink ref="O90" location="Mining!B634" display="Mining" xr:uid="{8101239E-1F60-4689-847C-E73BC459BAFF}"/>
    <hyperlink ref="O91" location="'Steel Industry'!B468" display="Steel Industry" xr:uid="{559ACFCC-7B88-4221-BE93-6138AE1046EE}"/>
    <hyperlink ref="O92" location="Cement!B310" display="Cement" xr:uid="{E421C797-E607-4968-9898-FC7D41094731}"/>
    <hyperlink ref="O93" location="Logistics!B284" display="Logistics" xr:uid="{3B29751D-8692-4F45-984F-FACE5233C1AD}"/>
    <hyperlink ref="O95" location="'CSN Group'!B558" display="CSN Group" xr:uid="{8F45C411-D96F-474F-9DAB-386B9BD07FE8}"/>
    <hyperlink ref="O96" location="Mining!B655" display="Mining" xr:uid="{3554BC09-FB41-49C3-B2FB-E3BA3FB8E170}"/>
    <hyperlink ref="O97" location="'Steel Industry'!B498" display="Steel Industry" xr:uid="{D61A794B-4B23-4D98-A3FA-073528B9EB60}"/>
    <hyperlink ref="O98" location="Cement!B338" display="Cement" xr:uid="{D98C4D36-B1EA-491C-9A81-409BF4FD539F}"/>
    <hyperlink ref="O99" location="Logistics!B303" display="Logistics" xr:uid="{5B57F8A8-88DC-4299-ACA3-D7A8C414E6E7}"/>
    <hyperlink ref="O100" location="Energy!B274" display="Energy" xr:uid="{37AE5A48-D87C-4FBB-B395-125B8E00C13B}"/>
    <hyperlink ref="O101" location="'CSN Group'!B565" display="CSN Group" xr:uid="{5B9B793A-F21D-4FA1-9699-46110EDF47C7}"/>
    <hyperlink ref="O102" location="Mining!B665" display="Mining" xr:uid="{DDA08E2B-61BB-4ED1-9674-C93A8E155D12}"/>
    <hyperlink ref="O103" location="Cement!B346" display="Cement" xr:uid="{1447EBC3-9DE7-4382-A0F3-F5D4B1EDC5EC}"/>
    <hyperlink ref="O104" location="'Steel Industry'!B506" display="Steel Industry" xr:uid="{317F3472-B47E-46FB-9989-A44B6E3085E0}"/>
    <hyperlink ref="O66:P66" location="'Climate change-related R&amp;Os'!B4" display="Climate change-related R&amp;Os" xr:uid="{D9E10662-2F25-4315-9796-F1A39FFEECEE}"/>
    <hyperlink ref="O94:P94" location="'Energy'!B253" display="Energy" xr:uid="{3E814287-087E-4F82-ABCF-6F5EBC3F2F67}"/>
    <hyperlink ref="O13:P13" location="'CSN Group'!B501" display="CSN Group" xr:uid="{DC852032-EE9B-460D-84AA-CA25F37E9A3E}"/>
    <hyperlink ref="O14:P14" location="'CSN Group'!B689" display="CSN Group" xr:uid="{510F585D-D014-4D31-B47E-16F264C5EEF9}"/>
    <hyperlink ref="O15:P15" location="'CSN Group'!B778" display="CSN Group" xr:uid="{071D62E6-DFFD-43E6-8E01-A5AB1CFDF8E9}"/>
    <hyperlink ref="O17:P17" location="Mining!B544" display="Mining" xr:uid="{9091BCA6-2F86-414D-A7F9-0DAD1CD2AF61}"/>
    <hyperlink ref="O18:P18" location="Mining!B599" display="Mining" xr:uid="{D4FBDB13-E70D-4167-B149-8D7ED6863B89}"/>
    <hyperlink ref="O19:P19" location="Mining!B652" display="Mining" xr:uid="{9FB9F32A-E6DB-4EA3-898E-8E9B1504AB92}"/>
    <hyperlink ref="O20:P20" location="Mining!B932" display="Mining" xr:uid="{E7E0FC37-586A-4693-B49D-BBA89391500E}"/>
    <hyperlink ref="O22:P22" location="'Cement'!B636" display="Cement" xr:uid="{6935A580-4E60-49AC-A1E1-934B304527AC}"/>
    <hyperlink ref="O24:P24" location="'Steel Industry'!B618" display="Steel Industry" xr:uid="{A7146229-8A63-4530-BD7C-FB907B8155E8}"/>
    <hyperlink ref="O25:P25" location="'Steel Industry'!B644" display="Steel Industry" xr:uid="{7A7FA750-4483-4636-A2A7-17CBFF9A6FD4}"/>
    <hyperlink ref="B9:D9" r:id="rId1" display="2025 Integrated Report available here." xr:uid="{56339C39-B81E-4933-BA34-8775880D51F4}"/>
    <hyperlink ref="O26" location="'Steel Industry'!B495" display="Steel Industry" xr:uid="{3D3F982B-E386-47AC-9D79-9959B6F073A7}"/>
    <hyperlink ref="O26:P26" location="'Steel Industry'!B745" display="Steel Industry" xr:uid="{08041CB3-1083-4064-9B34-950140B45328}"/>
    <hyperlink ref="O155:P155" location="'CSN Group'!B650" display="CSN Group" xr:uid="{2883E40B-CF99-42EB-BEC9-C5CCE9177058}"/>
    <hyperlink ref="O161:P161" location="'CSN Group'!B683" display="CSN Group" xr:uid="{F829D00E-CFD6-4244-B812-1C31B5036CAE}"/>
    <hyperlink ref="O167:P167" location="'CSN Group'!B708" display="CSN Group" xr:uid="{3668EB00-B28F-4054-A9B0-31B95CF93EB9}"/>
    <hyperlink ref="O105:P105" location="'CSN Group'!B731" display="CSN Group" xr:uid="{0192B303-F3EC-4C5A-B0F2-E13413DE36BD}"/>
    <hyperlink ref="O123:P123" location="'CSN Group'!B740" display="CSN Group" xr:uid="{2629E944-9DFD-4D27-A178-2F769FA4EA7E}"/>
    <hyperlink ref="O128:P128" location="'CSN Group'!B741" display="CSN Group" xr:uid="{3FBA64B5-6A67-4B96-8114-E76F494815C6}"/>
    <hyperlink ref="O148:P148" location="'CSN Group'!B752" display="CSN Group" xr:uid="{8E5FEF71-6048-47FD-A992-C12F5CE78FB2}"/>
    <hyperlink ref="O133:P133" location="'CSN Group'!B763" display="CSN Group" xr:uid="{CFB31CE0-B768-45AE-9C6C-A574DE68F3A6}"/>
    <hyperlink ref="O138:P138" location="'CSN Group'!B786" display="CSN Group" xr:uid="{6E6962A1-596A-452F-8602-2586817DAC5D}"/>
    <hyperlink ref="O143:P143" location="'CSN Group'!B810" display="CSN Group" xr:uid="{70D793D3-E896-42BA-BA2E-81C200634D0D}"/>
  </hyperlinks>
  <pageMargins left="0.25" right="0.25" top="0.75" bottom="0.75" header="0" footer="0"/>
  <pageSetup paperSize="9" orientation="landscape"/>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93"/>
  <sheetViews>
    <sheetView showGridLines="0" workbookViewId="0">
      <pane ySplit="2" topLeftCell="A3" activePane="bottomLeft" state="frozen"/>
      <selection pane="bottomLeft" activeCell="O5" sqref="O5"/>
    </sheetView>
  </sheetViews>
  <sheetFormatPr defaultColWidth="11.19921875" defaultRowHeight="15" customHeight="1"/>
  <cols>
    <col min="1" max="2" width="7" customWidth="1"/>
    <col min="3" max="18" width="10.296875" customWidth="1"/>
    <col min="19" max="31" width="8.8984375" customWidth="1"/>
  </cols>
  <sheetData>
    <row r="1" spans="1:20" ht="12.75" customHeight="1">
      <c r="A1" s="2988"/>
      <c r="B1" s="2892"/>
      <c r="C1" s="2892"/>
      <c r="D1" s="2894"/>
      <c r="E1" s="2895"/>
      <c r="F1" s="2889"/>
      <c r="G1" s="2890"/>
      <c r="H1" s="2891"/>
      <c r="I1" s="1700"/>
      <c r="J1" s="1700"/>
      <c r="K1" s="1700"/>
      <c r="L1" s="2892"/>
      <c r="M1" s="1700"/>
      <c r="N1" s="1700"/>
      <c r="O1" s="2892"/>
      <c r="P1" s="2886"/>
      <c r="Q1" s="2886"/>
      <c r="R1" s="2887"/>
      <c r="S1" s="2886"/>
      <c r="T1" s="2885"/>
    </row>
    <row r="2" spans="1:20" ht="12.75" customHeight="1">
      <c r="A2" s="2885"/>
      <c r="B2" s="2885"/>
      <c r="C2" s="2885"/>
      <c r="D2" s="2885"/>
      <c r="E2" s="2885"/>
      <c r="F2" s="2885"/>
      <c r="G2" s="2885"/>
      <c r="H2" s="2885"/>
      <c r="I2" s="1700"/>
      <c r="J2" s="1700"/>
      <c r="K2" s="1700"/>
      <c r="L2" s="2885"/>
      <c r="M2" s="1700"/>
      <c r="N2" s="1700"/>
      <c r="O2" s="2885"/>
      <c r="P2" s="2885"/>
      <c r="Q2" s="2885"/>
      <c r="R2" s="2885"/>
      <c r="S2" s="2885"/>
      <c r="T2" s="2885"/>
    </row>
    <row r="3" spans="1:20" ht="12.75" customHeight="1">
      <c r="A3" s="176"/>
      <c r="B3" s="176"/>
      <c r="C3" s="176"/>
      <c r="D3" s="176"/>
      <c r="E3" s="176"/>
      <c r="F3" s="176"/>
      <c r="G3" s="176"/>
      <c r="H3" s="176"/>
      <c r="I3" s="176"/>
      <c r="J3" s="176"/>
      <c r="K3" s="176"/>
      <c r="L3" s="176"/>
      <c r="M3" s="176"/>
      <c r="N3" s="176"/>
      <c r="O3" s="176"/>
      <c r="P3" s="176"/>
      <c r="Q3" s="176"/>
      <c r="R3" s="176"/>
      <c r="S3" s="176"/>
      <c r="T3" s="176"/>
    </row>
    <row r="4" spans="1:20" ht="12.75" customHeight="1">
      <c r="A4" s="1"/>
      <c r="B4" s="1"/>
      <c r="C4" s="1"/>
      <c r="D4" s="1"/>
      <c r="E4" s="1"/>
      <c r="F4" s="1"/>
      <c r="G4" s="1"/>
      <c r="H4" s="1"/>
      <c r="I4" s="1"/>
      <c r="J4" s="1"/>
      <c r="K4" s="1"/>
      <c r="L4" s="1"/>
      <c r="M4" s="1"/>
      <c r="N4" s="1"/>
      <c r="O4" s="1"/>
      <c r="P4" s="1"/>
      <c r="Q4" s="1"/>
      <c r="R4" s="1"/>
      <c r="S4" s="1"/>
      <c r="T4" s="1"/>
    </row>
    <row r="5" spans="1:20" ht="27" customHeight="1">
      <c r="A5" s="13"/>
      <c r="B5" s="9" t="s">
        <v>1763</v>
      </c>
      <c r="C5" s="10"/>
      <c r="D5" s="10"/>
      <c r="E5" s="10"/>
      <c r="F5" s="10"/>
      <c r="G5" s="10"/>
      <c r="H5" s="10"/>
      <c r="I5" s="10"/>
      <c r="J5" s="10"/>
      <c r="K5" s="10"/>
      <c r="L5" s="10"/>
      <c r="M5" s="10"/>
      <c r="N5" s="10"/>
      <c r="O5" s="10"/>
      <c r="P5" s="10"/>
      <c r="Q5" s="10"/>
      <c r="R5" s="10"/>
      <c r="S5" s="10"/>
      <c r="T5" s="10"/>
    </row>
    <row r="6" spans="1:20" ht="12.75" customHeight="1">
      <c r="A6" s="1"/>
      <c r="B6" s="4012" t="s">
        <v>1764</v>
      </c>
      <c r="C6" s="2882"/>
      <c r="D6" s="2882"/>
      <c r="E6" s="2882"/>
      <c r="F6" s="2882"/>
      <c r="G6" s="2882"/>
      <c r="H6" s="2882"/>
      <c r="I6" s="2882"/>
      <c r="J6" s="2882"/>
      <c r="K6" s="2882"/>
      <c r="L6" s="2882"/>
      <c r="M6" s="2882"/>
      <c r="N6" s="2882"/>
      <c r="O6" s="2882"/>
      <c r="P6" s="2882"/>
      <c r="Q6" s="2882"/>
      <c r="R6" s="2882"/>
      <c r="S6" s="1"/>
      <c r="T6" s="1"/>
    </row>
    <row r="7" spans="1:20" ht="12.75" customHeight="1">
      <c r="A7" s="1"/>
      <c r="B7" s="2882"/>
      <c r="C7" s="2882"/>
      <c r="D7" s="2882"/>
      <c r="E7" s="2882"/>
      <c r="F7" s="2882"/>
      <c r="G7" s="2882"/>
      <c r="H7" s="2882"/>
      <c r="I7" s="2882"/>
      <c r="J7" s="2882"/>
      <c r="K7" s="2882"/>
      <c r="L7" s="2882"/>
      <c r="M7" s="2882"/>
      <c r="N7" s="2882"/>
      <c r="O7" s="2882"/>
      <c r="P7" s="2882"/>
      <c r="Q7" s="2882"/>
      <c r="R7" s="2882"/>
      <c r="S7" s="1"/>
      <c r="T7" s="1"/>
    </row>
    <row r="8" spans="1:20" ht="12.75" customHeight="1">
      <c r="A8" s="1"/>
      <c r="B8" s="2882"/>
      <c r="C8" s="2882"/>
      <c r="D8" s="2882"/>
      <c r="E8" s="2882"/>
      <c r="F8" s="2882"/>
      <c r="G8" s="2882"/>
      <c r="H8" s="2882"/>
      <c r="I8" s="2882"/>
      <c r="J8" s="2882"/>
      <c r="K8" s="2882"/>
      <c r="L8" s="2882"/>
      <c r="M8" s="2882"/>
      <c r="N8" s="2882"/>
      <c r="O8" s="2882"/>
      <c r="P8" s="2882"/>
      <c r="Q8" s="2882"/>
      <c r="R8" s="2882"/>
      <c r="S8" s="1"/>
      <c r="T8" s="1"/>
    </row>
    <row r="9" spans="1:20" ht="12.75" customHeight="1">
      <c r="A9" s="1"/>
      <c r="B9" s="2854" t="s">
        <v>1724</v>
      </c>
      <c r="C9" s="2854"/>
      <c r="D9" s="2854"/>
      <c r="E9" s="2854"/>
      <c r="S9" s="1"/>
      <c r="T9" s="1"/>
    </row>
    <row r="10" spans="1:20" ht="12.75" customHeight="1">
      <c r="A10" s="1"/>
      <c r="B10" s="1"/>
      <c r="C10" s="1"/>
      <c r="D10" s="1"/>
      <c r="E10" s="1"/>
      <c r="F10" s="1"/>
      <c r="G10" s="1"/>
      <c r="H10" s="1"/>
      <c r="I10" s="1"/>
      <c r="J10" s="1"/>
      <c r="K10" s="1"/>
      <c r="L10" s="1"/>
      <c r="M10" s="1"/>
      <c r="N10" s="1"/>
      <c r="O10" s="1"/>
      <c r="P10" s="1"/>
      <c r="Q10" s="1"/>
      <c r="R10" s="1"/>
      <c r="S10" s="1"/>
      <c r="T10" s="1"/>
    </row>
    <row r="11" spans="1:20" ht="21" customHeight="1" thickBot="1">
      <c r="A11" s="1"/>
      <c r="B11" s="4051" t="s">
        <v>1765</v>
      </c>
      <c r="C11" s="4052"/>
      <c r="D11" s="4051" t="s">
        <v>1766</v>
      </c>
      <c r="E11" s="3168"/>
      <c r="F11" s="1618" t="s">
        <v>1767</v>
      </c>
      <c r="G11" s="2819"/>
      <c r="H11" s="2819"/>
      <c r="I11" s="2819"/>
      <c r="J11" s="2819"/>
      <c r="K11" s="2819"/>
      <c r="L11" s="2819"/>
      <c r="M11" s="2819"/>
      <c r="N11" s="2819"/>
      <c r="O11" s="2819"/>
      <c r="P11" s="2819"/>
      <c r="Q11" s="4053" t="s">
        <v>1727</v>
      </c>
      <c r="R11" s="3168"/>
      <c r="S11" s="1"/>
      <c r="T11" s="1"/>
    </row>
    <row r="12" spans="1:20" ht="15" customHeight="1" thickTop="1">
      <c r="A12" s="1"/>
      <c r="B12" s="4015" t="s">
        <v>1768</v>
      </c>
      <c r="C12" s="3992"/>
      <c r="D12" s="4015" t="s">
        <v>1769</v>
      </c>
      <c r="E12" s="3992"/>
      <c r="F12" s="4015" t="s">
        <v>1770</v>
      </c>
      <c r="G12" s="2882"/>
      <c r="H12" s="2882"/>
      <c r="I12" s="2882"/>
      <c r="J12" s="2882"/>
      <c r="K12" s="2882"/>
      <c r="L12" s="2882"/>
      <c r="M12" s="2882"/>
      <c r="N12" s="2882"/>
      <c r="O12" s="2882"/>
      <c r="P12" s="3992"/>
      <c r="Q12" s="4054" t="s">
        <v>453</v>
      </c>
      <c r="R12" s="4055"/>
      <c r="S12" s="1"/>
      <c r="T12" s="1"/>
    </row>
    <row r="13" spans="1:20" ht="15" customHeight="1">
      <c r="A13" s="1"/>
      <c r="B13" s="3991"/>
      <c r="C13" s="3992"/>
      <c r="D13" s="3986"/>
      <c r="E13" s="3987"/>
      <c r="F13" s="3986"/>
      <c r="G13" s="3172"/>
      <c r="H13" s="3172"/>
      <c r="I13" s="3172"/>
      <c r="J13" s="3172"/>
      <c r="K13" s="3172"/>
      <c r="L13" s="3172"/>
      <c r="M13" s="3172"/>
      <c r="N13" s="3172"/>
      <c r="O13" s="3172"/>
      <c r="P13" s="3987"/>
      <c r="Q13" s="2838" t="s">
        <v>205</v>
      </c>
      <c r="R13" s="2839" t="s">
        <v>205</v>
      </c>
      <c r="S13" s="1"/>
      <c r="T13" s="1"/>
    </row>
    <row r="14" spans="1:20" ht="15" customHeight="1">
      <c r="A14" s="1"/>
      <c r="B14" s="3991"/>
      <c r="C14" s="3992"/>
      <c r="D14" s="3993" t="s">
        <v>1771</v>
      </c>
      <c r="E14" s="3985"/>
      <c r="F14" s="3993" t="s">
        <v>516</v>
      </c>
      <c r="G14" s="3984"/>
      <c r="H14" s="3984"/>
      <c r="I14" s="3984"/>
      <c r="J14" s="3984"/>
      <c r="K14" s="3984"/>
      <c r="L14" s="3984"/>
      <c r="M14" s="3984"/>
      <c r="N14" s="3984"/>
      <c r="O14" s="3984"/>
      <c r="P14" s="3985"/>
      <c r="Q14" s="4048" t="s">
        <v>453</v>
      </c>
      <c r="R14" s="4049"/>
      <c r="S14" s="1"/>
      <c r="T14" s="1"/>
    </row>
    <row r="15" spans="1:20" ht="15" customHeight="1">
      <c r="A15" s="1"/>
      <c r="B15" s="3991"/>
      <c r="C15" s="3992"/>
      <c r="D15" s="3986"/>
      <c r="E15" s="3987"/>
      <c r="F15" s="3986"/>
      <c r="G15" s="3172"/>
      <c r="H15" s="3172"/>
      <c r="I15" s="3172"/>
      <c r="J15" s="3172"/>
      <c r="K15" s="3172"/>
      <c r="L15" s="3172"/>
      <c r="M15" s="3172"/>
      <c r="N15" s="3172"/>
      <c r="O15" s="3172"/>
      <c r="P15" s="3987"/>
      <c r="Q15" s="2838" t="s">
        <v>205</v>
      </c>
      <c r="R15" s="2839" t="s">
        <v>205</v>
      </c>
      <c r="S15" s="1"/>
      <c r="T15" s="1"/>
    </row>
    <row r="16" spans="1:20" ht="15" customHeight="1">
      <c r="B16" s="3991"/>
      <c r="C16" s="3992"/>
      <c r="D16" s="3993" t="s">
        <v>1772</v>
      </c>
      <c r="E16" s="3985"/>
      <c r="F16" s="3993" t="s">
        <v>500</v>
      </c>
      <c r="G16" s="3984"/>
      <c r="H16" s="3984"/>
      <c r="I16" s="3984"/>
      <c r="J16" s="3984"/>
      <c r="K16" s="3984"/>
      <c r="L16" s="3984"/>
      <c r="M16" s="3984"/>
      <c r="N16" s="3984"/>
      <c r="O16" s="3984"/>
      <c r="P16" s="3985"/>
      <c r="Q16" s="4048" t="s">
        <v>453</v>
      </c>
      <c r="R16" s="4049"/>
    </row>
    <row r="17" spans="2:18" ht="15" customHeight="1">
      <c r="B17" s="3991"/>
      <c r="C17" s="3992"/>
      <c r="D17" s="3991"/>
      <c r="E17" s="3992"/>
      <c r="F17" s="3986"/>
      <c r="G17" s="3172"/>
      <c r="H17" s="3172"/>
      <c r="I17" s="3172"/>
      <c r="J17" s="3172"/>
      <c r="K17" s="3172"/>
      <c r="L17" s="3172"/>
      <c r="M17" s="3172"/>
      <c r="N17" s="3172"/>
      <c r="O17" s="3172"/>
      <c r="P17" s="3987"/>
      <c r="Q17" s="2838" t="s">
        <v>205</v>
      </c>
      <c r="R17" s="2839" t="s">
        <v>205</v>
      </c>
    </row>
    <row r="18" spans="2:18" ht="15" customHeight="1">
      <c r="B18" s="3991"/>
      <c r="C18" s="3992"/>
      <c r="D18" s="3991"/>
      <c r="E18" s="3992"/>
      <c r="F18" s="3993" t="s">
        <v>507</v>
      </c>
      <c r="G18" s="3984"/>
      <c r="H18" s="3984"/>
      <c r="I18" s="3984"/>
      <c r="J18" s="3984"/>
      <c r="K18" s="3984"/>
      <c r="L18" s="3984"/>
      <c r="M18" s="3984"/>
      <c r="N18" s="3984"/>
      <c r="O18" s="3984"/>
      <c r="P18" s="3985"/>
      <c r="Q18" s="4048" t="s">
        <v>453</v>
      </c>
      <c r="R18" s="4049"/>
    </row>
    <row r="19" spans="2:18" ht="15" customHeight="1">
      <c r="B19" s="3991"/>
      <c r="C19" s="3992"/>
      <c r="D19" s="3986"/>
      <c r="E19" s="3987"/>
      <c r="F19" s="3986"/>
      <c r="G19" s="3172"/>
      <c r="H19" s="3172"/>
      <c r="I19" s="3172"/>
      <c r="J19" s="3172"/>
      <c r="K19" s="3172"/>
      <c r="L19" s="3172"/>
      <c r="M19" s="3172"/>
      <c r="N19" s="3172"/>
      <c r="O19" s="3172"/>
      <c r="P19" s="3987"/>
      <c r="Q19" s="2838" t="s">
        <v>205</v>
      </c>
      <c r="R19" s="2839" t="s">
        <v>205</v>
      </c>
    </row>
    <row r="20" spans="2:18" ht="15" customHeight="1">
      <c r="B20" s="3991"/>
      <c r="C20" s="3992"/>
      <c r="D20" s="4042" t="s">
        <v>1773</v>
      </c>
      <c r="E20" s="3985"/>
      <c r="F20" s="3993" t="s">
        <v>573</v>
      </c>
      <c r="G20" s="3984"/>
      <c r="H20" s="3984"/>
      <c r="I20" s="3984"/>
      <c r="J20" s="3984"/>
      <c r="K20" s="3984"/>
      <c r="L20" s="3984"/>
      <c r="M20" s="3984"/>
      <c r="N20" s="3984"/>
      <c r="O20" s="3984"/>
      <c r="P20" s="3985"/>
      <c r="Q20" s="4048" t="s">
        <v>453</v>
      </c>
      <c r="R20" s="4049"/>
    </row>
    <row r="21" spans="2:18" ht="15" customHeight="1">
      <c r="B21" s="3991"/>
      <c r="C21" s="3992"/>
      <c r="D21" s="3986"/>
      <c r="E21" s="3987"/>
      <c r="F21" s="3986"/>
      <c r="G21" s="3172"/>
      <c r="H21" s="3172"/>
      <c r="I21" s="3172"/>
      <c r="J21" s="3172"/>
      <c r="K21" s="3172"/>
      <c r="L21" s="3172"/>
      <c r="M21" s="3172"/>
      <c r="N21" s="3172"/>
      <c r="O21" s="3172"/>
      <c r="P21" s="3987"/>
      <c r="Q21" s="2838" t="s">
        <v>205</v>
      </c>
      <c r="R21" s="2839" t="s">
        <v>205</v>
      </c>
    </row>
    <row r="22" spans="2:18" ht="15" customHeight="1">
      <c r="B22" s="3991"/>
      <c r="C22" s="3992"/>
      <c r="D22" s="3993" t="s">
        <v>1774</v>
      </c>
      <c r="E22" s="3985"/>
      <c r="F22" s="3993" t="s">
        <v>534</v>
      </c>
      <c r="G22" s="3984"/>
      <c r="H22" s="3984"/>
      <c r="I22" s="3984"/>
      <c r="J22" s="3984"/>
      <c r="K22" s="3984"/>
      <c r="L22" s="3984"/>
      <c r="M22" s="3984"/>
      <c r="N22" s="3984"/>
      <c r="O22" s="3984"/>
      <c r="P22" s="3985"/>
      <c r="Q22" s="4048" t="s">
        <v>453</v>
      </c>
      <c r="R22" s="4049"/>
    </row>
    <row r="23" spans="2:18" ht="15" customHeight="1">
      <c r="B23" s="3991"/>
      <c r="C23" s="3992"/>
      <c r="D23" s="3986"/>
      <c r="E23" s="3987"/>
      <c r="F23" s="3986"/>
      <c r="G23" s="3172"/>
      <c r="H23" s="3172"/>
      <c r="I23" s="3172"/>
      <c r="J23" s="3172"/>
      <c r="K23" s="3172"/>
      <c r="L23" s="3172"/>
      <c r="M23" s="3172"/>
      <c r="N23" s="3172"/>
      <c r="O23" s="3172"/>
      <c r="P23" s="3987"/>
      <c r="Q23" s="2838" t="s">
        <v>205</v>
      </c>
      <c r="R23" s="2839" t="s">
        <v>205</v>
      </c>
    </row>
    <row r="24" spans="2:18" ht="15" customHeight="1">
      <c r="B24" s="3991"/>
      <c r="C24" s="3992"/>
      <c r="D24" s="3993" t="s">
        <v>1775</v>
      </c>
      <c r="E24" s="3985"/>
      <c r="F24" s="3993" t="s">
        <v>420</v>
      </c>
      <c r="G24" s="3984"/>
      <c r="H24" s="3984"/>
      <c r="I24" s="3984"/>
      <c r="J24" s="3984"/>
      <c r="K24" s="3984"/>
      <c r="L24" s="3984"/>
      <c r="M24" s="3984"/>
      <c r="N24" s="3984"/>
      <c r="O24" s="3984"/>
      <c r="P24" s="3985"/>
      <c r="Q24" s="4048" t="s">
        <v>453</v>
      </c>
      <c r="R24" s="4049"/>
    </row>
    <row r="25" spans="2:18" ht="15" customHeight="1">
      <c r="B25" s="3991"/>
      <c r="C25" s="3992"/>
      <c r="D25" s="3986"/>
      <c r="E25" s="3987"/>
      <c r="F25" s="3986"/>
      <c r="G25" s="3172"/>
      <c r="H25" s="3172"/>
      <c r="I25" s="3172"/>
      <c r="J25" s="3172"/>
      <c r="K25" s="3172"/>
      <c r="L25" s="3172"/>
      <c r="M25" s="3172"/>
      <c r="N25" s="3172"/>
      <c r="O25" s="3172"/>
      <c r="P25" s="3987"/>
      <c r="Q25" s="2838" t="s">
        <v>205</v>
      </c>
      <c r="R25" s="2839" t="s">
        <v>205</v>
      </c>
    </row>
    <row r="26" spans="2:18" ht="15" customHeight="1">
      <c r="B26" s="3991"/>
      <c r="C26" s="3992"/>
      <c r="D26" s="3993" t="s">
        <v>1776</v>
      </c>
      <c r="E26" s="3985"/>
      <c r="F26" s="3993" t="s">
        <v>1777</v>
      </c>
      <c r="G26" s="3984"/>
      <c r="H26" s="3984"/>
      <c r="I26" s="3984"/>
      <c r="J26" s="3984"/>
      <c r="K26" s="3984"/>
      <c r="L26" s="3984"/>
      <c r="M26" s="3984"/>
      <c r="N26" s="3984"/>
      <c r="O26" s="3984"/>
      <c r="P26" s="3985"/>
      <c r="Q26" s="4058" t="s">
        <v>453</v>
      </c>
      <c r="R26" s="4059"/>
    </row>
    <row r="27" spans="2:18" ht="15" customHeight="1">
      <c r="B27" s="3991"/>
      <c r="C27" s="3992"/>
      <c r="D27" s="3986"/>
      <c r="E27" s="3987"/>
      <c r="F27" s="3986"/>
      <c r="G27" s="3172"/>
      <c r="H27" s="3172"/>
      <c r="I27" s="3172"/>
      <c r="J27" s="3172"/>
      <c r="K27" s="3172"/>
      <c r="L27" s="3172"/>
      <c r="M27" s="3172"/>
      <c r="N27" s="3172"/>
      <c r="O27" s="3172"/>
      <c r="P27" s="3987"/>
      <c r="Q27" s="2838" t="s">
        <v>205</v>
      </c>
      <c r="R27" s="2839" t="s">
        <v>205</v>
      </c>
    </row>
    <row r="28" spans="2:18" ht="15" customHeight="1">
      <c r="B28" s="3991"/>
      <c r="C28" s="3992"/>
      <c r="D28" s="3993" t="s">
        <v>1778</v>
      </c>
      <c r="E28" s="3985"/>
      <c r="F28" s="4043" t="s">
        <v>550</v>
      </c>
      <c r="G28" s="3175"/>
      <c r="H28" s="3175"/>
      <c r="I28" s="3175"/>
      <c r="J28" s="3175"/>
      <c r="K28" s="3175"/>
      <c r="L28" s="3175"/>
      <c r="M28" s="3175"/>
      <c r="N28" s="3175"/>
      <c r="O28" s="3175"/>
      <c r="P28" s="4029"/>
      <c r="Q28" s="4056" t="s">
        <v>453</v>
      </c>
      <c r="R28" s="4057"/>
    </row>
    <row r="29" spans="2:18" ht="15" customHeight="1">
      <c r="B29" s="3991"/>
      <c r="C29" s="3992"/>
      <c r="D29" s="3991"/>
      <c r="E29" s="3992"/>
      <c r="F29" s="4030" t="s">
        <v>551</v>
      </c>
      <c r="G29" s="3175"/>
      <c r="H29" s="3175"/>
      <c r="I29" s="3175"/>
      <c r="J29" s="3175"/>
      <c r="K29" s="3175"/>
      <c r="L29" s="3175"/>
      <c r="M29" s="3175"/>
      <c r="N29" s="3175"/>
      <c r="O29" s="3175"/>
      <c r="P29" s="4029"/>
      <c r="Q29" s="4056" t="s">
        <v>453</v>
      </c>
      <c r="R29" s="4057"/>
    </row>
    <row r="30" spans="2:18" ht="15" customHeight="1">
      <c r="B30" s="3986"/>
      <c r="C30" s="3987"/>
      <c r="D30" s="3986"/>
      <c r="E30" s="3987"/>
      <c r="F30" s="4030" t="s">
        <v>552</v>
      </c>
      <c r="G30" s="3175"/>
      <c r="H30" s="3175"/>
      <c r="I30" s="3175"/>
      <c r="J30" s="3175"/>
      <c r="K30" s="3175"/>
      <c r="L30" s="3175"/>
      <c r="M30" s="3175"/>
      <c r="N30" s="3175"/>
      <c r="O30" s="3175"/>
      <c r="P30" s="4029"/>
      <c r="Q30" s="4056" t="s">
        <v>453</v>
      </c>
      <c r="R30" s="4057"/>
    </row>
    <row r="31" spans="2:18" ht="15" customHeight="1">
      <c r="B31" s="3993" t="s">
        <v>1779</v>
      </c>
      <c r="C31" s="3985"/>
      <c r="D31" s="3993" t="s">
        <v>1769</v>
      </c>
      <c r="E31" s="3985"/>
      <c r="F31" s="3993" t="s">
        <v>776</v>
      </c>
      <c r="G31" s="3984"/>
      <c r="H31" s="3984"/>
      <c r="I31" s="3984"/>
      <c r="J31" s="3984"/>
      <c r="K31" s="3984"/>
      <c r="L31" s="3984"/>
      <c r="M31" s="3984"/>
      <c r="N31" s="3984"/>
      <c r="O31" s="3984"/>
      <c r="P31" s="3985"/>
      <c r="Q31" s="4048" t="s">
        <v>1730</v>
      </c>
      <c r="R31" s="4049"/>
    </row>
    <row r="32" spans="2:18" ht="15" customHeight="1">
      <c r="B32" s="3991"/>
      <c r="C32" s="3992"/>
      <c r="D32" s="3986"/>
      <c r="E32" s="3987"/>
      <c r="F32" s="3986"/>
      <c r="G32" s="3172"/>
      <c r="H32" s="3172"/>
      <c r="I32" s="3172"/>
      <c r="J32" s="3172"/>
      <c r="K32" s="3172"/>
      <c r="L32" s="3172"/>
      <c r="M32" s="3172"/>
      <c r="N32" s="3172"/>
      <c r="O32" s="3172"/>
      <c r="P32" s="3987"/>
      <c r="Q32" s="2838" t="s">
        <v>205</v>
      </c>
      <c r="R32" s="2839" t="s">
        <v>205</v>
      </c>
    </row>
    <row r="33" spans="2:18" ht="15" customHeight="1">
      <c r="B33" s="3991"/>
      <c r="C33" s="3992"/>
      <c r="D33" s="3993" t="s">
        <v>1771</v>
      </c>
      <c r="E33" s="3985"/>
      <c r="F33" s="3993" t="s">
        <v>759</v>
      </c>
      <c r="G33" s="3984"/>
      <c r="H33" s="3984"/>
      <c r="I33" s="3984"/>
      <c r="J33" s="3984"/>
      <c r="K33" s="3984"/>
      <c r="L33" s="3984"/>
      <c r="M33" s="3984"/>
      <c r="N33" s="3984"/>
      <c r="O33" s="3984"/>
      <c r="P33" s="3985"/>
      <c r="Q33" s="4048" t="s">
        <v>1730</v>
      </c>
      <c r="R33" s="4049"/>
    </row>
    <row r="34" spans="2:18" ht="15" customHeight="1">
      <c r="B34" s="3991"/>
      <c r="C34" s="3992"/>
      <c r="D34" s="3986"/>
      <c r="E34" s="3987"/>
      <c r="F34" s="3986"/>
      <c r="G34" s="3172"/>
      <c r="H34" s="3172"/>
      <c r="I34" s="3172"/>
      <c r="J34" s="3172"/>
      <c r="K34" s="3172"/>
      <c r="L34" s="3172"/>
      <c r="M34" s="3172"/>
      <c r="N34" s="3172"/>
      <c r="O34" s="3172"/>
      <c r="P34" s="3987"/>
      <c r="Q34" s="2838" t="s">
        <v>205</v>
      </c>
      <c r="R34" s="2839" t="s">
        <v>205</v>
      </c>
    </row>
    <row r="35" spans="2:18" ht="15" customHeight="1">
      <c r="B35" s="3991"/>
      <c r="C35" s="3992"/>
      <c r="D35" s="3993" t="s">
        <v>1772</v>
      </c>
      <c r="E35" s="3985"/>
      <c r="F35" s="3993" t="s">
        <v>783</v>
      </c>
      <c r="G35" s="3984"/>
      <c r="H35" s="3984"/>
      <c r="I35" s="3984"/>
      <c r="J35" s="3984"/>
      <c r="K35" s="3984"/>
      <c r="L35" s="3984"/>
      <c r="M35" s="3984"/>
      <c r="N35" s="3984"/>
      <c r="O35" s="3984"/>
      <c r="P35" s="3985"/>
      <c r="Q35" s="4048" t="s">
        <v>1730</v>
      </c>
      <c r="R35" s="4049"/>
    </row>
    <row r="36" spans="2:18" ht="15" customHeight="1">
      <c r="B36" s="3991"/>
      <c r="C36" s="3992"/>
      <c r="D36" s="3986"/>
      <c r="E36" s="3987"/>
      <c r="F36" s="3986"/>
      <c r="G36" s="3172"/>
      <c r="H36" s="3172"/>
      <c r="I36" s="3172"/>
      <c r="J36" s="3172"/>
      <c r="K36" s="3172"/>
      <c r="L36" s="3172"/>
      <c r="M36" s="3172"/>
      <c r="N36" s="3172"/>
      <c r="O36" s="3172"/>
      <c r="P36" s="3987"/>
      <c r="Q36" s="2838" t="s">
        <v>205</v>
      </c>
      <c r="R36" s="2839" t="s">
        <v>205</v>
      </c>
    </row>
    <row r="37" spans="2:18" ht="15" customHeight="1">
      <c r="B37" s="3991"/>
      <c r="C37" s="3992"/>
      <c r="D37" s="4042" t="s">
        <v>1773</v>
      </c>
      <c r="E37" s="3985"/>
      <c r="F37" s="3993" t="s">
        <v>963</v>
      </c>
      <c r="G37" s="3984"/>
      <c r="H37" s="3984"/>
      <c r="I37" s="3984"/>
      <c r="J37" s="3984"/>
      <c r="K37" s="3984"/>
      <c r="L37" s="3984"/>
      <c r="M37" s="3984"/>
      <c r="N37" s="3984"/>
      <c r="O37" s="3984"/>
      <c r="P37" s="3985"/>
      <c r="Q37" s="4048" t="s">
        <v>1730</v>
      </c>
      <c r="R37" s="4049"/>
    </row>
    <row r="38" spans="2:18" ht="15" customHeight="1">
      <c r="B38" s="3991"/>
      <c r="C38" s="3992"/>
      <c r="D38" s="3991"/>
      <c r="E38" s="3992"/>
      <c r="F38" s="3986"/>
      <c r="G38" s="3172"/>
      <c r="H38" s="3172"/>
      <c r="I38" s="3172"/>
      <c r="J38" s="3172"/>
      <c r="K38" s="3172"/>
      <c r="L38" s="3172"/>
      <c r="M38" s="3172"/>
      <c r="N38" s="3172"/>
      <c r="O38" s="3172"/>
      <c r="P38" s="3987"/>
      <c r="Q38" s="2838" t="s">
        <v>205</v>
      </c>
      <c r="R38" s="2839" t="s">
        <v>205</v>
      </c>
    </row>
    <row r="39" spans="2:18" ht="15" customHeight="1">
      <c r="B39" s="3991"/>
      <c r="C39" s="3992"/>
      <c r="D39" s="3991"/>
      <c r="E39" s="3992"/>
      <c r="F39" s="3993" t="s">
        <v>583</v>
      </c>
      <c r="G39" s="3984"/>
      <c r="H39" s="3984"/>
      <c r="I39" s="3984"/>
      <c r="J39" s="3984"/>
      <c r="K39" s="3984"/>
      <c r="L39" s="3984"/>
      <c r="M39" s="3984"/>
      <c r="N39" s="3984"/>
      <c r="O39" s="3984"/>
      <c r="P39" s="3985"/>
      <c r="Q39" s="4048" t="s">
        <v>1730</v>
      </c>
      <c r="R39" s="4049"/>
    </row>
    <row r="40" spans="2:18" ht="15" customHeight="1">
      <c r="B40" s="3991"/>
      <c r="C40" s="3992"/>
      <c r="D40" s="3986"/>
      <c r="E40" s="3987"/>
      <c r="F40" s="3986"/>
      <c r="G40" s="3172"/>
      <c r="H40" s="3172"/>
      <c r="I40" s="3172"/>
      <c r="J40" s="3172"/>
      <c r="K40" s="3172"/>
      <c r="L40" s="3172"/>
      <c r="M40" s="3172"/>
      <c r="N40" s="3172"/>
      <c r="O40" s="3172"/>
      <c r="P40" s="3987"/>
      <c r="Q40" s="2838" t="s">
        <v>205</v>
      </c>
      <c r="R40" s="2839" t="s">
        <v>205</v>
      </c>
    </row>
    <row r="41" spans="2:18" ht="15" customHeight="1">
      <c r="B41" s="3991"/>
      <c r="C41" s="3992"/>
      <c r="D41" s="3993" t="s">
        <v>1780</v>
      </c>
      <c r="E41" s="3985"/>
      <c r="F41" s="4030" t="s">
        <v>793</v>
      </c>
      <c r="G41" s="3175"/>
      <c r="H41" s="3175"/>
      <c r="I41" s="3175"/>
      <c r="J41" s="3175"/>
      <c r="K41" s="3175"/>
      <c r="L41" s="3175"/>
      <c r="M41" s="3175"/>
      <c r="N41" s="3175"/>
      <c r="O41" s="3175"/>
      <c r="P41" s="4029"/>
      <c r="Q41" s="4044" t="s">
        <v>1730</v>
      </c>
      <c r="R41" s="4045"/>
    </row>
    <row r="42" spans="2:18" ht="15" customHeight="1">
      <c r="B42" s="3991"/>
      <c r="C42" s="3992"/>
      <c r="D42" s="3991"/>
      <c r="E42" s="3992"/>
      <c r="F42" s="4030" t="s">
        <v>804</v>
      </c>
      <c r="G42" s="3175"/>
      <c r="H42" s="3175"/>
      <c r="I42" s="3175"/>
      <c r="J42" s="3175"/>
      <c r="K42" s="3175"/>
      <c r="L42" s="3175"/>
      <c r="M42" s="3175"/>
      <c r="N42" s="3175"/>
      <c r="O42" s="3175"/>
      <c r="P42" s="4029"/>
      <c r="Q42" s="4044" t="s">
        <v>1730</v>
      </c>
      <c r="R42" s="4045"/>
    </row>
    <row r="43" spans="2:18" ht="15" customHeight="1">
      <c r="B43" s="3991"/>
      <c r="C43" s="3992"/>
      <c r="D43" s="3991"/>
      <c r="E43" s="3992"/>
      <c r="F43" s="4030" t="s">
        <v>805</v>
      </c>
      <c r="G43" s="3175"/>
      <c r="H43" s="3175"/>
      <c r="I43" s="3175"/>
      <c r="J43" s="3175"/>
      <c r="K43" s="3175"/>
      <c r="L43" s="3175"/>
      <c r="M43" s="3175"/>
      <c r="N43" s="3175"/>
      <c r="O43" s="3175"/>
      <c r="P43" s="4029"/>
      <c r="Q43" s="4044" t="s">
        <v>1730</v>
      </c>
      <c r="R43" s="4045"/>
    </row>
    <row r="44" spans="2:18" ht="15" customHeight="1">
      <c r="B44" s="3991"/>
      <c r="C44" s="3992"/>
      <c r="D44" s="3991"/>
      <c r="E44" s="3992"/>
      <c r="F44" s="4030" t="s">
        <v>794</v>
      </c>
      <c r="G44" s="3175"/>
      <c r="H44" s="3175"/>
      <c r="I44" s="3175"/>
      <c r="J44" s="3175"/>
      <c r="K44" s="3175"/>
      <c r="L44" s="3175"/>
      <c r="M44" s="3175"/>
      <c r="N44" s="3175"/>
      <c r="O44" s="3175"/>
      <c r="P44" s="4029"/>
      <c r="Q44" s="4044" t="s">
        <v>1730</v>
      </c>
      <c r="R44" s="4045"/>
    </row>
    <row r="45" spans="2:18" ht="15" customHeight="1">
      <c r="B45" s="3991"/>
      <c r="C45" s="3992"/>
      <c r="D45" s="3991"/>
      <c r="E45" s="3992"/>
      <c r="F45" s="4030" t="s">
        <v>795</v>
      </c>
      <c r="G45" s="3175"/>
      <c r="H45" s="3175"/>
      <c r="I45" s="3175"/>
      <c r="J45" s="3175"/>
      <c r="K45" s="3175"/>
      <c r="L45" s="3175"/>
      <c r="M45" s="3175"/>
      <c r="N45" s="3175"/>
      <c r="O45" s="3175"/>
      <c r="P45" s="4029"/>
      <c r="Q45" s="4044" t="s">
        <v>1730</v>
      </c>
      <c r="R45" s="4045"/>
    </row>
    <row r="46" spans="2:18" ht="15" customHeight="1">
      <c r="B46" s="3991"/>
      <c r="C46" s="3992"/>
      <c r="D46" s="3986"/>
      <c r="E46" s="3987"/>
      <c r="F46" s="4043" t="s">
        <v>801</v>
      </c>
      <c r="G46" s="3175"/>
      <c r="H46" s="3175"/>
      <c r="I46" s="3175"/>
      <c r="J46" s="3175"/>
      <c r="K46" s="3175"/>
      <c r="L46" s="3175"/>
      <c r="M46" s="3175"/>
      <c r="N46" s="3175"/>
      <c r="O46" s="3175"/>
      <c r="P46" s="4029"/>
      <c r="Q46" s="4044" t="s">
        <v>1730</v>
      </c>
      <c r="R46" s="4045"/>
    </row>
    <row r="47" spans="2:18" ht="15" customHeight="1">
      <c r="B47" s="3991"/>
      <c r="C47" s="3992"/>
      <c r="D47" s="3993" t="s">
        <v>1781</v>
      </c>
      <c r="E47" s="3985"/>
      <c r="F47" s="3993" t="s">
        <v>883</v>
      </c>
      <c r="G47" s="3984"/>
      <c r="H47" s="3984"/>
      <c r="I47" s="3984"/>
      <c r="J47" s="3984"/>
      <c r="K47" s="3984"/>
      <c r="L47" s="3984"/>
      <c r="M47" s="3984"/>
      <c r="N47" s="3984"/>
      <c r="O47" s="3984"/>
      <c r="P47" s="3985"/>
      <c r="Q47" s="4048" t="s">
        <v>1730</v>
      </c>
      <c r="R47" s="4049"/>
    </row>
    <row r="48" spans="2:18" ht="15" customHeight="1">
      <c r="B48" s="3991"/>
      <c r="C48" s="3992"/>
      <c r="D48" s="3991"/>
      <c r="E48" s="3992"/>
      <c r="F48" s="3986"/>
      <c r="G48" s="3172"/>
      <c r="H48" s="3172"/>
      <c r="I48" s="3172"/>
      <c r="J48" s="3172"/>
      <c r="K48" s="3172"/>
      <c r="L48" s="3172"/>
      <c r="M48" s="3172"/>
      <c r="N48" s="3172"/>
      <c r="O48" s="3172"/>
      <c r="P48" s="3987"/>
      <c r="Q48" s="2838" t="s">
        <v>205</v>
      </c>
      <c r="R48" s="2839" t="s">
        <v>205</v>
      </c>
    </row>
    <row r="49" spans="2:18" ht="15" customHeight="1">
      <c r="B49" s="3991"/>
      <c r="C49" s="3992"/>
      <c r="D49" s="3991"/>
      <c r="E49" s="3992"/>
      <c r="F49" s="3993" t="s">
        <v>885</v>
      </c>
      <c r="G49" s="3984"/>
      <c r="H49" s="3984"/>
      <c r="I49" s="3984"/>
      <c r="J49" s="3984"/>
      <c r="K49" s="3984"/>
      <c r="L49" s="3984"/>
      <c r="M49" s="3984"/>
      <c r="N49" s="3984"/>
      <c r="O49" s="3984"/>
      <c r="P49" s="3985"/>
      <c r="Q49" s="4048" t="s">
        <v>1730</v>
      </c>
      <c r="R49" s="4049"/>
    </row>
    <row r="50" spans="2:18" ht="15" customHeight="1">
      <c r="B50" s="3991"/>
      <c r="C50" s="3992"/>
      <c r="D50" s="3986"/>
      <c r="E50" s="3987"/>
      <c r="F50" s="3986"/>
      <c r="G50" s="3172"/>
      <c r="H50" s="3172"/>
      <c r="I50" s="3172"/>
      <c r="J50" s="3172"/>
      <c r="K50" s="3172"/>
      <c r="L50" s="3172"/>
      <c r="M50" s="3172"/>
      <c r="N50" s="3172"/>
      <c r="O50" s="3172"/>
      <c r="P50" s="3987"/>
      <c r="Q50" s="2838" t="s">
        <v>205</v>
      </c>
      <c r="R50" s="2839" t="s">
        <v>205</v>
      </c>
    </row>
    <row r="51" spans="2:18" ht="15" customHeight="1">
      <c r="B51" s="3991"/>
      <c r="C51" s="3992"/>
      <c r="D51" s="3993" t="s">
        <v>1782</v>
      </c>
      <c r="E51" s="3985"/>
      <c r="F51" s="4050" t="s">
        <v>678</v>
      </c>
      <c r="G51" s="3984"/>
      <c r="H51" s="3984"/>
      <c r="I51" s="3984"/>
      <c r="J51" s="3984"/>
      <c r="K51" s="3984"/>
      <c r="L51" s="3984"/>
      <c r="M51" s="3984"/>
      <c r="N51" s="3984"/>
      <c r="O51" s="3984"/>
      <c r="P51" s="3985"/>
      <c r="Q51" s="4048" t="s">
        <v>1730</v>
      </c>
      <c r="R51" s="4049"/>
    </row>
    <row r="52" spans="2:18" ht="15" customHeight="1">
      <c r="B52" s="3991"/>
      <c r="C52" s="3992"/>
      <c r="D52" s="3991"/>
      <c r="E52" s="3992"/>
      <c r="F52" s="3986"/>
      <c r="G52" s="3172"/>
      <c r="H52" s="3172"/>
      <c r="I52" s="3172"/>
      <c r="J52" s="3172"/>
      <c r="K52" s="3172"/>
      <c r="L52" s="3172"/>
      <c r="M52" s="3172"/>
      <c r="N52" s="3172"/>
      <c r="O52" s="3172"/>
      <c r="P52" s="3987"/>
      <c r="Q52" s="2838" t="s">
        <v>205</v>
      </c>
      <c r="R52" s="2839" t="s">
        <v>205</v>
      </c>
    </row>
    <row r="53" spans="2:18" ht="15" customHeight="1">
      <c r="B53" s="3991"/>
      <c r="C53" s="3992"/>
      <c r="D53" s="3991"/>
      <c r="E53" s="3992"/>
      <c r="F53" s="3993" t="s">
        <v>680</v>
      </c>
      <c r="G53" s="3984"/>
      <c r="H53" s="3984"/>
      <c r="I53" s="3984"/>
      <c r="J53" s="3984"/>
      <c r="K53" s="3984"/>
      <c r="L53" s="3984"/>
      <c r="M53" s="3984"/>
      <c r="N53" s="3984"/>
      <c r="O53" s="3984"/>
      <c r="P53" s="3985"/>
      <c r="Q53" s="4048" t="s">
        <v>1730</v>
      </c>
      <c r="R53" s="4049"/>
    </row>
    <row r="54" spans="2:18" ht="15" customHeight="1">
      <c r="B54" s="3991"/>
      <c r="C54" s="3992"/>
      <c r="D54" s="3991"/>
      <c r="E54" s="3992"/>
      <c r="F54" s="3986"/>
      <c r="G54" s="3172"/>
      <c r="H54" s="3172"/>
      <c r="I54" s="3172"/>
      <c r="J54" s="3172"/>
      <c r="K54" s="3172"/>
      <c r="L54" s="3172"/>
      <c r="M54" s="3172"/>
      <c r="N54" s="3172"/>
      <c r="O54" s="3172"/>
      <c r="P54" s="3987"/>
      <c r="Q54" s="2838" t="s">
        <v>205</v>
      </c>
      <c r="R54" s="2839" t="s">
        <v>205</v>
      </c>
    </row>
    <row r="55" spans="2:18" ht="15" customHeight="1">
      <c r="B55" s="3991"/>
      <c r="C55" s="3992"/>
      <c r="D55" s="3991"/>
      <c r="E55" s="3992"/>
      <c r="F55" s="3993" t="s">
        <v>682</v>
      </c>
      <c r="G55" s="3984"/>
      <c r="H55" s="3984"/>
      <c r="I55" s="3984"/>
      <c r="J55" s="3984"/>
      <c r="K55" s="3984"/>
      <c r="L55" s="3984"/>
      <c r="M55" s="3984"/>
      <c r="N55" s="3984"/>
      <c r="O55" s="3984"/>
      <c r="P55" s="3985"/>
      <c r="Q55" s="4048" t="s">
        <v>1730</v>
      </c>
      <c r="R55" s="4049"/>
    </row>
    <row r="56" spans="2:18" ht="15" customHeight="1">
      <c r="B56" s="3991"/>
      <c r="C56" s="3992"/>
      <c r="D56" s="3986"/>
      <c r="E56" s="3987"/>
      <c r="F56" s="3986"/>
      <c r="G56" s="3172"/>
      <c r="H56" s="3172"/>
      <c r="I56" s="3172"/>
      <c r="J56" s="3172"/>
      <c r="K56" s="3172"/>
      <c r="L56" s="3172"/>
      <c r="M56" s="3172"/>
      <c r="N56" s="3172"/>
      <c r="O56" s="3172"/>
      <c r="P56" s="3987"/>
      <c r="Q56" s="2838" t="s">
        <v>205</v>
      </c>
      <c r="R56" s="2839" t="s">
        <v>205</v>
      </c>
    </row>
    <row r="57" spans="2:18" ht="15" customHeight="1">
      <c r="B57" s="3991"/>
      <c r="C57" s="3992"/>
      <c r="D57" s="4043" t="s">
        <v>1783</v>
      </c>
      <c r="E57" s="4029"/>
      <c r="F57" s="4043" t="s">
        <v>730</v>
      </c>
      <c r="G57" s="3175"/>
      <c r="H57" s="3175"/>
      <c r="I57" s="3175"/>
      <c r="J57" s="3175"/>
      <c r="K57" s="3175"/>
      <c r="L57" s="3175"/>
      <c r="M57" s="3175"/>
      <c r="N57" s="3175"/>
      <c r="O57" s="3175"/>
      <c r="P57" s="4029"/>
      <c r="Q57" s="4044" t="s">
        <v>1730</v>
      </c>
      <c r="R57" s="4045"/>
    </row>
    <row r="58" spans="2:18" ht="15" customHeight="1">
      <c r="B58" s="3991"/>
      <c r="C58" s="3992"/>
      <c r="D58" s="4043" t="s">
        <v>1784</v>
      </c>
      <c r="E58" s="4029"/>
      <c r="F58" s="4030" t="s">
        <v>675</v>
      </c>
      <c r="G58" s="3175"/>
      <c r="H58" s="3175"/>
      <c r="I58" s="3175"/>
      <c r="J58" s="3175"/>
      <c r="K58" s="3175"/>
      <c r="L58" s="3175"/>
      <c r="M58" s="3175"/>
      <c r="N58" s="3175"/>
      <c r="O58" s="3175"/>
      <c r="P58" s="4029"/>
      <c r="Q58" s="4044" t="s">
        <v>1730</v>
      </c>
      <c r="R58" s="4045"/>
    </row>
    <row r="59" spans="2:18" ht="15" customHeight="1">
      <c r="B59" s="3991"/>
      <c r="C59" s="3992"/>
      <c r="D59" s="4047" t="s">
        <v>1775</v>
      </c>
      <c r="E59" s="3985"/>
      <c r="F59" s="4047" t="s">
        <v>703</v>
      </c>
      <c r="G59" s="3984"/>
      <c r="H59" s="3984"/>
      <c r="I59" s="3984"/>
      <c r="J59" s="3984"/>
      <c r="K59" s="3984"/>
      <c r="L59" s="3984"/>
      <c r="M59" s="3984"/>
      <c r="N59" s="3984"/>
      <c r="O59" s="3984"/>
      <c r="P59" s="3985"/>
      <c r="Q59" s="4048" t="s">
        <v>1730</v>
      </c>
      <c r="R59" s="4049"/>
    </row>
    <row r="60" spans="2:18" ht="15" customHeight="1">
      <c r="B60" s="3991"/>
      <c r="C60" s="3992"/>
      <c r="D60" s="3986"/>
      <c r="E60" s="3987"/>
      <c r="F60" s="3986"/>
      <c r="G60" s="3172"/>
      <c r="H60" s="3172"/>
      <c r="I60" s="3172"/>
      <c r="J60" s="3172"/>
      <c r="K60" s="3172"/>
      <c r="L60" s="3172"/>
      <c r="M60" s="3172"/>
      <c r="N60" s="3172"/>
      <c r="O60" s="3172"/>
      <c r="P60" s="3987"/>
      <c r="Q60" s="2838" t="s">
        <v>205</v>
      </c>
      <c r="R60" s="2839" t="s">
        <v>205</v>
      </c>
    </row>
    <row r="61" spans="2:18" ht="15" customHeight="1">
      <c r="B61" s="3991"/>
      <c r="C61" s="3992"/>
      <c r="D61" s="3993" t="s">
        <v>1785</v>
      </c>
      <c r="E61" s="3985"/>
      <c r="F61" s="3993" t="s">
        <v>613</v>
      </c>
      <c r="G61" s="3984"/>
      <c r="H61" s="3984"/>
      <c r="I61" s="3984"/>
      <c r="J61" s="3984"/>
      <c r="K61" s="3984"/>
      <c r="L61" s="3984"/>
      <c r="M61" s="3984"/>
      <c r="N61" s="3984"/>
      <c r="O61" s="3984"/>
      <c r="P61" s="3985"/>
      <c r="Q61" s="4048" t="s">
        <v>1730</v>
      </c>
      <c r="R61" s="4049"/>
    </row>
    <row r="62" spans="2:18" ht="15" customHeight="1">
      <c r="B62" s="3991"/>
      <c r="C62" s="3992"/>
      <c r="D62" s="3991"/>
      <c r="E62" s="3992"/>
      <c r="F62" s="3986"/>
      <c r="G62" s="3172"/>
      <c r="H62" s="3172"/>
      <c r="I62" s="3172"/>
      <c r="J62" s="3172"/>
      <c r="K62" s="3172"/>
      <c r="L62" s="3172"/>
      <c r="M62" s="3172"/>
      <c r="N62" s="3172"/>
      <c r="O62" s="3172"/>
      <c r="P62" s="3987"/>
      <c r="Q62" s="2838" t="s">
        <v>205</v>
      </c>
      <c r="R62" s="2839" t="s">
        <v>205</v>
      </c>
    </row>
    <row r="63" spans="2:18" ht="15" customHeight="1">
      <c r="B63" s="3991"/>
      <c r="C63" s="3992"/>
      <c r="D63" s="3991"/>
      <c r="E63" s="3992"/>
      <c r="F63" s="3993" t="s">
        <v>615</v>
      </c>
      <c r="G63" s="3984"/>
      <c r="H63" s="3984"/>
      <c r="I63" s="3984"/>
      <c r="J63" s="3984"/>
      <c r="K63" s="3984"/>
      <c r="L63" s="3984"/>
      <c r="M63" s="3984"/>
      <c r="N63" s="3984"/>
      <c r="O63" s="3984"/>
      <c r="P63" s="3985"/>
      <c r="Q63" s="4048" t="s">
        <v>1730</v>
      </c>
      <c r="R63" s="4049"/>
    </row>
    <row r="64" spans="2:18" ht="15" customHeight="1">
      <c r="B64" s="3991"/>
      <c r="C64" s="3992"/>
      <c r="D64" s="3986"/>
      <c r="E64" s="3987"/>
      <c r="F64" s="3986"/>
      <c r="G64" s="3172"/>
      <c r="H64" s="3172"/>
      <c r="I64" s="3172"/>
      <c r="J64" s="3172"/>
      <c r="K64" s="3172"/>
      <c r="L64" s="3172"/>
      <c r="M64" s="3172"/>
      <c r="N64" s="3172"/>
      <c r="O64" s="3172"/>
      <c r="P64" s="3987"/>
      <c r="Q64" s="2838" t="s">
        <v>205</v>
      </c>
      <c r="R64" s="2839" t="s">
        <v>205</v>
      </c>
    </row>
    <row r="65" spans="2:18" ht="15" customHeight="1">
      <c r="B65" s="3991"/>
      <c r="C65" s="3992"/>
      <c r="D65" s="4047" t="s">
        <v>1786</v>
      </c>
      <c r="E65" s="3985"/>
      <c r="F65" s="4047" t="s">
        <v>811</v>
      </c>
      <c r="G65" s="3984"/>
      <c r="H65" s="3984"/>
      <c r="I65" s="3984"/>
      <c r="J65" s="3984"/>
      <c r="K65" s="3984"/>
      <c r="L65" s="3984"/>
      <c r="M65" s="3984"/>
      <c r="N65" s="3984"/>
      <c r="O65" s="3984"/>
      <c r="P65" s="3985"/>
      <c r="Q65" s="4048" t="s">
        <v>1730</v>
      </c>
      <c r="R65" s="4049"/>
    </row>
    <row r="66" spans="2:18" ht="15" customHeight="1">
      <c r="B66" s="3991"/>
      <c r="C66" s="3992"/>
      <c r="D66" s="3991"/>
      <c r="E66" s="3992"/>
      <c r="F66" s="3991"/>
      <c r="G66" s="2882"/>
      <c r="H66" s="2882"/>
      <c r="I66" s="2882"/>
      <c r="J66" s="2882"/>
      <c r="K66" s="2882"/>
      <c r="L66" s="2882"/>
      <c r="M66" s="2882"/>
      <c r="N66" s="2882"/>
      <c r="O66" s="2882"/>
      <c r="P66" s="3992"/>
      <c r="Q66" s="2840" t="s">
        <v>205</v>
      </c>
      <c r="R66" s="2841" t="s">
        <v>205</v>
      </c>
    </row>
    <row r="67" spans="2:18" ht="15" customHeight="1">
      <c r="B67" s="3991"/>
      <c r="C67" s="3992"/>
      <c r="D67" s="3991"/>
      <c r="E67" s="3992"/>
      <c r="F67" s="3991"/>
      <c r="G67" s="2882"/>
      <c r="H67" s="2882"/>
      <c r="I67" s="2882"/>
      <c r="J67" s="2882"/>
      <c r="K67" s="2882"/>
      <c r="L67" s="2882"/>
      <c r="M67" s="2882"/>
      <c r="N67" s="2882"/>
      <c r="O67" s="2882"/>
      <c r="P67" s="3992"/>
      <c r="Q67" s="2840" t="s">
        <v>205</v>
      </c>
      <c r="R67" s="2841" t="s">
        <v>205</v>
      </c>
    </row>
    <row r="68" spans="2:18" ht="15" customHeight="1">
      <c r="B68" s="3991"/>
      <c r="C68" s="3992"/>
      <c r="D68" s="3986"/>
      <c r="E68" s="3987"/>
      <c r="F68" s="3986"/>
      <c r="G68" s="3172"/>
      <c r="H68" s="3172"/>
      <c r="I68" s="3172"/>
      <c r="J68" s="3172"/>
      <c r="K68" s="3172"/>
      <c r="L68" s="3172"/>
      <c r="M68" s="3172"/>
      <c r="N68" s="3172"/>
      <c r="O68" s="3172"/>
      <c r="P68" s="3987"/>
      <c r="Q68" s="2838" t="s">
        <v>205</v>
      </c>
      <c r="R68" s="2839" t="s">
        <v>205</v>
      </c>
    </row>
    <row r="69" spans="2:18" ht="15" customHeight="1">
      <c r="B69" s="3991"/>
      <c r="C69" s="3992"/>
      <c r="D69" s="3993" t="s">
        <v>1778</v>
      </c>
      <c r="E69" s="3985"/>
      <c r="F69" s="4043" t="s">
        <v>909</v>
      </c>
      <c r="G69" s="3175"/>
      <c r="H69" s="3175"/>
      <c r="I69" s="3175"/>
      <c r="J69" s="3175"/>
      <c r="K69" s="3175"/>
      <c r="L69" s="3175"/>
      <c r="M69" s="3175"/>
      <c r="N69" s="3175"/>
      <c r="O69" s="3175"/>
      <c r="P69" s="4029"/>
      <c r="Q69" s="4044" t="s">
        <v>1730</v>
      </c>
      <c r="R69" s="4045"/>
    </row>
    <row r="70" spans="2:18" ht="15" customHeight="1">
      <c r="B70" s="3986"/>
      <c r="C70" s="3987"/>
      <c r="D70" s="3986"/>
      <c r="E70" s="3987"/>
      <c r="F70" s="4046" t="s">
        <v>671</v>
      </c>
      <c r="G70" s="3175"/>
      <c r="H70" s="3175"/>
      <c r="I70" s="3175"/>
      <c r="J70" s="3175"/>
      <c r="K70" s="3175"/>
      <c r="L70" s="3175"/>
      <c r="M70" s="3175"/>
      <c r="N70" s="3175"/>
      <c r="O70" s="3175"/>
      <c r="P70" s="4029"/>
      <c r="Q70" s="4044" t="s">
        <v>1730</v>
      </c>
      <c r="R70" s="4045"/>
    </row>
    <row r="71" spans="2:18" ht="15" customHeight="1">
      <c r="B71" s="3993" t="s">
        <v>1787</v>
      </c>
      <c r="C71" s="3985"/>
      <c r="D71" s="3993" t="s">
        <v>1769</v>
      </c>
      <c r="E71" s="3985"/>
      <c r="F71" s="3993" t="s">
        <v>1036</v>
      </c>
      <c r="G71" s="3984"/>
      <c r="H71" s="3984"/>
      <c r="I71" s="3984"/>
      <c r="J71" s="3984"/>
      <c r="K71" s="3984"/>
      <c r="L71" s="3984"/>
      <c r="M71" s="3984"/>
      <c r="N71" s="3984"/>
      <c r="O71" s="3984"/>
      <c r="P71" s="3985"/>
      <c r="Q71" s="4048" t="s">
        <v>1731</v>
      </c>
      <c r="R71" s="4049"/>
    </row>
    <row r="72" spans="2:18" ht="15" customHeight="1">
      <c r="B72" s="3991"/>
      <c r="C72" s="3992"/>
      <c r="D72" s="3986"/>
      <c r="E72" s="3987"/>
      <c r="F72" s="3986"/>
      <c r="G72" s="3172"/>
      <c r="H72" s="3172"/>
      <c r="I72" s="3172"/>
      <c r="J72" s="3172"/>
      <c r="K72" s="3172"/>
      <c r="L72" s="3172"/>
      <c r="M72" s="3172"/>
      <c r="N72" s="3172"/>
      <c r="O72" s="3172"/>
      <c r="P72" s="3987"/>
      <c r="Q72" s="2842" t="s">
        <v>205</v>
      </c>
      <c r="R72" s="2843" t="s">
        <v>205</v>
      </c>
    </row>
    <row r="73" spans="2:18" ht="15" customHeight="1">
      <c r="B73" s="3991"/>
      <c r="C73" s="3992"/>
      <c r="D73" s="3993" t="s">
        <v>1771</v>
      </c>
      <c r="E73" s="3985"/>
      <c r="F73" s="3993" t="s">
        <v>1047</v>
      </c>
      <c r="G73" s="3984"/>
      <c r="H73" s="3984"/>
      <c r="I73" s="3984"/>
      <c r="J73" s="3984"/>
      <c r="K73" s="3984"/>
      <c r="L73" s="3984"/>
      <c r="M73" s="3984"/>
      <c r="N73" s="3984"/>
      <c r="O73" s="3984"/>
      <c r="P73" s="3985"/>
      <c r="Q73" s="4048" t="s">
        <v>1731</v>
      </c>
      <c r="R73" s="4049"/>
    </row>
    <row r="74" spans="2:18" ht="15" customHeight="1">
      <c r="B74" s="3991"/>
      <c r="C74" s="3992"/>
      <c r="D74" s="3986"/>
      <c r="E74" s="3987"/>
      <c r="F74" s="3986"/>
      <c r="G74" s="3172"/>
      <c r="H74" s="3172"/>
      <c r="I74" s="3172"/>
      <c r="J74" s="3172"/>
      <c r="K74" s="3172"/>
      <c r="L74" s="3172"/>
      <c r="M74" s="3172"/>
      <c r="N74" s="3172"/>
      <c r="O74" s="3172"/>
      <c r="P74" s="3987"/>
      <c r="Q74" s="2842" t="s">
        <v>205</v>
      </c>
      <c r="R74" s="2843" t="s">
        <v>205</v>
      </c>
    </row>
    <row r="75" spans="2:18" ht="15" customHeight="1">
      <c r="B75" s="3991"/>
      <c r="C75" s="3992"/>
      <c r="D75" s="3993" t="s">
        <v>1772</v>
      </c>
      <c r="E75" s="3985"/>
      <c r="F75" s="3993" t="s">
        <v>1039</v>
      </c>
      <c r="G75" s="3984"/>
      <c r="H75" s="3984"/>
      <c r="I75" s="3984"/>
      <c r="J75" s="3984"/>
      <c r="K75" s="3984"/>
      <c r="L75" s="3984"/>
      <c r="M75" s="3984"/>
      <c r="N75" s="3984"/>
      <c r="O75" s="3984"/>
      <c r="P75" s="3985"/>
      <c r="Q75" s="4048" t="s">
        <v>1731</v>
      </c>
      <c r="R75" s="4049"/>
    </row>
    <row r="76" spans="2:18" ht="15" customHeight="1">
      <c r="B76" s="3991"/>
      <c r="C76" s="3992"/>
      <c r="D76" s="3986"/>
      <c r="E76" s="3987"/>
      <c r="F76" s="3986"/>
      <c r="G76" s="3172"/>
      <c r="H76" s="3172"/>
      <c r="I76" s="3172"/>
      <c r="J76" s="3172"/>
      <c r="K76" s="3172"/>
      <c r="L76" s="3172"/>
      <c r="M76" s="3172"/>
      <c r="N76" s="3172"/>
      <c r="O76" s="3172"/>
      <c r="P76" s="3987"/>
      <c r="Q76" s="2842" t="s">
        <v>205</v>
      </c>
      <c r="R76" s="2843" t="s">
        <v>205</v>
      </c>
    </row>
    <row r="77" spans="2:18" ht="15" customHeight="1">
      <c r="B77" s="3991"/>
      <c r="C77" s="3992"/>
      <c r="D77" s="3993" t="s">
        <v>1773</v>
      </c>
      <c r="E77" s="3985"/>
      <c r="F77" s="3993" t="s">
        <v>1127</v>
      </c>
      <c r="G77" s="3984"/>
      <c r="H77" s="3984"/>
      <c r="I77" s="3984"/>
      <c r="J77" s="3984"/>
      <c r="K77" s="3984"/>
      <c r="L77" s="3984"/>
      <c r="M77" s="3984"/>
      <c r="N77" s="3984"/>
      <c r="O77" s="3984"/>
      <c r="P77" s="3985"/>
      <c r="Q77" s="4048" t="s">
        <v>1731</v>
      </c>
      <c r="R77" s="4049"/>
    </row>
    <row r="78" spans="2:18" ht="15" customHeight="1">
      <c r="B78" s="3991"/>
      <c r="C78" s="3992"/>
      <c r="D78" s="3986"/>
      <c r="E78" s="3987"/>
      <c r="F78" s="3986"/>
      <c r="G78" s="3172"/>
      <c r="H78" s="3172"/>
      <c r="I78" s="3172"/>
      <c r="J78" s="3172"/>
      <c r="K78" s="3172"/>
      <c r="L78" s="3172"/>
      <c r="M78" s="3172"/>
      <c r="N78" s="3172"/>
      <c r="O78" s="3172"/>
      <c r="P78" s="3987"/>
      <c r="Q78" s="2842" t="s">
        <v>205</v>
      </c>
      <c r="R78" s="2843" t="s">
        <v>205</v>
      </c>
    </row>
    <row r="79" spans="2:18" ht="15" customHeight="1">
      <c r="B79" s="3991"/>
      <c r="C79" s="3992"/>
      <c r="D79" s="3993" t="s">
        <v>1774</v>
      </c>
      <c r="E79" s="3985"/>
      <c r="F79" s="3993" t="s">
        <v>1788</v>
      </c>
      <c r="G79" s="3984"/>
      <c r="H79" s="3984"/>
      <c r="I79" s="3984"/>
      <c r="J79" s="3984"/>
      <c r="K79" s="3984"/>
      <c r="L79" s="3984"/>
      <c r="M79" s="3984"/>
      <c r="N79" s="3984"/>
      <c r="O79" s="3984"/>
      <c r="P79" s="3985"/>
      <c r="Q79" s="4048" t="s">
        <v>1731</v>
      </c>
      <c r="R79" s="4049"/>
    </row>
    <row r="80" spans="2:18" ht="15" customHeight="1">
      <c r="B80" s="3991"/>
      <c r="C80" s="3992"/>
      <c r="D80" s="3986"/>
      <c r="E80" s="3987"/>
      <c r="F80" s="3986"/>
      <c r="G80" s="3172"/>
      <c r="H80" s="3172"/>
      <c r="I80" s="3172"/>
      <c r="J80" s="3172"/>
      <c r="K80" s="3172"/>
      <c r="L80" s="3172"/>
      <c r="M80" s="3172"/>
      <c r="N80" s="3172"/>
      <c r="O80" s="3172"/>
      <c r="P80" s="3987"/>
      <c r="Q80" s="2842" t="s">
        <v>205</v>
      </c>
      <c r="R80" s="2843" t="s">
        <v>205</v>
      </c>
    </row>
    <row r="81" spans="2:18" ht="15" customHeight="1">
      <c r="B81" s="3991"/>
      <c r="C81" s="3992"/>
      <c r="D81" s="3993" t="s">
        <v>1781</v>
      </c>
      <c r="E81" s="3985"/>
      <c r="F81" s="3993" t="s">
        <v>1098</v>
      </c>
      <c r="G81" s="3984"/>
      <c r="H81" s="3984"/>
      <c r="I81" s="3984"/>
      <c r="J81" s="3984"/>
      <c r="K81" s="3984"/>
      <c r="L81" s="3984"/>
      <c r="M81" s="3984"/>
      <c r="N81" s="3984"/>
      <c r="O81" s="3984"/>
      <c r="P81" s="3985"/>
      <c r="Q81" s="4048" t="s">
        <v>1731</v>
      </c>
      <c r="R81" s="4049"/>
    </row>
    <row r="82" spans="2:18" ht="15" customHeight="1">
      <c r="B82" s="3991"/>
      <c r="C82" s="3992"/>
      <c r="D82" s="3986"/>
      <c r="E82" s="3987"/>
      <c r="F82" s="3986"/>
      <c r="G82" s="3172"/>
      <c r="H82" s="3172"/>
      <c r="I82" s="3172"/>
      <c r="J82" s="3172"/>
      <c r="K82" s="3172"/>
      <c r="L82" s="3172"/>
      <c r="M82" s="3172"/>
      <c r="N82" s="3172"/>
      <c r="O82" s="3172"/>
      <c r="P82" s="3987"/>
      <c r="Q82" s="2842" t="s">
        <v>205</v>
      </c>
      <c r="R82" s="2843" t="s">
        <v>205</v>
      </c>
    </row>
    <row r="83" spans="2:18" ht="15" customHeight="1">
      <c r="B83" s="3991"/>
      <c r="C83" s="3992"/>
      <c r="D83" s="3993" t="s">
        <v>1775</v>
      </c>
      <c r="E83" s="3985"/>
      <c r="F83" s="3993" t="s">
        <v>1004</v>
      </c>
      <c r="G83" s="3984"/>
      <c r="H83" s="3984"/>
      <c r="I83" s="3984"/>
      <c r="J83" s="3984"/>
      <c r="K83" s="3984"/>
      <c r="L83" s="3984"/>
      <c r="M83" s="3984"/>
      <c r="N83" s="3984"/>
      <c r="O83" s="3984"/>
      <c r="P83" s="3985"/>
      <c r="Q83" s="4048" t="s">
        <v>1731</v>
      </c>
      <c r="R83" s="4049"/>
    </row>
    <row r="84" spans="2:18" ht="15" customHeight="1">
      <c r="B84" s="3991"/>
      <c r="C84" s="3992"/>
      <c r="D84" s="3991"/>
      <c r="E84" s="3992"/>
      <c r="F84" s="3986"/>
      <c r="G84" s="3172"/>
      <c r="H84" s="3172"/>
      <c r="I84" s="3172"/>
      <c r="J84" s="3172"/>
      <c r="K84" s="3172"/>
      <c r="L84" s="3172"/>
      <c r="M84" s="3172"/>
      <c r="N84" s="3172"/>
      <c r="O84" s="3172"/>
      <c r="P84" s="3987"/>
      <c r="Q84" s="2838" t="s">
        <v>205</v>
      </c>
      <c r="R84" s="2839" t="s">
        <v>205</v>
      </c>
    </row>
    <row r="85" spans="2:18" ht="15" customHeight="1">
      <c r="B85" s="3991"/>
      <c r="C85" s="3992"/>
      <c r="D85" s="3991"/>
      <c r="E85" s="3992"/>
      <c r="F85" s="3993" t="s">
        <v>1010</v>
      </c>
      <c r="G85" s="3984"/>
      <c r="H85" s="3984"/>
      <c r="I85" s="3984"/>
      <c r="J85" s="3984"/>
      <c r="K85" s="3984"/>
      <c r="L85" s="3984"/>
      <c r="M85" s="3984"/>
      <c r="N85" s="3984"/>
      <c r="O85" s="3984"/>
      <c r="P85" s="3985"/>
      <c r="Q85" s="4048" t="s">
        <v>1731</v>
      </c>
      <c r="R85" s="4049"/>
    </row>
    <row r="86" spans="2:18" ht="15" customHeight="1">
      <c r="B86" s="3991"/>
      <c r="C86" s="3992"/>
      <c r="D86" s="3986"/>
      <c r="E86" s="3987"/>
      <c r="F86" s="3986"/>
      <c r="G86" s="3172"/>
      <c r="H86" s="3172"/>
      <c r="I86" s="3172"/>
      <c r="J86" s="3172"/>
      <c r="K86" s="3172"/>
      <c r="L86" s="3172"/>
      <c r="M86" s="3172"/>
      <c r="N86" s="3172"/>
      <c r="O86" s="3172"/>
      <c r="P86" s="3987"/>
      <c r="Q86" s="2838" t="s">
        <v>205</v>
      </c>
      <c r="R86" s="2839" t="s">
        <v>205</v>
      </c>
    </row>
    <row r="87" spans="2:18" ht="15" customHeight="1">
      <c r="B87" s="3991"/>
      <c r="C87" s="3992"/>
      <c r="D87" s="3993" t="s">
        <v>1789</v>
      </c>
      <c r="E87" s="3985"/>
      <c r="F87" s="4050" t="s">
        <v>1112</v>
      </c>
      <c r="G87" s="3984"/>
      <c r="H87" s="3984"/>
      <c r="I87" s="3984"/>
      <c r="J87" s="3984"/>
      <c r="K87" s="3984"/>
      <c r="L87" s="3984"/>
      <c r="M87" s="3984"/>
      <c r="N87" s="3984"/>
      <c r="O87" s="3984"/>
      <c r="P87" s="3985"/>
      <c r="Q87" s="4048" t="s">
        <v>1731</v>
      </c>
      <c r="R87" s="4049"/>
    </row>
    <row r="88" spans="2:18" ht="15" customHeight="1">
      <c r="B88" s="3991"/>
      <c r="C88" s="3992"/>
      <c r="D88" s="3991"/>
      <c r="E88" s="3992"/>
      <c r="F88" s="3986"/>
      <c r="G88" s="3172"/>
      <c r="H88" s="3172"/>
      <c r="I88" s="3172"/>
      <c r="J88" s="3172"/>
      <c r="K88" s="3172"/>
      <c r="L88" s="3172"/>
      <c r="M88" s="3172"/>
      <c r="N88" s="3172"/>
      <c r="O88" s="3172"/>
      <c r="P88" s="3987"/>
      <c r="Q88" s="2842" t="s">
        <v>205</v>
      </c>
      <c r="R88" s="2843" t="s">
        <v>205</v>
      </c>
    </row>
    <row r="89" spans="2:18" ht="15" customHeight="1">
      <c r="B89" s="3991"/>
      <c r="C89" s="3992"/>
      <c r="D89" s="3991"/>
      <c r="E89" s="3992"/>
      <c r="F89" s="4050" t="s">
        <v>1790</v>
      </c>
      <c r="G89" s="3984"/>
      <c r="H89" s="3984"/>
      <c r="I89" s="3984"/>
      <c r="J89" s="3984"/>
      <c r="K89" s="3984"/>
      <c r="L89" s="3984"/>
      <c r="M89" s="3984"/>
      <c r="N89" s="3984"/>
      <c r="O89" s="3984"/>
      <c r="P89" s="3985"/>
      <c r="Q89" s="4048" t="s">
        <v>1731</v>
      </c>
      <c r="R89" s="4049"/>
    </row>
    <row r="90" spans="2:18" ht="15" customHeight="1">
      <c r="B90" s="3991"/>
      <c r="C90" s="3992"/>
      <c r="D90" s="3986"/>
      <c r="E90" s="3987"/>
      <c r="F90" s="3986"/>
      <c r="G90" s="3172"/>
      <c r="H90" s="3172"/>
      <c r="I90" s="3172"/>
      <c r="J90" s="3172"/>
      <c r="K90" s="3172"/>
      <c r="L90" s="3172"/>
      <c r="M90" s="3172"/>
      <c r="N90" s="3172"/>
      <c r="O90" s="3172"/>
      <c r="P90" s="3987"/>
      <c r="Q90" s="2842" t="s">
        <v>205</v>
      </c>
      <c r="R90" s="2843" t="s">
        <v>205</v>
      </c>
    </row>
    <row r="91" spans="2:18" ht="15" customHeight="1">
      <c r="B91" s="3991"/>
      <c r="C91" s="3992"/>
      <c r="D91" s="3993" t="s">
        <v>1791</v>
      </c>
      <c r="E91" s="3985"/>
      <c r="F91" s="3993" t="s">
        <v>971</v>
      </c>
      <c r="G91" s="3984"/>
      <c r="H91" s="3984"/>
      <c r="I91" s="3984"/>
      <c r="J91" s="3984"/>
      <c r="K91" s="3984"/>
      <c r="L91" s="3984"/>
      <c r="M91" s="3984"/>
      <c r="N91" s="3984"/>
      <c r="O91" s="3984"/>
      <c r="P91" s="3985"/>
      <c r="Q91" s="4048" t="s">
        <v>1731</v>
      </c>
      <c r="R91" s="4049"/>
    </row>
    <row r="92" spans="2:18" ht="15" customHeight="1">
      <c r="B92" s="3991"/>
      <c r="C92" s="3992"/>
      <c r="D92" s="3986"/>
      <c r="E92" s="3987"/>
      <c r="F92" s="3986"/>
      <c r="G92" s="3172"/>
      <c r="H92" s="3172"/>
      <c r="I92" s="3172"/>
      <c r="J92" s="3172"/>
      <c r="K92" s="3172"/>
      <c r="L92" s="3172"/>
      <c r="M92" s="3172"/>
      <c r="N92" s="3172"/>
      <c r="O92" s="3172"/>
      <c r="P92" s="3987"/>
      <c r="Q92" s="2842" t="s">
        <v>205</v>
      </c>
      <c r="R92" s="2843" t="s">
        <v>205</v>
      </c>
    </row>
    <row r="93" spans="2:18" ht="15" customHeight="1">
      <c r="B93" s="3986"/>
      <c r="C93" s="3987"/>
      <c r="D93" s="4043" t="s">
        <v>1778</v>
      </c>
      <c r="E93" s="4029"/>
      <c r="F93" s="4030" t="s">
        <v>1108</v>
      </c>
      <c r="G93" s="3175"/>
      <c r="H93" s="3175"/>
      <c r="I93" s="3175"/>
      <c r="J93" s="3175"/>
      <c r="K93" s="3175"/>
      <c r="L93" s="3175"/>
      <c r="M93" s="3175"/>
      <c r="N93" s="3175"/>
      <c r="O93" s="3175"/>
      <c r="P93" s="4029"/>
      <c r="Q93" s="4044" t="s">
        <v>1731</v>
      </c>
      <c r="R93" s="4045"/>
    </row>
  </sheetData>
  <sheetProtection algorithmName="SHA-512" hashValue="HxiqJXDOznr5XO4QZe9XVcaq9J/ARFxgqvZNuCK25jpo4Xn6wH3/6U69InpbDq7AcomKfZPQxIvnJYifwTeGBg==" saltValue="DrTVrPQlNcmE4EfQYVvDqQ==" spinCount="100000" sheet="1" objects="1" scenarios="1"/>
  <mergeCells count="146">
    <mergeCell ref="Q28:R28"/>
    <mergeCell ref="F28:P28"/>
    <mergeCell ref="F29:P29"/>
    <mergeCell ref="Q29:R29"/>
    <mergeCell ref="Q30:R30"/>
    <mergeCell ref="F31:P32"/>
    <mergeCell ref="F33:P34"/>
    <mergeCell ref="Q20:R20"/>
    <mergeCell ref="Q22:R22"/>
    <mergeCell ref="Q24:R24"/>
    <mergeCell ref="Q26:R26"/>
    <mergeCell ref="Q31:R31"/>
    <mergeCell ref="Q33:R33"/>
    <mergeCell ref="F69:P69"/>
    <mergeCell ref="F35:P36"/>
    <mergeCell ref="F37:P38"/>
    <mergeCell ref="F39:P40"/>
    <mergeCell ref="F41:P41"/>
    <mergeCell ref="Q41:R41"/>
    <mergeCell ref="F42:P42"/>
    <mergeCell ref="Q42:R42"/>
    <mergeCell ref="F43:P43"/>
    <mergeCell ref="Q43:R43"/>
    <mergeCell ref="Q35:R35"/>
    <mergeCell ref="Q37:R37"/>
    <mergeCell ref="Q39:R39"/>
    <mergeCell ref="Q58:R58"/>
    <mergeCell ref="F59:P60"/>
    <mergeCell ref="F61:P62"/>
    <mergeCell ref="F63:P64"/>
    <mergeCell ref="Q51:R51"/>
    <mergeCell ref="Q53:R53"/>
    <mergeCell ref="Q55:R55"/>
    <mergeCell ref="Q59:R59"/>
    <mergeCell ref="Q44:R44"/>
    <mergeCell ref="F45:P45"/>
    <mergeCell ref="Q45:R45"/>
    <mergeCell ref="F89:P90"/>
    <mergeCell ref="F91:P92"/>
    <mergeCell ref="F93:P93"/>
    <mergeCell ref="Q93:R93"/>
    <mergeCell ref="F81:P82"/>
    <mergeCell ref="F83:P84"/>
    <mergeCell ref="F85:P86"/>
    <mergeCell ref="F87:P88"/>
    <mergeCell ref="Q70:R70"/>
    <mergeCell ref="F71:P72"/>
    <mergeCell ref="F73:P74"/>
    <mergeCell ref="F75:P76"/>
    <mergeCell ref="F77:P78"/>
    <mergeCell ref="Q89:R89"/>
    <mergeCell ref="Q91:R91"/>
    <mergeCell ref="Q71:R71"/>
    <mergeCell ref="Q73:R73"/>
    <mergeCell ref="Q75:R75"/>
    <mergeCell ref="Q77:R77"/>
    <mergeCell ref="Q79:R79"/>
    <mergeCell ref="Q81:R81"/>
    <mergeCell ref="Q83:R83"/>
    <mergeCell ref="Q85:R85"/>
    <mergeCell ref="Q87:R87"/>
    <mergeCell ref="S1:T2"/>
    <mergeCell ref="D14:E15"/>
    <mergeCell ref="D16:E19"/>
    <mergeCell ref="B6:R8"/>
    <mergeCell ref="B11:C11"/>
    <mergeCell ref="D11:E11"/>
    <mergeCell ref="Q11:R11"/>
    <mergeCell ref="F12:P13"/>
    <mergeCell ref="F18:P19"/>
    <mergeCell ref="Q12:R12"/>
    <mergeCell ref="Q14:R14"/>
    <mergeCell ref="Q16:R16"/>
    <mergeCell ref="Q18:R18"/>
    <mergeCell ref="H1:H2"/>
    <mergeCell ref="L1:L2"/>
    <mergeCell ref="O1:O2"/>
    <mergeCell ref="P1:P2"/>
    <mergeCell ref="Q1:Q2"/>
    <mergeCell ref="R1:R2"/>
    <mergeCell ref="Q46:R46"/>
    <mergeCell ref="D47:E50"/>
    <mergeCell ref="F79:P80"/>
    <mergeCell ref="F70:P70"/>
    <mergeCell ref="D51:E56"/>
    <mergeCell ref="D57:E57"/>
    <mergeCell ref="D58:E58"/>
    <mergeCell ref="D59:E60"/>
    <mergeCell ref="D61:E64"/>
    <mergeCell ref="D65:E68"/>
    <mergeCell ref="F49:P50"/>
    <mergeCell ref="Q47:R47"/>
    <mergeCell ref="Q49:R49"/>
    <mergeCell ref="F51:P52"/>
    <mergeCell ref="F53:P54"/>
    <mergeCell ref="F55:P56"/>
    <mergeCell ref="F57:P57"/>
    <mergeCell ref="Q57:R57"/>
    <mergeCell ref="F58:P58"/>
    <mergeCell ref="Q61:R61"/>
    <mergeCell ref="Q63:R63"/>
    <mergeCell ref="Q65:R65"/>
    <mergeCell ref="F65:P68"/>
    <mergeCell ref="Q69:R69"/>
    <mergeCell ref="A1:A2"/>
    <mergeCell ref="B1:B2"/>
    <mergeCell ref="C1:C2"/>
    <mergeCell ref="D1:D2"/>
    <mergeCell ref="F1:F2"/>
    <mergeCell ref="G1:G2"/>
    <mergeCell ref="B12:C30"/>
    <mergeCell ref="D28:E30"/>
    <mergeCell ref="D41:E46"/>
    <mergeCell ref="D20:E21"/>
    <mergeCell ref="D22:E23"/>
    <mergeCell ref="F14:P15"/>
    <mergeCell ref="F16:P17"/>
    <mergeCell ref="F30:P30"/>
    <mergeCell ref="F22:P23"/>
    <mergeCell ref="F20:P21"/>
    <mergeCell ref="B31:C70"/>
    <mergeCell ref="D24:E25"/>
    <mergeCell ref="D26:E27"/>
    <mergeCell ref="F44:P44"/>
    <mergeCell ref="F24:P25"/>
    <mergeCell ref="F26:P27"/>
    <mergeCell ref="F46:P46"/>
    <mergeCell ref="F47:P48"/>
    <mergeCell ref="B71:C93"/>
    <mergeCell ref="E1:E2"/>
    <mergeCell ref="D12:E13"/>
    <mergeCell ref="D31:E32"/>
    <mergeCell ref="D33:E34"/>
    <mergeCell ref="D35:E36"/>
    <mergeCell ref="D37:E40"/>
    <mergeCell ref="D69:E70"/>
    <mergeCell ref="D93:E93"/>
    <mergeCell ref="D87:E90"/>
    <mergeCell ref="D91:E92"/>
    <mergeCell ref="D71:E72"/>
    <mergeCell ref="D73:E74"/>
    <mergeCell ref="D75:E76"/>
    <mergeCell ref="D77:E78"/>
    <mergeCell ref="D79:E80"/>
    <mergeCell ref="D81:E82"/>
    <mergeCell ref="D83:E86"/>
  </mergeCells>
  <hyperlinks>
    <hyperlink ref="Q12" location="'Steel Industry'!B550" display="Steel Industry" xr:uid="{2EC9A716-C142-438C-B0E5-74B485B54998}"/>
    <hyperlink ref="Q14" location="'Steel Industry'!B608" display="Steel Industry" xr:uid="{79F5C130-F1FB-4680-A3F3-DCB6C5881253}"/>
    <hyperlink ref="Q16" location="'Steel Industry'!B579" display="Steel Industry" xr:uid="{D454ED82-3A8B-4C2E-AF5A-55C8040EB9B7}"/>
    <hyperlink ref="Q18" location="'Steel Industry'!B591" display="Steel Industry" xr:uid="{C17457DC-2423-4AC6-BD40-E01B4FCC226F}"/>
    <hyperlink ref="Q20" location="'Steel Industry'!B792" display="Steel Industry" xr:uid="{5A04630B-293A-4580-A218-378B770B2CE9}"/>
    <hyperlink ref="Q22" location="'Steel Industry'!B691" display="Steel Industry" xr:uid="{029F74D1-16A0-4F56-BA52-01A442B6FD85}"/>
    <hyperlink ref="Q24" location="'Steel Industry'!B403" display="Steel Industry" xr:uid="{B402DBC9-B94A-49FD-A49E-25D1DE13908E}"/>
    <hyperlink ref="Q26" location="'Steel Industry'!B449" display="Steel Industry" xr:uid="{994C9698-CF50-4C10-A6E5-D0078A53313F}"/>
    <hyperlink ref="Q28" location="'Steel Industry'!B732" display="Steel Industry" xr:uid="{48F7FB6F-7F51-44B2-80C4-41E831FF98DF}"/>
    <hyperlink ref="Q29" location="'Steel Industry'!B733" display="Steel Industry" xr:uid="{1B4F90AA-4006-41DF-9F28-11956A6B41A6}"/>
    <hyperlink ref="Q30" location="'Steel Industry'!B734" display="Steel Industry" xr:uid="{3786B66C-F95E-475F-8BF9-57FDE13E3304}"/>
    <hyperlink ref="Q31" location="Mining!B760" display="Mining" xr:uid="{1AECC706-B2B3-446E-A733-32BDF018172D}"/>
    <hyperlink ref="Q33" location="Mining!B741" display="Mining" xr:uid="{B62E1561-9B9A-4BCF-96A3-4ADEAFDAE5D0}"/>
    <hyperlink ref="Q35" location="Mining!B774" display="Mining" xr:uid="{47D13126-E9A4-4543-AFD9-CF3FE055A109}"/>
    <hyperlink ref="Q37" location="Mining!B1112" display="Mining" xr:uid="{CED8C6FE-547B-482D-A607-898EFD4056F0}"/>
    <hyperlink ref="Q39" location="Mining!B7" display="Mining" xr:uid="{E01E7F20-0D70-4F7A-ACE2-FA2FEB0005DC}"/>
    <hyperlink ref="Q41" location="Mining!B838" display="Mining" xr:uid="{48B4B99B-E48A-47B7-BF29-0EFE594F2DD6}"/>
    <hyperlink ref="Q42" location="Mining!B859" display="Mining" xr:uid="{587C3D30-A259-4AAE-98C1-CD31B7AA929B}"/>
    <hyperlink ref="Q43" location="Mining!B860" display="Mining" xr:uid="{453F6D48-8893-43BF-9944-C1255C0497EA}"/>
    <hyperlink ref="Q44" location="Mining!B839" display="Mining" xr:uid="{258D59A1-075A-4204-ADF7-3AB49BA23B01}"/>
    <hyperlink ref="Q45" location="Mining!B840" display="Mining" xr:uid="{8D6145B8-59AE-4528-85D0-3F8412A360C4}"/>
    <hyperlink ref="Q46" location="Mining!B850" display="Mining" xr:uid="{E234159E-D9C4-47A5-9AF3-A709035FCB3F}"/>
    <hyperlink ref="Q47" location="Mining!B915" display="Mining" xr:uid="{FFFBD08D-6E6A-4CF9-A45B-E7477A2E9994}"/>
    <hyperlink ref="Q49" location="Mining!B919" display="Mining" xr:uid="{D7D3D39A-5DBC-4445-AFB4-F1F2E46BC289}"/>
    <hyperlink ref="Q51" location="Mining!B471" display="Mining" xr:uid="{73FB5BB8-17B6-4157-BE87-11C39B4A3092}"/>
    <hyperlink ref="Q53" location="Mining!B477" display="Mining" xr:uid="{23F7486A-F1C5-49DB-91C5-D509263E5BBD}"/>
    <hyperlink ref="Q55" location="Mining!B482" display="Mining" xr:uid="{F4FE4F26-F48A-45F2-8DC6-4003C101D995}"/>
    <hyperlink ref="Q57" location="Mining!B626" display="Mining" xr:uid="{7925DC7A-4190-4A52-86D6-0E3D1D5B1D6F}"/>
    <hyperlink ref="Q58" location="Mining!B462" display="Mining" xr:uid="{881CF0D5-2C97-4A15-B0EC-603BCF6290D3}"/>
    <hyperlink ref="Q59" location="Mining!B553" display="Mining" xr:uid="{A306D2F0-541B-49C2-9014-E1EA83E0880D}"/>
    <hyperlink ref="Q61" location="Mining!B107" display="Mining" xr:uid="{9D700481-8547-44DE-B434-14B5F6DEE420}"/>
    <hyperlink ref="Q63" location="Mining!B119" display="Mining" xr:uid="{BAC281C3-EE59-4DCF-A743-5CC09AF367CA}"/>
    <hyperlink ref="Q65" location="Mining!B869" display="Mining" xr:uid="{9A84814E-8F93-4C53-8D9B-5720D20F3926}"/>
    <hyperlink ref="Q69" location="Mining!B994" display="Mining" xr:uid="{2AB78676-2FF2-496C-9E41-4C2079403CE4}"/>
    <hyperlink ref="Q70" location="Mining!B159" display="Mining" xr:uid="{87F5ABB6-F1C1-4167-A263-4BA14F52086C}"/>
    <hyperlink ref="Q71" location="Cement!B385" display="Cement" xr:uid="{2C0540F8-E71C-49A9-83FE-7AB5ABD02469}"/>
    <hyperlink ref="Q73" location="Cement!B426" display="Cement" xr:uid="{9740620A-A1F9-4143-8756-2E72D9EB6251}"/>
    <hyperlink ref="Q75" location="Cement!B402" display="Cement" xr:uid="{E863142C-A9BB-4207-BC24-ADD6088DAEF9}"/>
    <hyperlink ref="Q77" location="Cement!B668" display="Cement" xr:uid="{C01310F0-D7DF-4419-BFFF-2E12976D2C85}"/>
    <hyperlink ref="Q79" location="Cement!B504" display="Cement" xr:uid="{BFBD3D03-DA84-4A61-99BE-689518BE59A0}"/>
    <hyperlink ref="Q81" location="Cement!B565" display="Cement" xr:uid="{1F6B3C3F-4146-4D95-BBAA-6F5FA3BB5D23}"/>
    <hyperlink ref="Q83" location="Cement!B268" display="Cement" xr:uid="{A2E893BA-B7AF-4753-B64A-0466522956EC}"/>
    <hyperlink ref="Q85" location="Cement!B281" display="Cement" xr:uid="{BFA708D4-6C67-4489-86F7-3BD68E96B67A}"/>
    <hyperlink ref="Q87" location="Cement!B613" display="Cement" xr:uid="{01EDE272-E46F-442B-9E9A-0BFEE243D465}"/>
    <hyperlink ref="Q89" location="Cement!B614" display="Cement" xr:uid="{49958784-9FA9-439E-A223-B926C927A217}"/>
    <hyperlink ref="Q91" location="Cement!B8" display="Cement" xr:uid="{091C7BE9-4414-49AC-B9B7-A1EA5FC36850}"/>
    <hyperlink ref="Q93" location="Cement!B605" display="Cement" xr:uid="{70F5A1F1-8644-4204-B2C7-27245A0DED03}"/>
    <hyperlink ref="B9:E9" r:id="rId1" display="2025 Integrated Report available here." xr:uid="{F4F5AC34-F597-4F70-8B24-7271E9D29B34}"/>
  </hyperlinks>
  <pageMargins left="0.25" right="0.25" top="0.75" bottom="0.75" header="0" footer="0"/>
  <pageSetup paperSize="9" orientation="landscape"/>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985"/>
  <sheetViews>
    <sheetView showGridLines="0" workbookViewId="0">
      <pane ySplit="2" topLeftCell="A183" activePane="bottomLeft" state="frozen"/>
      <selection pane="bottomLeft" activeCell="E187" sqref="E187:N195"/>
    </sheetView>
  </sheetViews>
  <sheetFormatPr defaultColWidth="11.19921875" defaultRowHeight="15" customHeight="1"/>
  <cols>
    <col min="1" max="2" width="7" customWidth="1"/>
    <col min="3" max="5" width="10.296875" customWidth="1"/>
    <col min="6" max="6" width="16.296875" customWidth="1"/>
    <col min="7" max="14" width="10.296875" customWidth="1"/>
    <col min="15" max="27" width="8.8984375" customWidth="1"/>
  </cols>
  <sheetData>
    <row r="1" spans="1:16" ht="12.75" customHeight="1">
      <c r="A1" s="2988"/>
      <c r="B1" s="2892"/>
      <c r="C1" s="2892"/>
      <c r="D1" s="2894"/>
      <c r="E1" s="2895"/>
      <c r="F1" s="2889"/>
      <c r="G1" s="2890"/>
      <c r="H1" s="1702"/>
      <c r="I1" s="2891"/>
      <c r="J1" s="2892"/>
      <c r="K1" s="2892"/>
      <c r="L1" s="2886"/>
      <c r="M1" s="2886"/>
      <c r="N1" s="2887"/>
      <c r="O1" s="2886"/>
      <c r="P1" s="2885"/>
    </row>
    <row r="2" spans="1:16" ht="12.75" customHeight="1">
      <c r="A2" s="2885"/>
      <c r="B2" s="2885"/>
      <c r="C2" s="2885"/>
      <c r="D2" s="2885"/>
      <c r="E2" s="2885"/>
      <c r="F2" s="2885"/>
      <c r="G2" s="2885"/>
      <c r="H2" s="1702"/>
      <c r="I2" s="2885"/>
      <c r="J2" s="2885"/>
      <c r="K2" s="2885"/>
      <c r="L2" s="2885"/>
      <c r="M2" s="2885"/>
      <c r="N2" s="2885"/>
      <c r="O2" s="2885"/>
      <c r="P2" s="2885"/>
    </row>
    <row r="3" spans="1:16" ht="12.75" customHeight="1">
      <c r="A3" s="1"/>
      <c r="B3" s="1"/>
      <c r="C3" s="1"/>
      <c r="D3" s="1"/>
      <c r="E3" s="1"/>
      <c r="F3" s="1"/>
      <c r="G3" s="1"/>
      <c r="H3" s="1"/>
      <c r="I3" s="1"/>
      <c r="J3" s="1"/>
      <c r="K3" s="1"/>
      <c r="L3" s="1"/>
      <c r="M3" s="1"/>
      <c r="N3" s="1"/>
      <c r="O3" s="1"/>
      <c r="P3" s="1"/>
    </row>
    <row r="4" spans="1:16" ht="12.75" customHeight="1">
      <c r="A4" s="1"/>
      <c r="B4" s="1"/>
      <c r="C4" s="1"/>
      <c r="D4" s="1"/>
      <c r="E4" s="1"/>
      <c r="F4" s="1"/>
      <c r="G4" s="1"/>
      <c r="H4" s="1"/>
      <c r="I4" s="1"/>
      <c r="J4" s="1"/>
      <c r="K4" s="1"/>
      <c r="L4" s="1"/>
      <c r="M4" s="1"/>
      <c r="N4" s="1"/>
      <c r="O4" s="1"/>
      <c r="P4" s="1"/>
    </row>
    <row r="5" spans="1:16" ht="23.25" customHeight="1">
      <c r="A5" s="13"/>
      <c r="B5" s="9" t="s">
        <v>1792</v>
      </c>
      <c r="C5" s="10"/>
      <c r="D5" s="10"/>
      <c r="E5" s="10"/>
      <c r="F5" s="10"/>
      <c r="G5" s="10"/>
      <c r="H5" s="10"/>
      <c r="I5" s="10"/>
      <c r="J5" s="10"/>
      <c r="K5" s="10"/>
      <c r="L5" s="10"/>
      <c r="M5" s="10"/>
      <c r="N5" s="10"/>
      <c r="O5" s="10"/>
      <c r="P5" s="10"/>
    </row>
    <row r="6" spans="1:16" ht="12.75" customHeight="1">
      <c r="A6" s="1"/>
      <c r="B6" s="2883" t="s">
        <v>1793</v>
      </c>
      <c r="C6" s="2882"/>
      <c r="D6" s="2882"/>
      <c r="E6" s="2882"/>
      <c r="F6" s="2882"/>
      <c r="G6" s="2882"/>
      <c r="H6" s="2882"/>
      <c r="I6" s="2882"/>
      <c r="J6" s="2882"/>
      <c r="K6" s="2882"/>
      <c r="L6" s="2882"/>
      <c r="M6" s="2882"/>
      <c r="N6" s="2882"/>
      <c r="O6" s="1"/>
      <c r="P6" s="1"/>
    </row>
    <row r="7" spans="1:16" ht="15.75" customHeight="1">
      <c r="A7" s="1"/>
      <c r="B7" s="2882"/>
      <c r="C7" s="2882"/>
      <c r="D7" s="2882"/>
      <c r="E7" s="2882"/>
      <c r="F7" s="2882"/>
      <c r="G7" s="2882"/>
      <c r="H7" s="2882"/>
      <c r="I7" s="2882"/>
      <c r="J7" s="2882"/>
      <c r="K7" s="2882"/>
      <c r="L7" s="2882"/>
      <c r="M7" s="2882"/>
      <c r="N7" s="2882"/>
      <c r="O7" s="1"/>
      <c r="P7" s="1"/>
    </row>
    <row r="8" spans="1:16" ht="12.75" customHeight="1">
      <c r="A8" s="1"/>
      <c r="B8" s="4070" t="s">
        <v>1794</v>
      </c>
      <c r="C8" s="4071"/>
      <c r="D8" s="4071"/>
      <c r="E8" s="4071"/>
      <c r="F8" s="4071"/>
      <c r="G8" s="2837"/>
      <c r="H8" s="2837"/>
      <c r="I8" s="2837"/>
      <c r="J8" s="2837"/>
      <c r="K8" s="2837"/>
      <c r="L8" s="2837"/>
      <c r="M8" s="2837"/>
      <c r="N8" s="2837"/>
      <c r="O8" s="1"/>
      <c r="P8" s="1"/>
    </row>
    <row r="9" spans="1:16" ht="12.75" customHeight="1">
      <c r="A9" s="1"/>
      <c r="B9" s="4070" t="s">
        <v>1795</v>
      </c>
      <c r="C9" s="4071"/>
      <c r="D9" s="4071"/>
      <c r="E9" s="4071"/>
      <c r="F9" s="4071"/>
      <c r="G9" s="2835"/>
      <c r="H9" s="2835"/>
      <c r="I9" s="2835"/>
      <c r="J9" s="2835"/>
      <c r="K9" s="2835"/>
      <c r="L9" s="2835"/>
      <c r="M9" s="2835"/>
      <c r="N9" s="2835"/>
      <c r="O9" s="1"/>
      <c r="P9" s="1"/>
    </row>
    <row r="10" spans="1:16" ht="12.75" customHeight="1">
      <c r="A10" s="1"/>
      <c r="B10" s="4070" t="s">
        <v>1796</v>
      </c>
      <c r="C10" s="4071"/>
      <c r="D10" s="4071"/>
      <c r="E10" s="4071"/>
      <c r="F10" s="4071"/>
      <c r="G10" s="2835"/>
      <c r="H10" s="2835"/>
      <c r="I10" s="2835"/>
      <c r="J10" s="2835"/>
      <c r="K10" s="2835"/>
      <c r="L10" s="2835"/>
      <c r="M10" s="2835"/>
      <c r="N10" s="2835"/>
      <c r="O10" s="1"/>
      <c r="P10" s="1"/>
    </row>
    <row r="11" spans="1:16" ht="12.75" customHeight="1">
      <c r="A11" s="1"/>
      <c r="B11" s="4070" t="s">
        <v>1797</v>
      </c>
      <c r="C11" s="4071"/>
      <c r="D11" s="4071"/>
      <c r="E11" s="4071"/>
      <c r="F11" s="4071"/>
      <c r="G11" s="2835"/>
      <c r="H11" s="2835"/>
      <c r="I11" s="2835"/>
      <c r="J11" s="2835"/>
      <c r="K11" s="2835"/>
      <c r="L11" s="2835"/>
      <c r="M11" s="2835"/>
      <c r="N11" s="2835"/>
      <c r="O11" s="1"/>
      <c r="P11" s="1"/>
    </row>
    <row r="12" spans="1:16" ht="12.75" customHeight="1">
      <c r="A12" s="1"/>
      <c r="B12" s="1"/>
      <c r="C12" s="1"/>
      <c r="D12" s="1"/>
      <c r="E12" s="1"/>
      <c r="F12" s="1"/>
      <c r="G12" s="1"/>
      <c r="H12" s="1"/>
      <c r="I12" s="1"/>
      <c r="J12" s="1"/>
      <c r="K12" s="1"/>
      <c r="L12" s="1"/>
      <c r="M12" s="1"/>
      <c r="N12" s="1"/>
      <c r="O12" s="1"/>
      <c r="P12" s="1"/>
    </row>
    <row r="13" spans="1:16" ht="12.75" customHeight="1">
      <c r="A13" s="1"/>
      <c r="B13" s="1"/>
      <c r="C13" s="1"/>
      <c r="D13" s="1"/>
      <c r="E13" s="1"/>
      <c r="F13" s="1"/>
      <c r="G13" s="1"/>
      <c r="H13" s="1"/>
      <c r="I13" s="1"/>
      <c r="J13" s="1"/>
      <c r="K13" s="1"/>
      <c r="L13" s="1"/>
      <c r="M13" s="1"/>
      <c r="N13" s="1"/>
      <c r="O13" s="1"/>
      <c r="P13" s="1"/>
    </row>
    <row r="14" spans="1:16" ht="24" customHeight="1">
      <c r="A14" s="1"/>
      <c r="B14" s="4069" t="s">
        <v>1798</v>
      </c>
      <c r="C14" s="3168"/>
      <c r="D14" s="3168"/>
      <c r="E14" s="4067" t="s">
        <v>1799</v>
      </c>
      <c r="F14" s="3168"/>
      <c r="G14" s="3168"/>
      <c r="H14" s="3168"/>
      <c r="I14" s="3168"/>
      <c r="J14" s="3168"/>
      <c r="K14" s="3168"/>
      <c r="L14" s="3168"/>
      <c r="M14" s="3168"/>
      <c r="N14" s="3168"/>
      <c r="O14" s="1"/>
      <c r="P14" s="1"/>
    </row>
    <row r="15" spans="1:16" ht="19.5" customHeight="1">
      <c r="A15" s="1"/>
      <c r="B15" s="4068" t="s">
        <v>1800</v>
      </c>
      <c r="C15" s="2882"/>
      <c r="D15" s="2882"/>
      <c r="E15" s="2882"/>
      <c r="F15" s="2882"/>
      <c r="G15" s="2882"/>
      <c r="H15" s="2882"/>
      <c r="I15" s="2882"/>
      <c r="J15" s="2882"/>
      <c r="K15" s="2882"/>
      <c r="L15" s="2882"/>
      <c r="M15" s="2882"/>
      <c r="N15" s="3992"/>
      <c r="O15" s="1"/>
      <c r="P15" s="1"/>
    </row>
    <row r="16" spans="1:16" ht="12.75" customHeight="1">
      <c r="A16" s="1"/>
      <c r="B16" s="4063" t="s">
        <v>1801</v>
      </c>
      <c r="C16" s="4064"/>
      <c r="D16" s="4065"/>
      <c r="E16" s="4063" t="s">
        <v>1802</v>
      </c>
      <c r="F16" s="4064"/>
      <c r="G16" s="4064"/>
      <c r="H16" s="4064"/>
      <c r="I16" s="4064"/>
      <c r="J16" s="4064"/>
      <c r="K16" s="4064"/>
      <c r="L16" s="4064"/>
      <c r="M16" s="4064"/>
      <c r="N16" s="4065"/>
      <c r="O16" s="1"/>
      <c r="P16" s="1"/>
    </row>
    <row r="17" spans="2:14" ht="12.75" customHeight="1">
      <c r="B17" s="3991"/>
      <c r="C17" s="2882"/>
      <c r="D17" s="3992"/>
      <c r="E17" s="3991"/>
      <c r="F17" s="2882"/>
      <c r="G17" s="2882"/>
      <c r="H17" s="2882"/>
      <c r="I17" s="2882"/>
      <c r="J17" s="2882"/>
      <c r="K17" s="2882"/>
      <c r="L17" s="2882"/>
      <c r="M17" s="2882"/>
      <c r="N17" s="3992"/>
    </row>
    <row r="18" spans="2:14" ht="12.75" customHeight="1">
      <c r="B18" s="3991"/>
      <c r="C18" s="2882"/>
      <c r="D18" s="3992"/>
      <c r="E18" s="3991"/>
      <c r="F18" s="2882"/>
      <c r="G18" s="2882"/>
      <c r="H18" s="2882"/>
      <c r="I18" s="2882"/>
      <c r="J18" s="2882"/>
      <c r="K18" s="2882"/>
      <c r="L18" s="2882"/>
      <c r="M18" s="2882"/>
      <c r="N18" s="3992"/>
    </row>
    <row r="19" spans="2:14" ht="12.75" customHeight="1">
      <c r="B19" s="3991"/>
      <c r="C19" s="2882"/>
      <c r="D19" s="3992"/>
      <c r="E19" s="3991"/>
      <c r="F19" s="2882"/>
      <c r="G19" s="2882"/>
      <c r="H19" s="2882"/>
      <c r="I19" s="2882"/>
      <c r="J19" s="2882"/>
      <c r="K19" s="2882"/>
      <c r="L19" s="2882"/>
      <c r="M19" s="2882"/>
      <c r="N19" s="3992"/>
    </row>
    <row r="20" spans="2:14" ht="12.75" customHeight="1">
      <c r="B20" s="3991"/>
      <c r="C20" s="2882"/>
      <c r="D20" s="3992"/>
      <c r="E20" s="3991"/>
      <c r="F20" s="2882"/>
      <c r="G20" s="2882"/>
      <c r="H20" s="2882"/>
      <c r="I20" s="2882"/>
      <c r="J20" s="2882"/>
      <c r="K20" s="2882"/>
      <c r="L20" s="2882"/>
      <c r="M20" s="2882"/>
      <c r="N20" s="3992"/>
    </row>
    <row r="21" spans="2:14" ht="30.75" customHeight="1">
      <c r="B21" s="3991"/>
      <c r="C21" s="2882"/>
      <c r="D21" s="3992"/>
      <c r="E21" s="3991"/>
      <c r="F21" s="2882"/>
      <c r="G21" s="2882"/>
      <c r="H21" s="2882"/>
      <c r="I21" s="2882"/>
      <c r="J21" s="2882"/>
      <c r="K21" s="2882"/>
      <c r="L21" s="2882"/>
      <c r="M21" s="2882"/>
      <c r="N21" s="3992"/>
    </row>
    <row r="22" spans="2:14" ht="69.75" customHeight="1">
      <c r="B22" s="3986"/>
      <c r="C22" s="3172"/>
      <c r="D22" s="3987"/>
      <c r="E22" s="3986"/>
      <c r="F22" s="3172"/>
      <c r="G22" s="3172"/>
      <c r="H22" s="3172"/>
      <c r="I22" s="3172"/>
      <c r="J22" s="3172"/>
      <c r="K22" s="3172"/>
      <c r="L22" s="3172"/>
      <c r="M22" s="3172"/>
      <c r="N22" s="3987"/>
    </row>
    <row r="23" spans="2:14" ht="12.75" customHeight="1">
      <c r="B23" s="3993" t="s">
        <v>1803</v>
      </c>
      <c r="C23" s="3984"/>
      <c r="D23" s="3985"/>
      <c r="E23" s="3993" t="s">
        <v>1804</v>
      </c>
      <c r="F23" s="3984"/>
      <c r="G23" s="3984"/>
      <c r="H23" s="3984"/>
      <c r="I23" s="3984"/>
      <c r="J23" s="3984"/>
      <c r="K23" s="3984"/>
      <c r="L23" s="3984"/>
      <c r="M23" s="3984"/>
      <c r="N23" s="3985"/>
    </row>
    <row r="24" spans="2:14" ht="12.75" customHeight="1">
      <c r="B24" s="3991"/>
      <c r="C24" s="2882"/>
      <c r="D24" s="3992"/>
      <c r="E24" s="3991"/>
      <c r="F24" s="2882"/>
      <c r="G24" s="2882"/>
      <c r="H24" s="2882"/>
      <c r="I24" s="2882"/>
      <c r="J24" s="2882"/>
      <c r="K24" s="2882"/>
      <c r="L24" s="2882"/>
      <c r="M24" s="2882"/>
      <c r="N24" s="3992"/>
    </row>
    <row r="25" spans="2:14" ht="12.75" customHeight="1">
      <c r="B25" s="3991"/>
      <c r="C25" s="2882"/>
      <c r="D25" s="3992"/>
      <c r="E25" s="3991"/>
      <c r="F25" s="2882"/>
      <c r="G25" s="2882"/>
      <c r="H25" s="2882"/>
      <c r="I25" s="2882"/>
      <c r="J25" s="2882"/>
      <c r="K25" s="2882"/>
      <c r="L25" s="2882"/>
      <c r="M25" s="2882"/>
      <c r="N25" s="3992"/>
    </row>
    <row r="26" spans="2:14" ht="12.75" customHeight="1">
      <c r="B26" s="3991"/>
      <c r="C26" s="2882"/>
      <c r="D26" s="3992"/>
      <c r="E26" s="3991"/>
      <c r="F26" s="2882"/>
      <c r="G26" s="2882"/>
      <c r="H26" s="2882"/>
      <c r="I26" s="2882"/>
      <c r="J26" s="2882"/>
      <c r="K26" s="2882"/>
      <c r="L26" s="2882"/>
      <c r="M26" s="2882"/>
      <c r="N26" s="3992"/>
    </row>
    <row r="27" spans="2:14" ht="12.75" customHeight="1">
      <c r="B27" s="3991"/>
      <c r="C27" s="2882"/>
      <c r="D27" s="3992"/>
      <c r="E27" s="3991"/>
      <c r="F27" s="2882"/>
      <c r="G27" s="2882"/>
      <c r="H27" s="2882"/>
      <c r="I27" s="2882"/>
      <c r="J27" s="2882"/>
      <c r="K27" s="2882"/>
      <c r="L27" s="2882"/>
      <c r="M27" s="2882"/>
      <c r="N27" s="3992"/>
    </row>
    <row r="28" spans="2:14" ht="12.75" customHeight="1">
      <c r="B28" s="3991"/>
      <c r="C28" s="2882"/>
      <c r="D28" s="3992"/>
      <c r="E28" s="3991"/>
      <c r="F28" s="2882"/>
      <c r="G28" s="2882"/>
      <c r="H28" s="2882"/>
      <c r="I28" s="2882"/>
      <c r="J28" s="2882"/>
      <c r="K28" s="2882"/>
      <c r="L28" s="2882"/>
      <c r="M28" s="2882"/>
      <c r="N28" s="3992"/>
    </row>
    <row r="29" spans="2:14" ht="12.75" customHeight="1">
      <c r="B29" s="3991"/>
      <c r="C29" s="2882"/>
      <c r="D29" s="3992"/>
      <c r="E29" s="3991"/>
      <c r="F29" s="2882"/>
      <c r="G29" s="2882"/>
      <c r="H29" s="2882"/>
      <c r="I29" s="2882"/>
      <c r="J29" s="2882"/>
      <c r="K29" s="2882"/>
      <c r="L29" s="2882"/>
      <c r="M29" s="2882"/>
      <c r="N29" s="3992"/>
    </row>
    <row r="30" spans="2:14" ht="12.75" customHeight="1">
      <c r="B30" s="3991"/>
      <c r="C30" s="2882"/>
      <c r="D30" s="3992"/>
      <c r="E30" s="3991"/>
      <c r="F30" s="2882"/>
      <c r="G30" s="2882"/>
      <c r="H30" s="2882"/>
      <c r="I30" s="2882"/>
      <c r="J30" s="2882"/>
      <c r="K30" s="2882"/>
      <c r="L30" s="2882"/>
      <c r="M30" s="2882"/>
      <c r="N30" s="3992"/>
    </row>
    <row r="31" spans="2:14" ht="12.75" customHeight="1">
      <c r="B31" s="3991"/>
      <c r="C31" s="2882"/>
      <c r="D31" s="3992"/>
      <c r="E31" s="3991"/>
      <c r="F31" s="2882"/>
      <c r="G31" s="2882"/>
      <c r="H31" s="2882"/>
      <c r="I31" s="2882"/>
      <c r="J31" s="2882"/>
      <c r="K31" s="2882"/>
      <c r="L31" s="2882"/>
      <c r="M31" s="2882"/>
      <c r="N31" s="3992"/>
    </row>
    <row r="32" spans="2:14" ht="27" customHeight="1">
      <c r="B32" s="3991"/>
      <c r="C32" s="2882"/>
      <c r="D32" s="3992"/>
      <c r="E32" s="3991"/>
      <c r="F32" s="2882"/>
      <c r="G32" s="2882"/>
      <c r="H32" s="2882"/>
      <c r="I32" s="2882"/>
      <c r="J32" s="2882"/>
      <c r="K32" s="2882"/>
      <c r="L32" s="2882"/>
      <c r="M32" s="2882"/>
      <c r="N32" s="3992"/>
    </row>
    <row r="33" spans="2:14" ht="103.5" customHeight="1">
      <c r="B33" s="3986"/>
      <c r="C33" s="3172"/>
      <c r="D33" s="3987"/>
      <c r="E33" s="3986"/>
      <c r="F33" s="3172"/>
      <c r="G33" s="3172"/>
      <c r="H33" s="3172"/>
      <c r="I33" s="3172"/>
      <c r="J33" s="3172"/>
      <c r="K33" s="3172"/>
      <c r="L33" s="3172"/>
      <c r="M33" s="3172"/>
      <c r="N33" s="3987"/>
    </row>
    <row r="34" spans="2:14" ht="15.75" customHeight="1">
      <c r="B34" s="4066" t="s">
        <v>1805</v>
      </c>
      <c r="C34" s="4064"/>
      <c r="D34" s="4064"/>
      <c r="E34" s="4064"/>
      <c r="F34" s="4064"/>
      <c r="G34" s="4064"/>
      <c r="H34" s="4064"/>
      <c r="I34" s="4064"/>
      <c r="J34" s="4064"/>
      <c r="K34" s="4064"/>
      <c r="L34" s="4064"/>
      <c r="M34" s="4064"/>
      <c r="N34" s="4065"/>
    </row>
    <row r="35" spans="2:14" ht="12.75" customHeight="1">
      <c r="B35" s="4063" t="s">
        <v>1806</v>
      </c>
      <c r="C35" s="4064"/>
      <c r="D35" s="4065"/>
      <c r="E35" s="4063" t="s">
        <v>1807</v>
      </c>
      <c r="F35" s="4064"/>
      <c r="G35" s="4064"/>
      <c r="H35" s="4064"/>
      <c r="I35" s="4064"/>
      <c r="J35" s="4064"/>
      <c r="K35" s="4064"/>
      <c r="L35" s="4064"/>
      <c r="M35" s="4064"/>
      <c r="N35" s="4065"/>
    </row>
    <row r="36" spans="2:14" ht="12.75" customHeight="1">
      <c r="B36" s="3991"/>
      <c r="C36" s="2882"/>
      <c r="D36" s="3992"/>
      <c r="E36" s="3991"/>
      <c r="F36" s="2882"/>
      <c r="G36" s="2882"/>
      <c r="H36" s="2882"/>
      <c r="I36" s="2882"/>
      <c r="J36" s="2882"/>
      <c r="K36" s="2882"/>
      <c r="L36" s="2882"/>
      <c r="M36" s="2882"/>
      <c r="N36" s="3992"/>
    </row>
    <row r="37" spans="2:14" ht="12.75" customHeight="1">
      <c r="B37" s="3991"/>
      <c r="C37" s="2882"/>
      <c r="D37" s="3992"/>
      <c r="E37" s="3991"/>
      <c r="F37" s="2882"/>
      <c r="G37" s="2882"/>
      <c r="H37" s="2882"/>
      <c r="I37" s="2882"/>
      <c r="J37" s="2882"/>
      <c r="K37" s="2882"/>
      <c r="L37" s="2882"/>
      <c r="M37" s="2882"/>
      <c r="N37" s="3992"/>
    </row>
    <row r="38" spans="2:14" ht="12.75" customHeight="1">
      <c r="B38" s="3991"/>
      <c r="C38" s="2882"/>
      <c r="D38" s="3992"/>
      <c r="E38" s="3991"/>
      <c r="F38" s="2882"/>
      <c r="G38" s="2882"/>
      <c r="H38" s="2882"/>
      <c r="I38" s="2882"/>
      <c r="J38" s="2882"/>
      <c r="K38" s="2882"/>
      <c r="L38" s="2882"/>
      <c r="M38" s="2882"/>
      <c r="N38" s="3992"/>
    </row>
    <row r="39" spans="2:14" ht="12.75" customHeight="1">
      <c r="B39" s="3991"/>
      <c r="C39" s="2882"/>
      <c r="D39" s="3992"/>
      <c r="E39" s="3991"/>
      <c r="F39" s="2882"/>
      <c r="G39" s="2882"/>
      <c r="H39" s="2882"/>
      <c r="I39" s="2882"/>
      <c r="J39" s="2882"/>
      <c r="K39" s="2882"/>
      <c r="L39" s="2882"/>
      <c r="M39" s="2882"/>
      <c r="N39" s="3992"/>
    </row>
    <row r="40" spans="2:14" ht="12.75" customHeight="1">
      <c r="B40" s="3991"/>
      <c r="C40" s="2882"/>
      <c r="D40" s="3992"/>
      <c r="E40" s="3991"/>
      <c r="F40" s="2882"/>
      <c r="G40" s="2882"/>
      <c r="H40" s="2882"/>
      <c r="I40" s="2882"/>
      <c r="J40" s="2882"/>
      <c r="K40" s="2882"/>
      <c r="L40" s="2882"/>
      <c r="M40" s="2882"/>
      <c r="N40" s="3992"/>
    </row>
    <row r="41" spans="2:14" ht="12.75" customHeight="1">
      <c r="B41" s="3991"/>
      <c r="C41" s="2882"/>
      <c r="D41" s="3992"/>
      <c r="E41" s="3991"/>
      <c r="F41" s="2882"/>
      <c r="G41" s="2882"/>
      <c r="H41" s="2882"/>
      <c r="I41" s="2882"/>
      <c r="J41" s="2882"/>
      <c r="K41" s="2882"/>
      <c r="L41" s="2882"/>
      <c r="M41" s="2882"/>
      <c r="N41" s="3992"/>
    </row>
    <row r="42" spans="2:14" ht="12.75" customHeight="1">
      <c r="B42" s="3991"/>
      <c r="C42" s="2882"/>
      <c r="D42" s="3992"/>
      <c r="E42" s="3991"/>
      <c r="F42" s="2882"/>
      <c r="G42" s="2882"/>
      <c r="H42" s="2882"/>
      <c r="I42" s="2882"/>
      <c r="J42" s="2882"/>
      <c r="K42" s="2882"/>
      <c r="L42" s="2882"/>
      <c r="M42" s="2882"/>
      <c r="N42" s="3992"/>
    </row>
    <row r="43" spans="2:14" ht="12.75" customHeight="1">
      <c r="B43" s="3991"/>
      <c r="C43" s="2882"/>
      <c r="D43" s="3992"/>
      <c r="E43" s="3991"/>
      <c r="F43" s="2882"/>
      <c r="G43" s="2882"/>
      <c r="H43" s="2882"/>
      <c r="I43" s="2882"/>
      <c r="J43" s="2882"/>
      <c r="K43" s="2882"/>
      <c r="L43" s="2882"/>
      <c r="M43" s="2882"/>
      <c r="N43" s="3992"/>
    </row>
    <row r="44" spans="2:14" ht="60" customHeight="1">
      <c r="B44" s="3991"/>
      <c r="C44" s="2882"/>
      <c r="D44" s="3992"/>
      <c r="E44" s="3991"/>
      <c r="F44" s="2882"/>
      <c r="G44" s="2882"/>
      <c r="H44" s="2882"/>
      <c r="I44" s="2882"/>
      <c r="J44" s="2882"/>
      <c r="K44" s="2882"/>
      <c r="L44" s="2882"/>
      <c r="M44" s="2882"/>
      <c r="N44" s="3992"/>
    </row>
    <row r="45" spans="2:14" ht="44.25" customHeight="1">
      <c r="B45" s="3991"/>
      <c r="C45" s="2882"/>
      <c r="D45" s="3992"/>
      <c r="E45" s="3991"/>
      <c r="F45" s="2882"/>
      <c r="G45" s="2882"/>
      <c r="H45" s="2882"/>
      <c r="I45" s="2882"/>
      <c r="J45" s="2882"/>
      <c r="K45" s="2882"/>
      <c r="L45" s="2882"/>
      <c r="M45" s="2882"/>
      <c r="N45" s="3992"/>
    </row>
    <row r="46" spans="2:14" ht="12.75" customHeight="1">
      <c r="B46" s="3991"/>
      <c r="C46" s="2882"/>
      <c r="D46" s="3992"/>
      <c r="E46" s="3991"/>
      <c r="F46" s="2882"/>
      <c r="G46" s="2882"/>
      <c r="H46" s="2882"/>
      <c r="I46" s="2882"/>
      <c r="J46" s="2882"/>
      <c r="K46" s="2882"/>
      <c r="L46" s="2882"/>
      <c r="M46" s="2882"/>
      <c r="N46" s="3992"/>
    </row>
    <row r="47" spans="2:14" ht="12.75" customHeight="1">
      <c r="B47" s="3991"/>
      <c r="C47" s="2882"/>
      <c r="D47" s="3992"/>
      <c r="E47" s="3991"/>
      <c r="F47" s="2882"/>
      <c r="G47" s="2882"/>
      <c r="H47" s="2882"/>
      <c r="I47" s="2882"/>
      <c r="J47" s="2882"/>
      <c r="K47" s="2882"/>
      <c r="L47" s="2882"/>
      <c r="M47" s="2882"/>
      <c r="N47" s="3992"/>
    </row>
    <row r="48" spans="2:14" ht="12.75" customHeight="1">
      <c r="B48" s="3991"/>
      <c r="C48" s="2882"/>
      <c r="D48" s="3992"/>
      <c r="E48" s="3991"/>
      <c r="F48" s="2882"/>
      <c r="G48" s="2882"/>
      <c r="H48" s="2882"/>
      <c r="I48" s="2882"/>
      <c r="J48" s="2882"/>
      <c r="K48" s="2882"/>
      <c r="L48" s="2882"/>
      <c r="M48" s="2882"/>
      <c r="N48" s="3992"/>
    </row>
    <row r="49" spans="2:14" ht="12.75" customHeight="1">
      <c r="B49" s="3991"/>
      <c r="C49" s="2882"/>
      <c r="D49" s="3992"/>
      <c r="E49" s="3991"/>
      <c r="F49" s="2882"/>
      <c r="G49" s="2882"/>
      <c r="H49" s="2882"/>
      <c r="I49" s="2882"/>
      <c r="J49" s="2882"/>
      <c r="K49" s="2882"/>
      <c r="L49" s="2882"/>
      <c r="M49" s="2882"/>
      <c r="N49" s="3992"/>
    </row>
    <row r="50" spans="2:14" ht="19.5" customHeight="1">
      <c r="B50" s="3991"/>
      <c r="C50" s="2882"/>
      <c r="D50" s="3992"/>
      <c r="E50" s="3991"/>
      <c r="F50" s="2882"/>
      <c r="G50" s="2882"/>
      <c r="H50" s="2882"/>
      <c r="I50" s="2882"/>
      <c r="J50" s="2882"/>
      <c r="K50" s="2882"/>
      <c r="L50" s="2882"/>
      <c r="M50" s="2882"/>
      <c r="N50" s="3992"/>
    </row>
    <row r="51" spans="2:14" ht="26.25" customHeight="1">
      <c r="B51" s="3991"/>
      <c r="C51" s="2882"/>
      <c r="D51" s="3992"/>
      <c r="E51" s="3991"/>
      <c r="F51" s="2882"/>
      <c r="G51" s="2882"/>
      <c r="H51" s="2882"/>
      <c r="I51" s="2882"/>
      <c r="J51" s="2882"/>
      <c r="K51" s="2882"/>
      <c r="L51" s="2882"/>
      <c r="M51" s="2882"/>
      <c r="N51" s="3992"/>
    </row>
    <row r="52" spans="2:14" ht="104.25" customHeight="1">
      <c r="B52" s="3986"/>
      <c r="C52" s="3172"/>
      <c r="D52" s="3987"/>
      <c r="E52" s="3986"/>
      <c r="F52" s="3172"/>
      <c r="G52" s="3172"/>
      <c r="H52" s="3172"/>
      <c r="I52" s="3172"/>
      <c r="J52" s="3172"/>
      <c r="K52" s="3172"/>
      <c r="L52" s="3172"/>
      <c r="M52" s="3172"/>
      <c r="N52" s="3987"/>
    </row>
    <row r="53" spans="2:14" ht="12.75" customHeight="1">
      <c r="B53" s="3993" t="s">
        <v>1808</v>
      </c>
      <c r="C53" s="3984"/>
      <c r="D53" s="3985"/>
      <c r="E53" s="3993" t="s">
        <v>1809</v>
      </c>
      <c r="F53" s="3984"/>
      <c r="G53" s="3984"/>
      <c r="H53" s="3984"/>
      <c r="I53" s="3984"/>
      <c r="J53" s="3984"/>
      <c r="K53" s="3984"/>
      <c r="L53" s="3984"/>
      <c r="M53" s="3984"/>
      <c r="N53" s="3985"/>
    </row>
    <row r="54" spans="2:14" ht="12.75" customHeight="1">
      <c r="B54" s="3991"/>
      <c r="C54" s="2882"/>
      <c r="D54" s="3992"/>
      <c r="E54" s="3991"/>
      <c r="F54" s="2882"/>
      <c r="G54" s="2882"/>
      <c r="H54" s="2882"/>
      <c r="I54" s="2882"/>
      <c r="J54" s="2882"/>
      <c r="K54" s="2882"/>
      <c r="L54" s="2882"/>
      <c r="M54" s="2882"/>
      <c r="N54" s="3992"/>
    </row>
    <row r="55" spans="2:14" ht="12.75" customHeight="1">
      <c r="B55" s="3991"/>
      <c r="C55" s="2882"/>
      <c r="D55" s="3992"/>
      <c r="E55" s="3991"/>
      <c r="F55" s="2882"/>
      <c r="G55" s="2882"/>
      <c r="H55" s="2882"/>
      <c r="I55" s="2882"/>
      <c r="J55" s="2882"/>
      <c r="K55" s="2882"/>
      <c r="L55" s="2882"/>
      <c r="M55" s="2882"/>
      <c r="N55" s="3992"/>
    </row>
    <row r="56" spans="2:14" ht="12.75" customHeight="1">
      <c r="B56" s="3991"/>
      <c r="C56" s="2882"/>
      <c r="D56" s="3992"/>
      <c r="E56" s="3991"/>
      <c r="F56" s="2882"/>
      <c r="G56" s="2882"/>
      <c r="H56" s="2882"/>
      <c r="I56" s="2882"/>
      <c r="J56" s="2882"/>
      <c r="K56" s="2882"/>
      <c r="L56" s="2882"/>
      <c r="M56" s="2882"/>
      <c r="N56" s="3992"/>
    </row>
    <row r="57" spans="2:14" ht="12.75" customHeight="1">
      <c r="B57" s="3991"/>
      <c r="C57" s="2882"/>
      <c r="D57" s="3992"/>
      <c r="E57" s="3991"/>
      <c r="F57" s="2882"/>
      <c r="G57" s="2882"/>
      <c r="H57" s="2882"/>
      <c r="I57" s="2882"/>
      <c r="J57" s="2882"/>
      <c r="K57" s="2882"/>
      <c r="L57" s="2882"/>
      <c r="M57" s="2882"/>
      <c r="N57" s="3992"/>
    </row>
    <row r="58" spans="2:14" ht="12.75" customHeight="1">
      <c r="B58" s="3991"/>
      <c r="C58" s="2882"/>
      <c r="D58" s="3992"/>
      <c r="E58" s="3991"/>
      <c r="F58" s="2882"/>
      <c r="G58" s="2882"/>
      <c r="H58" s="2882"/>
      <c r="I58" s="2882"/>
      <c r="J58" s="2882"/>
      <c r="K58" s="2882"/>
      <c r="L58" s="2882"/>
      <c r="M58" s="2882"/>
      <c r="N58" s="3992"/>
    </row>
    <row r="59" spans="2:14" ht="12.75" customHeight="1">
      <c r="B59" s="3991"/>
      <c r="C59" s="2882"/>
      <c r="D59" s="3992"/>
      <c r="E59" s="3991"/>
      <c r="F59" s="2882"/>
      <c r="G59" s="2882"/>
      <c r="H59" s="2882"/>
      <c r="I59" s="2882"/>
      <c r="J59" s="2882"/>
      <c r="K59" s="2882"/>
      <c r="L59" s="2882"/>
      <c r="M59" s="2882"/>
      <c r="N59" s="3992"/>
    </row>
    <row r="60" spans="2:14" ht="12.75" customHeight="1">
      <c r="B60" s="3991"/>
      <c r="C60" s="2882"/>
      <c r="D60" s="3992"/>
      <c r="E60" s="3991"/>
      <c r="F60" s="2882"/>
      <c r="G60" s="2882"/>
      <c r="H60" s="2882"/>
      <c r="I60" s="2882"/>
      <c r="J60" s="2882"/>
      <c r="K60" s="2882"/>
      <c r="L60" s="2882"/>
      <c r="M60" s="2882"/>
      <c r="N60" s="3992"/>
    </row>
    <row r="61" spans="2:14" ht="12.75" customHeight="1">
      <c r="B61" s="3991"/>
      <c r="C61" s="2882"/>
      <c r="D61" s="3992"/>
      <c r="E61" s="3991"/>
      <c r="F61" s="2882"/>
      <c r="G61" s="2882"/>
      <c r="H61" s="2882"/>
      <c r="I61" s="2882"/>
      <c r="J61" s="2882"/>
      <c r="K61" s="2882"/>
      <c r="L61" s="2882"/>
      <c r="M61" s="2882"/>
      <c r="N61" s="3992"/>
    </row>
    <row r="62" spans="2:14" ht="12.75" customHeight="1">
      <c r="B62" s="3991"/>
      <c r="C62" s="2882"/>
      <c r="D62" s="3992"/>
      <c r="E62" s="3991"/>
      <c r="F62" s="2882"/>
      <c r="G62" s="2882"/>
      <c r="H62" s="2882"/>
      <c r="I62" s="2882"/>
      <c r="J62" s="2882"/>
      <c r="K62" s="2882"/>
      <c r="L62" s="2882"/>
      <c r="M62" s="2882"/>
      <c r="N62" s="3992"/>
    </row>
    <row r="63" spans="2:14" ht="12.75" customHeight="1">
      <c r="B63" s="3991"/>
      <c r="C63" s="2882"/>
      <c r="D63" s="3992"/>
      <c r="E63" s="3991"/>
      <c r="F63" s="2882"/>
      <c r="G63" s="2882"/>
      <c r="H63" s="2882"/>
      <c r="I63" s="2882"/>
      <c r="J63" s="2882"/>
      <c r="K63" s="2882"/>
      <c r="L63" s="2882"/>
      <c r="M63" s="2882"/>
      <c r="N63" s="3992"/>
    </row>
    <row r="64" spans="2:14" ht="57.75" customHeight="1">
      <c r="B64" s="3991"/>
      <c r="C64" s="2882"/>
      <c r="D64" s="3992"/>
      <c r="E64" s="3991"/>
      <c r="F64" s="2882"/>
      <c r="G64" s="2882"/>
      <c r="H64" s="2882"/>
      <c r="I64" s="2882"/>
      <c r="J64" s="2882"/>
      <c r="K64" s="2882"/>
      <c r="L64" s="2882"/>
      <c r="M64" s="2882"/>
      <c r="N64" s="3992"/>
    </row>
    <row r="65" spans="2:14" ht="48" customHeight="1">
      <c r="B65" s="3986"/>
      <c r="C65" s="3172"/>
      <c r="D65" s="3987"/>
      <c r="E65" s="3986"/>
      <c r="F65" s="3172"/>
      <c r="G65" s="3172"/>
      <c r="H65" s="3172"/>
      <c r="I65" s="3172"/>
      <c r="J65" s="3172"/>
      <c r="K65" s="3172"/>
      <c r="L65" s="3172"/>
      <c r="M65" s="3172"/>
      <c r="N65" s="3987"/>
    </row>
    <row r="66" spans="2:14" ht="12.75" customHeight="1">
      <c r="B66" s="3993" t="s">
        <v>1810</v>
      </c>
      <c r="C66" s="3984"/>
      <c r="D66" s="3985"/>
      <c r="E66" s="3993" t="s">
        <v>1811</v>
      </c>
      <c r="F66" s="3984"/>
      <c r="G66" s="3984"/>
      <c r="H66" s="3984"/>
      <c r="I66" s="3984"/>
      <c r="J66" s="3984"/>
      <c r="K66" s="3984"/>
      <c r="L66" s="3984"/>
      <c r="M66" s="3984"/>
      <c r="N66" s="3985"/>
    </row>
    <row r="67" spans="2:14" ht="12.75" customHeight="1">
      <c r="B67" s="3991"/>
      <c r="C67" s="2882"/>
      <c r="D67" s="3992"/>
      <c r="E67" s="3991"/>
      <c r="F67" s="2882"/>
      <c r="G67" s="2882"/>
      <c r="H67" s="2882"/>
      <c r="I67" s="2882"/>
      <c r="J67" s="2882"/>
      <c r="K67" s="2882"/>
      <c r="L67" s="2882"/>
      <c r="M67" s="2882"/>
      <c r="N67" s="3992"/>
    </row>
    <row r="68" spans="2:14" ht="12.75" customHeight="1">
      <c r="B68" s="3991"/>
      <c r="C68" s="2882"/>
      <c r="D68" s="3992"/>
      <c r="E68" s="3991"/>
      <c r="F68" s="2882"/>
      <c r="G68" s="2882"/>
      <c r="H68" s="2882"/>
      <c r="I68" s="2882"/>
      <c r="J68" s="2882"/>
      <c r="K68" s="2882"/>
      <c r="L68" s="2882"/>
      <c r="M68" s="2882"/>
      <c r="N68" s="3992"/>
    </row>
    <row r="69" spans="2:14" ht="12.75" customHeight="1">
      <c r="B69" s="3991"/>
      <c r="C69" s="2882"/>
      <c r="D69" s="3992"/>
      <c r="E69" s="3991"/>
      <c r="F69" s="2882"/>
      <c r="G69" s="2882"/>
      <c r="H69" s="2882"/>
      <c r="I69" s="2882"/>
      <c r="J69" s="2882"/>
      <c r="K69" s="2882"/>
      <c r="L69" s="2882"/>
      <c r="M69" s="2882"/>
      <c r="N69" s="3992"/>
    </row>
    <row r="70" spans="2:14" ht="12.75" customHeight="1">
      <c r="B70" s="3991"/>
      <c r="C70" s="2882"/>
      <c r="D70" s="3992"/>
      <c r="E70" s="3991"/>
      <c r="F70" s="2882"/>
      <c r="G70" s="2882"/>
      <c r="H70" s="2882"/>
      <c r="I70" s="2882"/>
      <c r="J70" s="2882"/>
      <c r="K70" s="2882"/>
      <c r="L70" s="2882"/>
      <c r="M70" s="2882"/>
      <c r="N70" s="3992"/>
    </row>
    <row r="71" spans="2:14" ht="12.75" customHeight="1">
      <c r="B71" s="3991"/>
      <c r="C71" s="2882"/>
      <c r="D71" s="3992"/>
      <c r="E71" s="3991"/>
      <c r="F71" s="2882"/>
      <c r="G71" s="2882"/>
      <c r="H71" s="2882"/>
      <c r="I71" s="2882"/>
      <c r="J71" s="2882"/>
      <c r="K71" s="2882"/>
      <c r="L71" s="2882"/>
      <c r="M71" s="2882"/>
      <c r="N71" s="3992"/>
    </row>
    <row r="72" spans="2:14" ht="28.5" customHeight="1">
      <c r="B72" s="3991"/>
      <c r="C72" s="2882"/>
      <c r="D72" s="3992"/>
      <c r="E72" s="3991"/>
      <c r="F72" s="2882"/>
      <c r="G72" s="2882"/>
      <c r="H72" s="2882"/>
      <c r="I72" s="2882"/>
      <c r="J72" s="2882"/>
      <c r="K72" s="2882"/>
      <c r="L72" s="2882"/>
      <c r="M72" s="2882"/>
      <c r="N72" s="3992"/>
    </row>
    <row r="73" spans="2:14" ht="12.75" customHeight="1">
      <c r="B73" s="3991"/>
      <c r="C73" s="2882"/>
      <c r="D73" s="3992"/>
      <c r="E73" s="3991"/>
      <c r="F73" s="2882"/>
      <c r="G73" s="2882"/>
      <c r="H73" s="2882"/>
      <c r="I73" s="2882"/>
      <c r="J73" s="2882"/>
      <c r="K73" s="2882"/>
      <c r="L73" s="2882"/>
      <c r="M73" s="2882"/>
      <c r="N73" s="3992"/>
    </row>
    <row r="74" spans="2:14" ht="12.75" customHeight="1">
      <c r="B74" s="3991"/>
      <c r="C74" s="2882"/>
      <c r="D74" s="3992"/>
      <c r="E74" s="3991"/>
      <c r="F74" s="2882"/>
      <c r="G74" s="2882"/>
      <c r="H74" s="2882"/>
      <c r="I74" s="2882"/>
      <c r="J74" s="2882"/>
      <c r="K74" s="2882"/>
      <c r="L74" s="2882"/>
      <c r="M74" s="2882"/>
      <c r="N74" s="3992"/>
    </row>
    <row r="75" spans="2:14" ht="12.75" customHeight="1">
      <c r="B75" s="3991"/>
      <c r="C75" s="2882"/>
      <c r="D75" s="3992"/>
      <c r="E75" s="3991"/>
      <c r="F75" s="2882"/>
      <c r="G75" s="2882"/>
      <c r="H75" s="2882"/>
      <c r="I75" s="2882"/>
      <c r="J75" s="2882"/>
      <c r="K75" s="2882"/>
      <c r="L75" s="2882"/>
      <c r="M75" s="2882"/>
      <c r="N75" s="3992"/>
    </row>
    <row r="76" spans="2:14" ht="12.75" customHeight="1">
      <c r="B76" s="3991"/>
      <c r="C76" s="2882"/>
      <c r="D76" s="3992"/>
      <c r="E76" s="3991"/>
      <c r="F76" s="2882"/>
      <c r="G76" s="2882"/>
      <c r="H76" s="2882"/>
      <c r="I76" s="2882"/>
      <c r="J76" s="2882"/>
      <c r="K76" s="2882"/>
      <c r="L76" s="2882"/>
      <c r="M76" s="2882"/>
      <c r="N76" s="3992"/>
    </row>
    <row r="77" spans="2:14" ht="12.75" customHeight="1">
      <c r="B77" s="3991"/>
      <c r="C77" s="2882"/>
      <c r="D77" s="3992"/>
      <c r="E77" s="3991"/>
      <c r="F77" s="2882"/>
      <c r="G77" s="2882"/>
      <c r="H77" s="2882"/>
      <c r="I77" s="2882"/>
      <c r="J77" s="2882"/>
      <c r="K77" s="2882"/>
      <c r="L77" s="2882"/>
      <c r="M77" s="2882"/>
      <c r="N77" s="3992"/>
    </row>
    <row r="78" spans="2:14" ht="12.75" customHeight="1">
      <c r="B78" s="3991"/>
      <c r="C78" s="2882"/>
      <c r="D78" s="3992"/>
      <c r="E78" s="3991"/>
      <c r="F78" s="2882"/>
      <c r="G78" s="2882"/>
      <c r="H78" s="2882"/>
      <c r="I78" s="2882"/>
      <c r="J78" s="2882"/>
      <c r="K78" s="2882"/>
      <c r="L78" s="2882"/>
      <c r="M78" s="2882"/>
      <c r="N78" s="3992"/>
    </row>
    <row r="79" spans="2:14" ht="12.75" customHeight="1">
      <c r="B79" s="3991"/>
      <c r="C79" s="2882"/>
      <c r="D79" s="3992"/>
      <c r="E79" s="3991"/>
      <c r="F79" s="2882"/>
      <c r="G79" s="2882"/>
      <c r="H79" s="2882"/>
      <c r="I79" s="2882"/>
      <c r="J79" s="2882"/>
      <c r="K79" s="2882"/>
      <c r="L79" s="2882"/>
      <c r="M79" s="2882"/>
      <c r="N79" s="3992"/>
    </row>
    <row r="80" spans="2:14" ht="34.5" customHeight="1">
      <c r="B80" s="3991"/>
      <c r="C80" s="2882"/>
      <c r="D80" s="3992"/>
      <c r="E80" s="3991"/>
      <c r="F80" s="2882"/>
      <c r="G80" s="2882"/>
      <c r="H80" s="2882"/>
      <c r="I80" s="2882"/>
      <c r="J80" s="2882"/>
      <c r="K80" s="2882"/>
      <c r="L80" s="2882"/>
      <c r="M80" s="2882"/>
      <c r="N80" s="3992"/>
    </row>
    <row r="81" spans="2:14" ht="96" customHeight="1">
      <c r="B81" s="3986"/>
      <c r="C81" s="3172"/>
      <c r="D81" s="3987"/>
      <c r="E81" s="3986"/>
      <c r="F81" s="3172"/>
      <c r="G81" s="3172"/>
      <c r="H81" s="3172"/>
      <c r="I81" s="3172"/>
      <c r="J81" s="3172"/>
      <c r="K81" s="3172"/>
      <c r="L81" s="3172"/>
      <c r="M81" s="3172"/>
      <c r="N81" s="3987"/>
    </row>
    <row r="82" spans="2:14" ht="15" customHeight="1">
      <c r="B82" s="4060" t="s">
        <v>1812</v>
      </c>
      <c r="C82" s="4061"/>
      <c r="D82" s="4061"/>
      <c r="E82" s="4061"/>
      <c r="F82" s="4061"/>
      <c r="G82" s="4061"/>
      <c r="H82" s="4061"/>
      <c r="I82" s="4061"/>
      <c r="J82" s="4061"/>
      <c r="K82" s="4061"/>
      <c r="L82" s="4061"/>
      <c r="M82" s="4061"/>
      <c r="N82" s="4062"/>
    </row>
    <row r="83" spans="2:14" ht="12.75" customHeight="1">
      <c r="B83" s="4015" t="s">
        <v>1813</v>
      </c>
      <c r="C83" s="2882"/>
      <c r="D83" s="3992"/>
      <c r="E83" s="4015" t="s">
        <v>1814</v>
      </c>
      <c r="F83" s="2882"/>
      <c r="G83" s="2882"/>
      <c r="H83" s="2882"/>
      <c r="I83" s="2882"/>
      <c r="J83" s="2882"/>
      <c r="K83" s="2882"/>
      <c r="L83" s="2882"/>
      <c r="M83" s="2882"/>
      <c r="N83" s="3992"/>
    </row>
    <row r="84" spans="2:14" ht="12.75" customHeight="1">
      <c r="B84" s="3991"/>
      <c r="C84" s="2882"/>
      <c r="D84" s="3992"/>
      <c r="E84" s="3991"/>
      <c r="F84" s="2882"/>
      <c r="G84" s="2882"/>
      <c r="H84" s="2882"/>
      <c r="I84" s="2882"/>
      <c r="J84" s="2882"/>
      <c r="K84" s="2882"/>
      <c r="L84" s="2882"/>
      <c r="M84" s="2882"/>
      <c r="N84" s="3992"/>
    </row>
    <row r="85" spans="2:14" ht="12.75" customHeight="1">
      <c r="B85" s="3991"/>
      <c r="C85" s="2882"/>
      <c r="D85" s="3992"/>
      <c r="E85" s="3991"/>
      <c r="F85" s="2882"/>
      <c r="G85" s="2882"/>
      <c r="H85" s="2882"/>
      <c r="I85" s="2882"/>
      <c r="J85" s="2882"/>
      <c r="K85" s="2882"/>
      <c r="L85" s="2882"/>
      <c r="M85" s="2882"/>
      <c r="N85" s="3992"/>
    </row>
    <row r="86" spans="2:14" ht="12.75" customHeight="1">
      <c r="B86" s="3991"/>
      <c r="C86" s="2882"/>
      <c r="D86" s="3992"/>
      <c r="E86" s="3991"/>
      <c r="F86" s="2882"/>
      <c r="G86" s="2882"/>
      <c r="H86" s="2882"/>
      <c r="I86" s="2882"/>
      <c r="J86" s="2882"/>
      <c r="K86" s="2882"/>
      <c r="L86" s="2882"/>
      <c r="M86" s="2882"/>
      <c r="N86" s="3992"/>
    </row>
    <row r="87" spans="2:14" ht="12.75" customHeight="1">
      <c r="B87" s="3991"/>
      <c r="C87" s="2882"/>
      <c r="D87" s="3992"/>
      <c r="E87" s="3991"/>
      <c r="F87" s="2882"/>
      <c r="G87" s="2882"/>
      <c r="H87" s="2882"/>
      <c r="I87" s="2882"/>
      <c r="J87" s="2882"/>
      <c r="K87" s="2882"/>
      <c r="L87" s="2882"/>
      <c r="M87" s="2882"/>
      <c r="N87" s="3992"/>
    </row>
    <row r="88" spans="2:14" ht="12.75" customHeight="1">
      <c r="B88" s="3991"/>
      <c r="C88" s="2882"/>
      <c r="D88" s="3992"/>
      <c r="E88" s="3991"/>
      <c r="F88" s="2882"/>
      <c r="G88" s="2882"/>
      <c r="H88" s="2882"/>
      <c r="I88" s="2882"/>
      <c r="J88" s="2882"/>
      <c r="K88" s="2882"/>
      <c r="L88" s="2882"/>
      <c r="M88" s="2882"/>
      <c r="N88" s="3992"/>
    </row>
    <row r="89" spans="2:14" ht="12.75" customHeight="1">
      <c r="B89" s="3991"/>
      <c r="C89" s="2882"/>
      <c r="D89" s="3992"/>
      <c r="E89" s="3991"/>
      <c r="F89" s="2882"/>
      <c r="G89" s="2882"/>
      <c r="H89" s="2882"/>
      <c r="I89" s="2882"/>
      <c r="J89" s="2882"/>
      <c r="K89" s="2882"/>
      <c r="L89" s="2882"/>
      <c r="M89" s="2882"/>
      <c r="N89" s="3992"/>
    </row>
    <row r="90" spans="2:14" ht="90" customHeight="1">
      <c r="B90" s="3991"/>
      <c r="C90" s="2882"/>
      <c r="D90" s="3992"/>
      <c r="E90" s="3991"/>
      <c r="F90" s="2882"/>
      <c r="G90" s="2882"/>
      <c r="H90" s="2882"/>
      <c r="I90" s="2882"/>
      <c r="J90" s="2882"/>
      <c r="K90" s="2882"/>
      <c r="L90" s="2882"/>
      <c r="M90" s="2882"/>
      <c r="N90" s="3992"/>
    </row>
    <row r="91" spans="2:14" ht="295.5" customHeight="1">
      <c r="B91" s="3986"/>
      <c r="C91" s="3172"/>
      <c r="D91" s="3987"/>
      <c r="E91" s="3986"/>
      <c r="F91" s="3172"/>
      <c r="G91" s="3172"/>
      <c r="H91" s="3172"/>
      <c r="I91" s="3172"/>
      <c r="J91" s="3172"/>
      <c r="K91" s="3172"/>
      <c r="L91" s="3172"/>
      <c r="M91" s="3172"/>
      <c r="N91" s="3987"/>
    </row>
    <row r="92" spans="2:14" ht="30.75" customHeight="1">
      <c r="B92" s="3993" t="s">
        <v>1815</v>
      </c>
      <c r="C92" s="3984"/>
      <c r="D92" s="3985"/>
      <c r="E92" s="3993" t="s">
        <v>1816</v>
      </c>
      <c r="F92" s="3984"/>
      <c r="G92" s="3984"/>
      <c r="H92" s="3984"/>
      <c r="I92" s="3984"/>
      <c r="J92" s="3984"/>
      <c r="K92" s="3984"/>
      <c r="L92" s="3984"/>
      <c r="M92" s="3984"/>
      <c r="N92" s="3985"/>
    </row>
    <row r="93" spans="2:14" ht="12.75" customHeight="1">
      <c r="B93" s="3991"/>
      <c r="C93" s="2882"/>
      <c r="D93" s="3992"/>
      <c r="E93" s="3991"/>
      <c r="F93" s="2882"/>
      <c r="G93" s="2882"/>
      <c r="H93" s="2882"/>
      <c r="I93" s="2882"/>
      <c r="J93" s="2882"/>
      <c r="K93" s="2882"/>
      <c r="L93" s="2882"/>
      <c r="M93" s="2882"/>
      <c r="N93" s="3992"/>
    </row>
    <row r="94" spans="2:14" ht="12.75" customHeight="1">
      <c r="B94" s="3991"/>
      <c r="C94" s="2882"/>
      <c r="D94" s="3992"/>
      <c r="E94" s="3991"/>
      <c r="F94" s="2882"/>
      <c r="G94" s="2882"/>
      <c r="H94" s="2882"/>
      <c r="I94" s="2882"/>
      <c r="J94" s="2882"/>
      <c r="K94" s="2882"/>
      <c r="L94" s="2882"/>
      <c r="M94" s="2882"/>
      <c r="N94" s="3992"/>
    </row>
    <row r="95" spans="2:14" ht="12.75" customHeight="1">
      <c r="B95" s="3991"/>
      <c r="C95" s="2882"/>
      <c r="D95" s="3992"/>
      <c r="E95" s="3991"/>
      <c r="F95" s="2882"/>
      <c r="G95" s="2882"/>
      <c r="H95" s="2882"/>
      <c r="I95" s="2882"/>
      <c r="J95" s="2882"/>
      <c r="K95" s="2882"/>
      <c r="L95" s="2882"/>
      <c r="M95" s="2882"/>
      <c r="N95" s="3992"/>
    </row>
    <row r="96" spans="2:14" ht="32.25" customHeight="1">
      <c r="B96" s="3991"/>
      <c r="C96" s="2882"/>
      <c r="D96" s="3992"/>
      <c r="E96" s="3991"/>
      <c r="F96" s="2882"/>
      <c r="G96" s="2882"/>
      <c r="H96" s="2882"/>
      <c r="I96" s="2882"/>
      <c r="J96" s="2882"/>
      <c r="K96" s="2882"/>
      <c r="L96" s="2882"/>
      <c r="M96" s="2882"/>
      <c r="N96" s="3992"/>
    </row>
    <row r="97" spans="2:14" ht="21.75" customHeight="1">
      <c r="B97" s="3991"/>
      <c r="C97" s="2882"/>
      <c r="D97" s="3992"/>
      <c r="E97" s="3991"/>
      <c r="F97" s="2882"/>
      <c r="G97" s="2882"/>
      <c r="H97" s="2882"/>
      <c r="I97" s="2882"/>
      <c r="J97" s="2882"/>
      <c r="K97" s="2882"/>
      <c r="L97" s="2882"/>
      <c r="M97" s="2882"/>
      <c r="N97" s="3992"/>
    </row>
    <row r="98" spans="2:14" ht="12.75" customHeight="1">
      <c r="B98" s="3991"/>
      <c r="C98" s="2882"/>
      <c r="D98" s="3992"/>
      <c r="E98" s="3991"/>
      <c r="F98" s="2882"/>
      <c r="G98" s="2882"/>
      <c r="H98" s="2882"/>
      <c r="I98" s="2882"/>
      <c r="J98" s="2882"/>
      <c r="K98" s="2882"/>
      <c r="L98" s="2882"/>
      <c r="M98" s="2882"/>
      <c r="N98" s="3992"/>
    </row>
    <row r="99" spans="2:14" ht="12.75" customHeight="1">
      <c r="B99" s="3991"/>
      <c r="C99" s="2882"/>
      <c r="D99" s="3992"/>
      <c r="E99" s="3991"/>
      <c r="F99" s="2882"/>
      <c r="G99" s="2882"/>
      <c r="H99" s="2882"/>
      <c r="I99" s="2882"/>
      <c r="J99" s="2882"/>
      <c r="K99" s="2882"/>
      <c r="L99" s="2882"/>
      <c r="M99" s="2882"/>
      <c r="N99" s="3992"/>
    </row>
    <row r="100" spans="2:14" ht="12.75" customHeight="1">
      <c r="B100" s="3986"/>
      <c r="C100" s="3172"/>
      <c r="D100" s="3987"/>
      <c r="E100" s="3986"/>
      <c r="F100" s="3172"/>
      <c r="G100" s="3172"/>
      <c r="H100" s="3172"/>
      <c r="I100" s="3172"/>
      <c r="J100" s="3172"/>
      <c r="K100" s="3172"/>
      <c r="L100" s="3172"/>
      <c r="M100" s="3172"/>
      <c r="N100" s="3987"/>
    </row>
    <row r="101" spans="2:14" ht="12.75" customHeight="1">
      <c r="B101" s="3993" t="s">
        <v>1817</v>
      </c>
      <c r="C101" s="3984"/>
      <c r="D101" s="3985"/>
      <c r="E101" s="3993" t="s">
        <v>1818</v>
      </c>
      <c r="F101" s="3984"/>
      <c r="G101" s="3984"/>
      <c r="H101" s="3984"/>
      <c r="I101" s="3984"/>
      <c r="J101" s="3984"/>
      <c r="K101" s="3984"/>
      <c r="L101" s="3984"/>
      <c r="M101" s="3984"/>
      <c r="N101" s="3985"/>
    </row>
    <row r="102" spans="2:14" ht="12.75" customHeight="1">
      <c r="B102" s="3991"/>
      <c r="C102" s="2882"/>
      <c r="D102" s="3992"/>
      <c r="E102" s="3991"/>
      <c r="F102" s="2882"/>
      <c r="G102" s="2882"/>
      <c r="H102" s="2882"/>
      <c r="I102" s="2882"/>
      <c r="J102" s="2882"/>
      <c r="K102" s="2882"/>
      <c r="L102" s="2882"/>
      <c r="M102" s="2882"/>
      <c r="N102" s="3992"/>
    </row>
    <row r="103" spans="2:14" ht="28.5" customHeight="1">
      <c r="B103" s="3991"/>
      <c r="C103" s="2882"/>
      <c r="D103" s="3992"/>
      <c r="E103" s="3991"/>
      <c r="F103" s="2882"/>
      <c r="G103" s="2882"/>
      <c r="H103" s="2882"/>
      <c r="I103" s="2882"/>
      <c r="J103" s="2882"/>
      <c r="K103" s="2882"/>
      <c r="L103" s="2882"/>
      <c r="M103" s="2882"/>
      <c r="N103" s="3992"/>
    </row>
    <row r="104" spans="2:14" ht="12.75" customHeight="1">
      <c r="B104" s="3991"/>
      <c r="C104" s="2882"/>
      <c r="D104" s="3992"/>
      <c r="E104" s="3991"/>
      <c r="F104" s="2882"/>
      <c r="G104" s="2882"/>
      <c r="H104" s="2882"/>
      <c r="I104" s="2882"/>
      <c r="J104" s="2882"/>
      <c r="K104" s="2882"/>
      <c r="L104" s="2882"/>
      <c r="M104" s="2882"/>
      <c r="N104" s="3992"/>
    </row>
    <row r="105" spans="2:14" ht="100.5" customHeight="1">
      <c r="B105" s="3986"/>
      <c r="C105" s="3172"/>
      <c r="D105" s="3987"/>
      <c r="E105" s="3986"/>
      <c r="F105" s="3172"/>
      <c r="G105" s="3172"/>
      <c r="H105" s="3172"/>
      <c r="I105" s="3172"/>
      <c r="J105" s="3172"/>
      <c r="K105" s="3172"/>
      <c r="L105" s="3172"/>
      <c r="M105" s="3172"/>
      <c r="N105" s="3987"/>
    </row>
    <row r="106" spans="2:14" ht="15.75" customHeight="1">
      <c r="B106" s="4060" t="s">
        <v>1819</v>
      </c>
      <c r="C106" s="4061"/>
      <c r="D106" s="4061"/>
      <c r="E106" s="4061"/>
      <c r="F106" s="4061"/>
      <c r="G106" s="4061"/>
      <c r="H106" s="4061"/>
      <c r="I106" s="4061"/>
      <c r="J106" s="4061"/>
      <c r="K106" s="4061"/>
      <c r="L106" s="4061"/>
      <c r="M106" s="4061"/>
      <c r="N106" s="4062"/>
    </row>
    <row r="107" spans="2:14" ht="12.75" customHeight="1">
      <c r="B107" s="4015" t="s">
        <v>1820</v>
      </c>
      <c r="C107" s="2882"/>
      <c r="D107" s="3992"/>
      <c r="E107" s="4015" t="s">
        <v>1821</v>
      </c>
      <c r="F107" s="2882"/>
      <c r="G107" s="2882"/>
      <c r="H107" s="2882"/>
      <c r="I107" s="2882"/>
      <c r="J107" s="2882"/>
      <c r="K107" s="2882"/>
      <c r="L107" s="2882"/>
      <c r="M107" s="2882"/>
      <c r="N107" s="3992"/>
    </row>
    <row r="108" spans="2:14" ht="12.75" customHeight="1">
      <c r="B108" s="3991"/>
      <c r="C108" s="2882"/>
      <c r="D108" s="3992"/>
      <c r="E108" s="3991"/>
      <c r="F108" s="2882"/>
      <c r="G108" s="2882"/>
      <c r="H108" s="2882"/>
      <c r="I108" s="2882"/>
      <c r="J108" s="2882"/>
      <c r="K108" s="2882"/>
      <c r="L108" s="2882"/>
      <c r="M108" s="2882"/>
      <c r="N108" s="3992"/>
    </row>
    <row r="109" spans="2:14" ht="12.75" customHeight="1">
      <c r="B109" s="3991"/>
      <c r="C109" s="2882"/>
      <c r="D109" s="3992"/>
      <c r="E109" s="3991"/>
      <c r="F109" s="2882"/>
      <c r="G109" s="2882"/>
      <c r="H109" s="2882"/>
      <c r="I109" s="2882"/>
      <c r="J109" s="2882"/>
      <c r="K109" s="2882"/>
      <c r="L109" s="2882"/>
      <c r="M109" s="2882"/>
      <c r="N109" s="3992"/>
    </row>
    <row r="110" spans="2:14" ht="12.75" customHeight="1">
      <c r="B110" s="3991"/>
      <c r="C110" s="2882"/>
      <c r="D110" s="3992"/>
      <c r="E110" s="3991"/>
      <c r="F110" s="2882"/>
      <c r="G110" s="2882"/>
      <c r="H110" s="2882"/>
      <c r="I110" s="2882"/>
      <c r="J110" s="2882"/>
      <c r="K110" s="2882"/>
      <c r="L110" s="2882"/>
      <c r="M110" s="2882"/>
      <c r="N110" s="3992"/>
    </row>
    <row r="111" spans="2:14" ht="12.75" customHeight="1">
      <c r="B111" s="3991"/>
      <c r="C111" s="2882"/>
      <c r="D111" s="3992"/>
      <c r="E111" s="3991"/>
      <c r="F111" s="2882"/>
      <c r="G111" s="2882"/>
      <c r="H111" s="2882"/>
      <c r="I111" s="2882"/>
      <c r="J111" s="2882"/>
      <c r="K111" s="2882"/>
      <c r="L111" s="2882"/>
      <c r="M111" s="2882"/>
      <c r="N111" s="3992"/>
    </row>
    <row r="112" spans="2:14" ht="38.25" customHeight="1">
      <c r="B112" s="3986"/>
      <c r="C112" s="3172"/>
      <c r="D112" s="3987"/>
      <c r="E112" s="3986"/>
      <c r="F112" s="3172"/>
      <c r="G112" s="3172"/>
      <c r="H112" s="3172"/>
      <c r="I112" s="3172"/>
      <c r="J112" s="3172"/>
      <c r="K112" s="3172"/>
      <c r="L112" s="3172"/>
      <c r="M112" s="3172"/>
      <c r="N112" s="3987"/>
    </row>
    <row r="113" spans="2:14" ht="12.75" customHeight="1">
      <c r="B113" s="4072" t="s">
        <v>1822</v>
      </c>
      <c r="C113" s="3984"/>
      <c r="D113" s="3985"/>
      <c r="E113" s="3993" t="s">
        <v>1823</v>
      </c>
      <c r="F113" s="3984"/>
      <c r="G113" s="3984"/>
      <c r="H113" s="3984"/>
      <c r="I113" s="3984"/>
      <c r="J113" s="3984"/>
      <c r="K113" s="3984"/>
      <c r="L113" s="3984"/>
      <c r="M113" s="3984"/>
      <c r="N113" s="3985"/>
    </row>
    <row r="114" spans="2:14" ht="12.75" customHeight="1">
      <c r="B114" s="3991"/>
      <c r="C114" s="2882"/>
      <c r="D114" s="3992"/>
      <c r="E114" s="3991"/>
      <c r="F114" s="2882"/>
      <c r="G114" s="2882"/>
      <c r="H114" s="2882"/>
      <c r="I114" s="2882"/>
      <c r="J114" s="2882"/>
      <c r="K114" s="2882"/>
      <c r="L114" s="2882"/>
      <c r="M114" s="2882"/>
      <c r="N114" s="3992"/>
    </row>
    <row r="115" spans="2:14" ht="12.75" customHeight="1">
      <c r="B115" s="3991"/>
      <c r="C115" s="2882"/>
      <c r="D115" s="3992"/>
      <c r="E115" s="3991"/>
      <c r="F115" s="2882"/>
      <c r="G115" s="2882"/>
      <c r="H115" s="2882"/>
      <c r="I115" s="2882"/>
      <c r="J115" s="2882"/>
      <c r="K115" s="2882"/>
      <c r="L115" s="2882"/>
      <c r="M115" s="2882"/>
      <c r="N115" s="3992"/>
    </row>
    <row r="116" spans="2:14" ht="12.75" customHeight="1">
      <c r="B116" s="3991"/>
      <c r="C116" s="2882"/>
      <c r="D116" s="3992"/>
      <c r="E116" s="3991"/>
      <c r="F116" s="2882"/>
      <c r="G116" s="2882"/>
      <c r="H116" s="2882"/>
      <c r="I116" s="2882"/>
      <c r="J116" s="2882"/>
      <c r="K116" s="2882"/>
      <c r="L116" s="2882"/>
      <c r="M116" s="2882"/>
      <c r="N116" s="3992"/>
    </row>
    <row r="117" spans="2:14" ht="42" customHeight="1">
      <c r="B117" s="3986"/>
      <c r="C117" s="3172"/>
      <c r="D117" s="3987"/>
      <c r="E117" s="3986"/>
      <c r="F117" s="3172"/>
      <c r="G117" s="3172"/>
      <c r="H117" s="3172"/>
      <c r="I117" s="3172"/>
      <c r="J117" s="3172"/>
      <c r="K117" s="3172"/>
      <c r="L117" s="3172"/>
      <c r="M117" s="3172"/>
      <c r="N117" s="3987"/>
    </row>
    <row r="118" spans="2:14" ht="12.75" customHeight="1">
      <c r="B118" s="3993" t="s">
        <v>1824</v>
      </c>
      <c r="C118" s="3984"/>
      <c r="D118" s="3985"/>
      <c r="E118" s="3993" t="s">
        <v>1825</v>
      </c>
      <c r="F118" s="3984"/>
      <c r="G118" s="3984"/>
      <c r="H118" s="3984"/>
      <c r="I118" s="3984"/>
      <c r="J118" s="3984"/>
      <c r="K118" s="3984"/>
      <c r="L118" s="3984"/>
      <c r="M118" s="3984"/>
      <c r="N118" s="3985"/>
    </row>
    <row r="119" spans="2:14" ht="12.75" customHeight="1">
      <c r="B119" s="3991"/>
      <c r="C119" s="2882"/>
      <c r="D119" s="3992"/>
      <c r="E119" s="3991"/>
      <c r="F119" s="2882"/>
      <c r="G119" s="2882"/>
      <c r="H119" s="2882"/>
      <c r="I119" s="2882"/>
      <c r="J119" s="2882"/>
      <c r="K119" s="2882"/>
      <c r="L119" s="2882"/>
      <c r="M119" s="2882"/>
      <c r="N119" s="3992"/>
    </row>
    <row r="120" spans="2:14" ht="12.75" customHeight="1">
      <c r="B120" s="3991"/>
      <c r="C120" s="2882"/>
      <c r="D120" s="3992"/>
      <c r="E120" s="3991"/>
      <c r="F120" s="2882"/>
      <c r="G120" s="2882"/>
      <c r="H120" s="2882"/>
      <c r="I120" s="2882"/>
      <c r="J120" s="2882"/>
      <c r="K120" s="2882"/>
      <c r="L120" s="2882"/>
      <c r="M120" s="2882"/>
      <c r="N120" s="3992"/>
    </row>
    <row r="121" spans="2:14" ht="12.75" customHeight="1">
      <c r="B121" s="3991"/>
      <c r="C121" s="2882"/>
      <c r="D121" s="3992"/>
      <c r="E121" s="3991"/>
      <c r="F121" s="2882"/>
      <c r="G121" s="2882"/>
      <c r="H121" s="2882"/>
      <c r="I121" s="2882"/>
      <c r="J121" s="2882"/>
      <c r="K121" s="2882"/>
      <c r="L121" s="2882"/>
      <c r="M121" s="2882"/>
      <c r="N121" s="3992"/>
    </row>
    <row r="122" spans="2:14" ht="12.75" customHeight="1">
      <c r="B122" s="3991"/>
      <c r="C122" s="2882"/>
      <c r="D122" s="3992"/>
      <c r="E122" s="3991"/>
      <c r="F122" s="2882"/>
      <c r="G122" s="2882"/>
      <c r="H122" s="2882"/>
      <c r="I122" s="2882"/>
      <c r="J122" s="2882"/>
      <c r="K122" s="2882"/>
      <c r="L122" s="2882"/>
      <c r="M122" s="2882"/>
      <c r="N122" s="3992"/>
    </row>
    <row r="123" spans="2:14" ht="12.75" customHeight="1">
      <c r="B123" s="3991"/>
      <c r="C123" s="2882"/>
      <c r="D123" s="3992"/>
      <c r="E123" s="3991"/>
      <c r="F123" s="2882"/>
      <c r="G123" s="2882"/>
      <c r="H123" s="2882"/>
      <c r="I123" s="2882"/>
      <c r="J123" s="2882"/>
      <c r="K123" s="2882"/>
      <c r="L123" s="2882"/>
      <c r="M123" s="2882"/>
      <c r="N123" s="3992"/>
    </row>
    <row r="124" spans="2:14" ht="41.25" customHeight="1">
      <c r="B124" s="3991"/>
      <c r="C124" s="2882"/>
      <c r="D124" s="3992"/>
      <c r="E124" s="3991"/>
      <c r="F124" s="2882"/>
      <c r="G124" s="2882"/>
      <c r="H124" s="2882"/>
      <c r="I124" s="2882"/>
      <c r="J124" s="2882"/>
      <c r="K124" s="2882"/>
      <c r="L124" s="2882"/>
      <c r="M124" s="2882"/>
      <c r="N124" s="3992"/>
    </row>
    <row r="125" spans="2:14" ht="12.75" customHeight="1">
      <c r="B125" s="3991"/>
      <c r="C125" s="2882"/>
      <c r="D125" s="3992"/>
      <c r="E125" s="3991"/>
      <c r="F125" s="2882"/>
      <c r="G125" s="2882"/>
      <c r="H125" s="2882"/>
      <c r="I125" s="2882"/>
      <c r="J125" s="2882"/>
      <c r="K125" s="2882"/>
      <c r="L125" s="2882"/>
      <c r="M125" s="2882"/>
      <c r="N125" s="3992"/>
    </row>
    <row r="126" spans="2:14" ht="12.75" customHeight="1">
      <c r="B126" s="3986"/>
      <c r="C126" s="3172"/>
      <c r="D126" s="3987"/>
      <c r="E126" s="3986"/>
      <c r="F126" s="3172"/>
      <c r="G126" s="3172"/>
      <c r="H126" s="3172"/>
      <c r="I126" s="3172"/>
      <c r="J126" s="3172"/>
      <c r="K126" s="3172"/>
      <c r="L126" s="3172"/>
      <c r="M126" s="3172"/>
      <c r="N126" s="3987"/>
    </row>
    <row r="127" spans="2:14" ht="14.25">
      <c r="B127" s="8"/>
    </row>
    <row r="128" spans="2:14" ht="14.25">
      <c r="B128" s="8"/>
    </row>
    <row r="129" spans="2:14" ht="14.25">
      <c r="B129" s="8"/>
    </row>
    <row r="130" spans="2:14" ht="14.25">
      <c r="B130" s="8"/>
    </row>
    <row r="131" spans="2:14" ht="28.5" customHeight="1">
      <c r="B131" s="9" t="s">
        <v>1826</v>
      </c>
      <c r="C131" s="10"/>
      <c r="D131" s="10"/>
      <c r="E131" s="10"/>
      <c r="F131" s="10"/>
      <c r="G131" s="10"/>
      <c r="H131" s="10"/>
      <c r="I131" s="10"/>
      <c r="J131" s="10"/>
      <c r="K131" s="10"/>
      <c r="L131" s="10"/>
      <c r="M131" s="10"/>
      <c r="N131" s="10"/>
    </row>
    <row r="132" spans="2:14" ht="12.75" customHeight="1">
      <c r="B132" s="2883" t="s">
        <v>1827</v>
      </c>
      <c r="C132" s="2882"/>
      <c r="D132" s="2882"/>
      <c r="E132" s="2882"/>
      <c r="F132" s="2882"/>
      <c r="G132" s="2882"/>
      <c r="H132" s="2882"/>
      <c r="I132" s="2882"/>
      <c r="J132" s="2882"/>
      <c r="K132" s="2882"/>
      <c r="L132" s="2882"/>
      <c r="M132" s="2882"/>
      <c r="N132" s="2882"/>
    </row>
    <row r="133" spans="2:14" ht="12.75" customHeight="1">
      <c r="B133" s="4080" t="s">
        <v>1795</v>
      </c>
      <c r="C133" s="4081"/>
      <c r="D133" s="4081"/>
      <c r="E133" s="4081"/>
      <c r="F133" s="4081"/>
      <c r="G133" s="2853"/>
      <c r="H133" s="2853"/>
      <c r="I133" s="2853"/>
      <c r="J133" s="2853"/>
      <c r="K133" s="2853"/>
      <c r="L133" s="2853"/>
      <c r="M133" s="2853"/>
      <c r="N133" s="2853"/>
    </row>
    <row r="134" spans="2:14" ht="12.75" customHeight="1">
      <c r="B134" s="11"/>
      <c r="C134" s="11"/>
      <c r="D134" s="11"/>
      <c r="E134" s="11"/>
      <c r="F134" s="11"/>
      <c r="G134" s="11"/>
      <c r="H134" s="11"/>
      <c r="I134" s="11"/>
      <c r="J134" s="11"/>
      <c r="K134" s="11"/>
      <c r="L134" s="11"/>
      <c r="M134" s="11"/>
      <c r="N134" s="11"/>
    </row>
    <row r="135" spans="2:14" ht="12.75" customHeight="1">
      <c r="B135" s="2988" t="s">
        <v>1798</v>
      </c>
      <c r="C135" s="2885"/>
      <c r="D135" s="2912"/>
      <c r="E135" s="2917" t="s">
        <v>1799</v>
      </c>
      <c r="F135" s="2885"/>
      <c r="G135" s="2885"/>
      <c r="H135" s="2885"/>
      <c r="I135" s="2885"/>
      <c r="J135" s="2885"/>
      <c r="K135" s="2885"/>
      <c r="L135" s="2885"/>
      <c r="M135" s="2885"/>
      <c r="N135" s="2885"/>
    </row>
    <row r="136" spans="2:14" ht="20.25" customHeight="1">
      <c r="B136" s="4060" t="s">
        <v>1800</v>
      </c>
      <c r="C136" s="4061"/>
      <c r="D136" s="4061"/>
      <c r="E136" s="4061"/>
      <c r="F136" s="4061"/>
      <c r="G136" s="4061"/>
      <c r="H136" s="4061"/>
      <c r="I136" s="4061"/>
      <c r="J136" s="4061"/>
      <c r="K136" s="4061"/>
      <c r="L136" s="4061"/>
      <c r="M136" s="4061"/>
      <c r="N136" s="4062"/>
    </row>
    <row r="137" spans="2:14" ht="12.75" customHeight="1">
      <c r="B137" s="4015" t="s">
        <v>1828</v>
      </c>
      <c r="C137" s="2882"/>
      <c r="D137" s="3992"/>
      <c r="E137" s="4015" t="s">
        <v>1829</v>
      </c>
      <c r="F137" s="2882"/>
      <c r="G137" s="2882"/>
      <c r="H137" s="2882"/>
      <c r="I137" s="2882"/>
      <c r="J137" s="2882"/>
      <c r="K137" s="2882"/>
      <c r="L137" s="2882"/>
      <c r="M137" s="2882"/>
      <c r="N137" s="3992"/>
    </row>
    <row r="138" spans="2:14" ht="12.75" customHeight="1">
      <c r="B138" s="3991"/>
      <c r="C138" s="2882"/>
      <c r="D138" s="3992"/>
      <c r="E138" s="3991"/>
      <c r="F138" s="2882"/>
      <c r="G138" s="2882"/>
      <c r="H138" s="2882"/>
      <c r="I138" s="2882"/>
      <c r="J138" s="2882"/>
      <c r="K138" s="2882"/>
      <c r="L138" s="2882"/>
      <c r="M138" s="2882"/>
      <c r="N138" s="3992"/>
    </row>
    <row r="139" spans="2:14" ht="12.75" customHeight="1">
      <c r="B139" s="3991"/>
      <c r="C139" s="2882"/>
      <c r="D139" s="3992"/>
      <c r="E139" s="3991"/>
      <c r="F139" s="2882"/>
      <c r="G139" s="2882"/>
      <c r="H139" s="2882"/>
      <c r="I139" s="2882"/>
      <c r="J139" s="2882"/>
      <c r="K139" s="2882"/>
      <c r="L139" s="2882"/>
      <c r="M139" s="2882"/>
      <c r="N139" s="3992"/>
    </row>
    <row r="140" spans="2:14" ht="12.75" customHeight="1">
      <c r="B140" s="3991"/>
      <c r="C140" s="2882"/>
      <c r="D140" s="3992"/>
      <c r="E140" s="3991"/>
      <c r="F140" s="2882"/>
      <c r="G140" s="2882"/>
      <c r="H140" s="2882"/>
      <c r="I140" s="2882"/>
      <c r="J140" s="2882"/>
      <c r="K140" s="2882"/>
      <c r="L140" s="2882"/>
      <c r="M140" s="2882"/>
      <c r="N140" s="3992"/>
    </row>
    <row r="141" spans="2:14" ht="40.5" customHeight="1">
      <c r="B141" s="3986"/>
      <c r="C141" s="3172"/>
      <c r="D141" s="3987"/>
      <c r="E141" s="3986"/>
      <c r="F141" s="3172"/>
      <c r="G141" s="3172"/>
      <c r="H141" s="3172"/>
      <c r="I141" s="3172"/>
      <c r="J141" s="3172"/>
      <c r="K141" s="3172"/>
      <c r="L141" s="3172"/>
      <c r="M141" s="3172"/>
      <c r="N141" s="3987"/>
    </row>
    <row r="142" spans="2:14" ht="12.75" customHeight="1">
      <c r="B142" s="3993" t="s">
        <v>1830</v>
      </c>
      <c r="C142" s="3984"/>
      <c r="D142" s="3985"/>
      <c r="E142" s="3993" t="s">
        <v>1831</v>
      </c>
      <c r="F142" s="3984"/>
      <c r="G142" s="3984"/>
      <c r="H142" s="3984"/>
      <c r="I142" s="3984"/>
      <c r="J142" s="3984"/>
      <c r="K142" s="3984"/>
      <c r="L142" s="3984"/>
      <c r="M142" s="3984"/>
      <c r="N142" s="3985"/>
    </row>
    <row r="143" spans="2:14" ht="12.75" customHeight="1">
      <c r="B143" s="3991"/>
      <c r="C143" s="2882"/>
      <c r="D143" s="3992"/>
      <c r="E143" s="3991"/>
      <c r="F143" s="2882"/>
      <c r="G143" s="2882"/>
      <c r="H143" s="2882"/>
      <c r="I143" s="2882"/>
      <c r="J143" s="2882"/>
      <c r="K143" s="2882"/>
      <c r="L143" s="2882"/>
      <c r="M143" s="2882"/>
      <c r="N143" s="3992"/>
    </row>
    <row r="144" spans="2:14" ht="30.75" customHeight="1">
      <c r="B144" s="3991"/>
      <c r="C144" s="2882"/>
      <c r="D144" s="3992"/>
      <c r="E144" s="3991"/>
      <c r="F144" s="2882"/>
      <c r="G144" s="2882"/>
      <c r="H144" s="2882"/>
      <c r="I144" s="2882"/>
      <c r="J144" s="2882"/>
      <c r="K144" s="2882"/>
      <c r="L144" s="2882"/>
      <c r="M144" s="2882"/>
      <c r="N144" s="3992"/>
    </row>
    <row r="145" spans="2:14" ht="24" customHeight="1">
      <c r="B145" s="3991"/>
      <c r="C145" s="2882"/>
      <c r="D145" s="3992"/>
      <c r="E145" s="3991"/>
      <c r="F145" s="2882"/>
      <c r="G145" s="2882"/>
      <c r="H145" s="2882"/>
      <c r="I145" s="2882"/>
      <c r="J145" s="2882"/>
      <c r="K145" s="2882"/>
      <c r="L145" s="2882"/>
      <c r="M145" s="2882"/>
      <c r="N145" s="3992"/>
    </row>
    <row r="146" spans="2:14" ht="12.75" customHeight="1">
      <c r="B146" s="3986"/>
      <c r="C146" s="3172"/>
      <c r="D146" s="3987"/>
      <c r="E146" s="3986"/>
      <c r="F146" s="3172"/>
      <c r="G146" s="3172"/>
      <c r="H146" s="3172"/>
      <c r="I146" s="3172"/>
      <c r="J146" s="3172"/>
      <c r="K146" s="3172"/>
      <c r="L146" s="3172"/>
      <c r="M146" s="3172"/>
      <c r="N146" s="3987"/>
    </row>
    <row r="147" spans="2:14" ht="12.75" customHeight="1">
      <c r="B147" s="3993" t="s">
        <v>1832</v>
      </c>
      <c r="C147" s="3984"/>
      <c r="D147" s="3985"/>
      <c r="E147" s="3993" t="s">
        <v>1833</v>
      </c>
      <c r="F147" s="3984"/>
      <c r="G147" s="3984"/>
      <c r="H147" s="3984"/>
      <c r="I147" s="3984"/>
      <c r="J147" s="3984"/>
      <c r="K147" s="3984"/>
      <c r="L147" s="3984"/>
      <c r="M147" s="3984"/>
      <c r="N147" s="3985"/>
    </row>
    <row r="148" spans="2:14" ht="12.75" customHeight="1">
      <c r="B148" s="3991"/>
      <c r="C148" s="2882"/>
      <c r="D148" s="3992"/>
      <c r="E148" s="3991"/>
      <c r="F148" s="2882"/>
      <c r="G148" s="2882"/>
      <c r="H148" s="2882"/>
      <c r="I148" s="2882"/>
      <c r="J148" s="2882"/>
      <c r="K148" s="2882"/>
      <c r="L148" s="2882"/>
      <c r="M148" s="2882"/>
      <c r="N148" s="3992"/>
    </row>
    <row r="149" spans="2:14" ht="27" customHeight="1">
      <c r="B149" s="3991"/>
      <c r="C149" s="2882"/>
      <c r="D149" s="3992"/>
      <c r="E149" s="3991"/>
      <c r="F149" s="2882"/>
      <c r="G149" s="2882"/>
      <c r="H149" s="2882"/>
      <c r="I149" s="2882"/>
      <c r="J149" s="2882"/>
      <c r="K149" s="2882"/>
      <c r="L149" s="2882"/>
      <c r="M149" s="2882"/>
      <c r="N149" s="3992"/>
    </row>
    <row r="150" spans="2:14" ht="30" customHeight="1">
      <c r="B150" s="3991"/>
      <c r="C150" s="2882"/>
      <c r="D150" s="3992"/>
      <c r="E150" s="3991"/>
      <c r="F150" s="2882"/>
      <c r="G150" s="2882"/>
      <c r="H150" s="2882"/>
      <c r="I150" s="2882"/>
      <c r="J150" s="2882"/>
      <c r="K150" s="2882"/>
      <c r="L150" s="2882"/>
      <c r="M150" s="2882"/>
      <c r="N150" s="3992"/>
    </row>
    <row r="151" spans="2:14" ht="28.5" customHeight="1">
      <c r="B151" s="3991"/>
      <c r="C151" s="2882"/>
      <c r="D151" s="3992"/>
      <c r="E151" s="3991"/>
      <c r="F151" s="2882"/>
      <c r="G151" s="2882"/>
      <c r="H151" s="2882"/>
      <c r="I151" s="2882"/>
      <c r="J151" s="2882"/>
      <c r="K151" s="2882"/>
      <c r="L151" s="2882"/>
      <c r="M151" s="2882"/>
      <c r="N151" s="3992"/>
    </row>
    <row r="152" spans="2:14" ht="12.75" customHeight="1">
      <c r="B152" s="3991"/>
      <c r="C152" s="2882"/>
      <c r="D152" s="3992"/>
      <c r="E152" s="3991"/>
      <c r="F152" s="2882"/>
      <c r="G152" s="2882"/>
      <c r="H152" s="2882"/>
      <c r="I152" s="2882"/>
      <c r="J152" s="2882"/>
      <c r="K152" s="2882"/>
      <c r="L152" s="2882"/>
      <c r="M152" s="2882"/>
      <c r="N152" s="3992"/>
    </row>
    <row r="153" spans="2:14" ht="12.75" customHeight="1">
      <c r="B153" s="3991"/>
      <c r="C153" s="2882"/>
      <c r="D153" s="3992"/>
      <c r="E153" s="3991"/>
      <c r="F153" s="2882"/>
      <c r="G153" s="2882"/>
      <c r="H153" s="2882"/>
      <c r="I153" s="2882"/>
      <c r="J153" s="2882"/>
      <c r="K153" s="2882"/>
      <c r="L153" s="2882"/>
      <c r="M153" s="2882"/>
      <c r="N153" s="3992"/>
    </row>
    <row r="154" spans="2:14" ht="12.75" customHeight="1">
      <c r="B154" s="3991"/>
      <c r="C154" s="2882"/>
      <c r="D154" s="3992"/>
      <c r="E154" s="3991"/>
      <c r="F154" s="2882"/>
      <c r="G154" s="2882"/>
      <c r="H154" s="2882"/>
      <c r="I154" s="2882"/>
      <c r="J154" s="2882"/>
      <c r="K154" s="2882"/>
      <c r="L154" s="2882"/>
      <c r="M154" s="2882"/>
      <c r="N154" s="3992"/>
    </row>
    <row r="155" spans="2:14" ht="12.75" customHeight="1">
      <c r="B155" s="3986"/>
      <c r="C155" s="3172"/>
      <c r="D155" s="3987"/>
      <c r="E155" s="3986"/>
      <c r="F155" s="3172"/>
      <c r="G155" s="3172"/>
      <c r="H155" s="3172"/>
      <c r="I155" s="3172"/>
      <c r="J155" s="3172"/>
      <c r="K155" s="3172"/>
      <c r="L155" s="3172"/>
      <c r="M155" s="3172"/>
      <c r="N155" s="3987"/>
    </row>
    <row r="156" spans="2:14" ht="18" customHeight="1">
      <c r="B156" s="4066" t="s">
        <v>1805</v>
      </c>
      <c r="C156" s="4064"/>
      <c r="D156" s="4064"/>
      <c r="E156" s="4064"/>
      <c r="F156" s="4064"/>
      <c r="G156" s="4064"/>
      <c r="H156" s="4064"/>
      <c r="I156" s="4064"/>
      <c r="J156" s="4064"/>
      <c r="K156" s="4064"/>
      <c r="L156" s="4064"/>
      <c r="M156" s="4064"/>
      <c r="N156" s="4065"/>
    </row>
    <row r="157" spans="2:14" ht="15" customHeight="1">
      <c r="B157" s="4063" t="s">
        <v>1834</v>
      </c>
      <c r="C157" s="4064"/>
      <c r="D157" s="4065"/>
      <c r="E157" s="4063" t="s">
        <v>1835</v>
      </c>
      <c r="F157" s="4064"/>
      <c r="G157" s="4064"/>
      <c r="H157" s="4064"/>
      <c r="I157" s="4064"/>
      <c r="J157" s="4064"/>
      <c r="K157" s="4064"/>
      <c r="L157" s="4064"/>
      <c r="M157" s="4064"/>
      <c r="N157" s="4065"/>
    </row>
    <row r="158" spans="2:14" ht="15" customHeight="1">
      <c r="B158" s="3991"/>
      <c r="C158" s="2882"/>
      <c r="D158" s="3992"/>
      <c r="E158" s="3991"/>
      <c r="F158" s="2882"/>
      <c r="G158" s="2882"/>
      <c r="H158" s="2882"/>
      <c r="I158" s="2882"/>
      <c r="J158" s="2882"/>
      <c r="K158" s="2882"/>
      <c r="L158" s="2882"/>
      <c r="M158" s="2882"/>
      <c r="N158" s="3992"/>
    </row>
    <row r="159" spans="2:14" ht="15" customHeight="1">
      <c r="B159" s="3991"/>
      <c r="C159" s="2882"/>
      <c r="D159" s="3992"/>
      <c r="E159" s="3991"/>
      <c r="F159" s="2882"/>
      <c r="G159" s="2882"/>
      <c r="H159" s="2882"/>
      <c r="I159" s="2882"/>
      <c r="J159" s="2882"/>
      <c r="K159" s="2882"/>
      <c r="L159" s="2882"/>
      <c r="M159" s="2882"/>
      <c r="N159" s="3992"/>
    </row>
    <row r="160" spans="2:14" ht="15" customHeight="1">
      <c r="B160" s="3991"/>
      <c r="C160" s="2882"/>
      <c r="D160" s="3992"/>
      <c r="E160" s="3991"/>
      <c r="F160" s="2882"/>
      <c r="G160" s="2882"/>
      <c r="H160" s="2882"/>
      <c r="I160" s="2882"/>
      <c r="J160" s="2882"/>
      <c r="K160" s="2882"/>
      <c r="L160" s="2882"/>
      <c r="M160" s="2882"/>
      <c r="N160" s="3992"/>
    </row>
    <row r="161" spans="2:14" ht="15" customHeight="1">
      <c r="B161" s="3991"/>
      <c r="C161" s="2882"/>
      <c r="D161" s="3992"/>
      <c r="E161" s="3991"/>
      <c r="F161" s="2882"/>
      <c r="G161" s="2882"/>
      <c r="H161" s="2882"/>
      <c r="I161" s="2882"/>
      <c r="J161" s="2882"/>
      <c r="K161" s="2882"/>
      <c r="L161" s="2882"/>
      <c r="M161" s="2882"/>
      <c r="N161" s="3992"/>
    </row>
    <row r="162" spans="2:14" ht="15" customHeight="1">
      <c r="B162" s="3991"/>
      <c r="C162" s="2882"/>
      <c r="D162" s="3992"/>
      <c r="E162" s="3991"/>
      <c r="F162" s="2882"/>
      <c r="G162" s="2882"/>
      <c r="H162" s="2882"/>
      <c r="I162" s="2882"/>
      <c r="J162" s="2882"/>
      <c r="K162" s="2882"/>
      <c r="L162" s="2882"/>
      <c r="M162" s="2882"/>
      <c r="N162" s="3992"/>
    </row>
    <row r="163" spans="2:14" ht="15" customHeight="1">
      <c r="B163" s="3991"/>
      <c r="C163" s="2882"/>
      <c r="D163" s="3992"/>
      <c r="E163" s="3991"/>
      <c r="F163" s="2882"/>
      <c r="G163" s="2882"/>
      <c r="H163" s="2882"/>
      <c r="I163" s="2882"/>
      <c r="J163" s="2882"/>
      <c r="K163" s="2882"/>
      <c r="L163" s="2882"/>
      <c r="M163" s="2882"/>
      <c r="N163" s="3992"/>
    </row>
    <row r="164" spans="2:14" ht="15" customHeight="1">
      <c r="B164" s="3991"/>
      <c r="C164" s="2882"/>
      <c r="D164" s="3992"/>
      <c r="E164" s="3991"/>
      <c r="F164" s="2882"/>
      <c r="G164" s="2882"/>
      <c r="H164" s="2882"/>
      <c r="I164" s="2882"/>
      <c r="J164" s="2882"/>
      <c r="K164" s="2882"/>
      <c r="L164" s="2882"/>
      <c r="M164" s="2882"/>
      <c r="N164" s="3992"/>
    </row>
    <row r="165" spans="2:14" ht="15" customHeight="1">
      <c r="B165" s="3991"/>
      <c r="C165" s="2882"/>
      <c r="D165" s="3992"/>
      <c r="E165" s="3991"/>
      <c r="F165" s="2882"/>
      <c r="G165" s="2882"/>
      <c r="H165" s="2882"/>
      <c r="I165" s="2882"/>
      <c r="J165" s="2882"/>
      <c r="K165" s="2882"/>
      <c r="L165" s="2882"/>
      <c r="M165" s="2882"/>
      <c r="N165" s="3992"/>
    </row>
    <row r="166" spans="2:14" ht="15" customHeight="1">
      <c r="B166" s="3991"/>
      <c r="C166" s="2882"/>
      <c r="D166" s="3992"/>
      <c r="E166" s="3991"/>
      <c r="F166" s="2882"/>
      <c r="G166" s="2882"/>
      <c r="H166" s="2882"/>
      <c r="I166" s="2882"/>
      <c r="J166" s="2882"/>
      <c r="K166" s="2882"/>
      <c r="L166" s="2882"/>
      <c r="M166" s="2882"/>
      <c r="N166" s="3992"/>
    </row>
    <row r="167" spans="2:14" ht="15" customHeight="1">
      <c r="B167" s="3991"/>
      <c r="C167" s="2882"/>
      <c r="D167" s="3992"/>
      <c r="E167" s="3991"/>
      <c r="F167" s="2882"/>
      <c r="G167" s="2882"/>
      <c r="H167" s="2882"/>
      <c r="I167" s="2882"/>
      <c r="J167" s="2882"/>
      <c r="K167" s="2882"/>
      <c r="L167" s="2882"/>
      <c r="M167" s="2882"/>
      <c r="N167" s="3992"/>
    </row>
    <row r="168" spans="2:14" ht="15" customHeight="1">
      <c r="B168" s="3991"/>
      <c r="C168" s="2882"/>
      <c r="D168" s="3992"/>
      <c r="E168" s="3991"/>
      <c r="F168" s="2882"/>
      <c r="G168" s="2882"/>
      <c r="H168" s="2882"/>
      <c r="I168" s="2882"/>
      <c r="J168" s="2882"/>
      <c r="K168" s="2882"/>
      <c r="L168" s="2882"/>
      <c r="M168" s="2882"/>
      <c r="N168" s="3992"/>
    </row>
    <row r="169" spans="2:14" ht="15" customHeight="1">
      <c r="B169" s="3991"/>
      <c r="C169" s="2882"/>
      <c r="D169" s="3992"/>
      <c r="E169" s="3991"/>
      <c r="F169" s="2882"/>
      <c r="G169" s="2882"/>
      <c r="H169" s="2882"/>
      <c r="I169" s="2882"/>
      <c r="J169" s="2882"/>
      <c r="K169" s="2882"/>
      <c r="L169" s="2882"/>
      <c r="M169" s="2882"/>
      <c r="N169" s="3992"/>
    </row>
    <row r="170" spans="2:14" ht="15" customHeight="1">
      <c r="B170" s="3991"/>
      <c r="C170" s="2882"/>
      <c r="D170" s="3992"/>
      <c r="E170" s="3991"/>
      <c r="F170" s="2882"/>
      <c r="G170" s="2882"/>
      <c r="H170" s="2882"/>
      <c r="I170" s="2882"/>
      <c r="J170" s="2882"/>
      <c r="K170" s="2882"/>
      <c r="L170" s="2882"/>
      <c r="M170" s="2882"/>
      <c r="N170" s="3992"/>
    </row>
    <row r="171" spans="2:14" ht="15" customHeight="1">
      <c r="B171" s="3991"/>
      <c r="C171" s="2882"/>
      <c r="D171" s="3992"/>
      <c r="E171" s="3991"/>
      <c r="F171" s="2882"/>
      <c r="G171" s="2882"/>
      <c r="H171" s="2882"/>
      <c r="I171" s="2882"/>
      <c r="J171" s="2882"/>
      <c r="K171" s="2882"/>
      <c r="L171" s="2882"/>
      <c r="M171" s="2882"/>
      <c r="N171" s="3992"/>
    </row>
    <row r="172" spans="2:14" ht="15" customHeight="1">
      <c r="B172" s="3991"/>
      <c r="C172" s="2882"/>
      <c r="D172" s="3992"/>
      <c r="E172" s="3991"/>
      <c r="F172" s="2882"/>
      <c r="G172" s="2882"/>
      <c r="H172" s="2882"/>
      <c r="I172" s="2882"/>
      <c r="J172" s="2882"/>
      <c r="K172" s="2882"/>
      <c r="L172" s="2882"/>
      <c r="M172" s="2882"/>
      <c r="N172" s="3992"/>
    </row>
    <row r="173" spans="2:14" ht="15" customHeight="1">
      <c r="B173" s="3991"/>
      <c r="C173" s="2882"/>
      <c r="D173" s="3992"/>
      <c r="E173" s="3991"/>
      <c r="F173" s="2882"/>
      <c r="G173" s="2882"/>
      <c r="H173" s="2882"/>
      <c r="I173" s="2882"/>
      <c r="J173" s="2882"/>
      <c r="K173" s="2882"/>
      <c r="L173" s="2882"/>
      <c r="M173" s="2882"/>
      <c r="N173" s="3992"/>
    </row>
    <row r="174" spans="2:14" ht="15" customHeight="1">
      <c r="B174" s="3991"/>
      <c r="C174" s="2882"/>
      <c r="D174" s="3992"/>
      <c r="E174" s="3991"/>
      <c r="F174" s="2882"/>
      <c r="G174" s="2882"/>
      <c r="H174" s="2882"/>
      <c r="I174" s="2882"/>
      <c r="J174" s="2882"/>
      <c r="K174" s="2882"/>
      <c r="L174" s="2882"/>
      <c r="M174" s="2882"/>
      <c r="N174" s="3992"/>
    </row>
    <row r="175" spans="2:14" ht="15" customHeight="1">
      <c r="B175" s="3986"/>
      <c r="C175" s="3172"/>
      <c r="D175" s="3987"/>
      <c r="E175" s="3986"/>
      <c r="F175" s="3172"/>
      <c r="G175" s="3172"/>
      <c r="H175" s="3172"/>
      <c r="I175" s="3172"/>
      <c r="J175" s="3172"/>
      <c r="K175" s="3172"/>
      <c r="L175" s="3172"/>
      <c r="M175" s="3172"/>
      <c r="N175" s="3987"/>
    </row>
    <row r="176" spans="2:14" ht="60" customHeight="1">
      <c r="B176" s="3993" t="s">
        <v>1836</v>
      </c>
      <c r="C176" s="3984"/>
      <c r="D176" s="3985"/>
      <c r="E176" s="3993" t="s">
        <v>1837</v>
      </c>
      <c r="F176" s="3984"/>
      <c r="G176" s="3984"/>
      <c r="H176" s="3984"/>
      <c r="I176" s="3984"/>
      <c r="J176" s="3984"/>
      <c r="K176" s="3984"/>
      <c r="L176" s="3984"/>
      <c r="M176" s="3984"/>
      <c r="N176" s="3985"/>
    </row>
    <row r="177" spans="2:14" ht="33" customHeight="1">
      <c r="B177" s="3991"/>
      <c r="C177" s="2882"/>
      <c r="D177" s="3992"/>
      <c r="E177" s="3991"/>
      <c r="F177" s="2882"/>
      <c r="G177" s="2882"/>
      <c r="H177" s="2882"/>
      <c r="I177" s="2882"/>
      <c r="J177" s="2882"/>
      <c r="K177" s="2882"/>
      <c r="L177" s="2882"/>
      <c r="M177" s="2882"/>
      <c r="N177" s="3992"/>
    </row>
    <row r="178" spans="2:14" ht="37.5" customHeight="1">
      <c r="B178" s="3991"/>
      <c r="C178" s="2882"/>
      <c r="D178" s="3992"/>
      <c r="E178" s="3991"/>
      <c r="F178" s="2882"/>
      <c r="G178" s="2882"/>
      <c r="H178" s="2882"/>
      <c r="I178" s="2882"/>
      <c r="J178" s="2882"/>
      <c r="K178" s="2882"/>
      <c r="L178" s="2882"/>
      <c r="M178" s="2882"/>
      <c r="N178" s="3992"/>
    </row>
    <row r="179" spans="2:14" ht="33" customHeight="1">
      <c r="B179" s="3991"/>
      <c r="C179" s="2882"/>
      <c r="D179" s="3992"/>
      <c r="E179" s="3991"/>
      <c r="F179" s="2882"/>
      <c r="G179" s="2882"/>
      <c r="H179" s="2882"/>
      <c r="I179" s="2882"/>
      <c r="J179" s="2882"/>
      <c r="K179" s="2882"/>
      <c r="L179" s="2882"/>
      <c r="M179" s="2882"/>
      <c r="N179" s="3992"/>
    </row>
    <row r="180" spans="2:14" ht="34.5" customHeight="1">
      <c r="B180" s="3991"/>
      <c r="C180" s="2882"/>
      <c r="D180" s="3992"/>
      <c r="E180" s="3991"/>
      <c r="F180" s="2882"/>
      <c r="G180" s="2882"/>
      <c r="H180" s="2882"/>
      <c r="I180" s="2882"/>
      <c r="J180" s="2882"/>
      <c r="K180" s="2882"/>
      <c r="L180" s="2882"/>
      <c r="M180" s="2882"/>
      <c r="N180" s="3992"/>
    </row>
    <row r="181" spans="2:14" ht="12.75" customHeight="1">
      <c r="B181" s="3991"/>
      <c r="C181" s="2882"/>
      <c r="D181" s="3992"/>
      <c r="E181" s="3991"/>
      <c r="F181" s="2882"/>
      <c r="G181" s="2882"/>
      <c r="H181" s="2882"/>
      <c r="I181" s="2882"/>
      <c r="J181" s="2882"/>
      <c r="K181" s="2882"/>
      <c r="L181" s="2882"/>
      <c r="M181" s="2882"/>
      <c r="N181" s="3992"/>
    </row>
    <row r="182" spans="2:14" ht="12.75" customHeight="1">
      <c r="B182" s="3991"/>
      <c r="C182" s="2882"/>
      <c r="D182" s="3992"/>
      <c r="E182" s="3991"/>
      <c r="F182" s="2882"/>
      <c r="G182" s="2882"/>
      <c r="H182" s="2882"/>
      <c r="I182" s="2882"/>
      <c r="J182" s="2882"/>
      <c r="K182" s="2882"/>
      <c r="L182" s="2882"/>
      <c r="M182" s="2882"/>
      <c r="N182" s="3992"/>
    </row>
    <row r="183" spans="2:14" ht="12.75" customHeight="1">
      <c r="B183" s="3991"/>
      <c r="C183" s="2882"/>
      <c r="D183" s="3992"/>
      <c r="E183" s="3991"/>
      <c r="F183" s="2882"/>
      <c r="G183" s="2882"/>
      <c r="H183" s="2882"/>
      <c r="I183" s="2882"/>
      <c r="J183" s="2882"/>
      <c r="K183" s="2882"/>
      <c r="L183" s="2882"/>
      <c r="M183" s="2882"/>
      <c r="N183" s="3992"/>
    </row>
    <row r="184" spans="2:14" ht="12.75" customHeight="1">
      <c r="B184" s="3991"/>
      <c r="C184" s="2882"/>
      <c r="D184" s="3992"/>
      <c r="E184" s="3991"/>
      <c r="F184" s="2882"/>
      <c r="G184" s="2882"/>
      <c r="H184" s="2882"/>
      <c r="I184" s="2882"/>
      <c r="J184" s="2882"/>
      <c r="K184" s="2882"/>
      <c r="L184" s="2882"/>
      <c r="M184" s="2882"/>
      <c r="N184" s="3992"/>
    </row>
    <row r="185" spans="2:14" ht="12.75" customHeight="1">
      <c r="B185" s="3991"/>
      <c r="C185" s="2882"/>
      <c r="D185" s="3992"/>
      <c r="E185" s="3991"/>
      <c r="F185" s="2882"/>
      <c r="G185" s="2882"/>
      <c r="H185" s="2882"/>
      <c r="I185" s="2882"/>
      <c r="J185" s="2882"/>
      <c r="K185" s="2882"/>
      <c r="L185" s="2882"/>
      <c r="M185" s="2882"/>
      <c r="N185" s="3992"/>
    </row>
    <row r="186" spans="2:14" ht="3" customHeight="1">
      <c r="B186" s="3986"/>
      <c r="C186" s="3172"/>
      <c r="D186" s="3987"/>
      <c r="E186" s="3986"/>
      <c r="F186" s="3172"/>
      <c r="G186" s="3172"/>
      <c r="H186" s="3172"/>
      <c r="I186" s="3172"/>
      <c r="J186" s="3172"/>
      <c r="K186" s="3172"/>
      <c r="L186" s="3172"/>
      <c r="M186" s="3172"/>
      <c r="N186" s="3987"/>
    </row>
    <row r="187" spans="2:14" ht="12.75" customHeight="1">
      <c r="B187" s="3993" t="s">
        <v>1838</v>
      </c>
      <c r="C187" s="3984"/>
      <c r="D187" s="3985"/>
      <c r="E187" s="3993" t="s">
        <v>1839</v>
      </c>
      <c r="F187" s="3984"/>
      <c r="G187" s="3984"/>
      <c r="H187" s="3984"/>
      <c r="I187" s="3984"/>
      <c r="J187" s="3984"/>
      <c r="K187" s="3984"/>
      <c r="L187" s="3984"/>
      <c r="M187" s="3984"/>
      <c r="N187" s="3985"/>
    </row>
    <row r="188" spans="2:14" ht="62.25" customHeight="1">
      <c r="B188" s="3991"/>
      <c r="C188" s="2882"/>
      <c r="D188" s="3992"/>
      <c r="E188" s="3991"/>
      <c r="F188" s="2882"/>
      <c r="G188" s="2882"/>
      <c r="H188" s="2882"/>
      <c r="I188" s="2882"/>
      <c r="J188" s="2882"/>
      <c r="K188" s="2882"/>
      <c r="L188" s="2882"/>
      <c r="M188" s="2882"/>
      <c r="N188" s="3992"/>
    </row>
    <row r="189" spans="2:14" ht="51.75" customHeight="1">
      <c r="B189" s="3991"/>
      <c r="C189" s="2882"/>
      <c r="D189" s="3992"/>
      <c r="E189" s="3991"/>
      <c r="F189" s="2882"/>
      <c r="G189" s="2882"/>
      <c r="H189" s="2882"/>
      <c r="I189" s="2882"/>
      <c r="J189" s="2882"/>
      <c r="K189" s="2882"/>
      <c r="L189" s="2882"/>
      <c r="M189" s="2882"/>
      <c r="N189" s="3992"/>
    </row>
    <row r="190" spans="2:14" ht="64.5" customHeight="1">
      <c r="B190" s="3991"/>
      <c r="C190" s="2882"/>
      <c r="D190" s="3992"/>
      <c r="E190" s="3991"/>
      <c r="F190" s="2882"/>
      <c r="G190" s="2882"/>
      <c r="H190" s="2882"/>
      <c r="I190" s="2882"/>
      <c r="J190" s="2882"/>
      <c r="K190" s="2882"/>
      <c r="L190" s="2882"/>
      <c r="M190" s="2882"/>
      <c r="N190" s="3992"/>
    </row>
    <row r="191" spans="2:14" ht="12.75" customHeight="1">
      <c r="B191" s="3991"/>
      <c r="C191" s="2882"/>
      <c r="D191" s="3992"/>
      <c r="E191" s="3991"/>
      <c r="F191" s="2882"/>
      <c r="G191" s="2882"/>
      <c r="H191" s="2882"/>
      <c r="I191" s="2882"/>
      <c r="J191" s="2882"/>
      <c r="K191" s="2882"/>
      <c r="L191" s="2882"/>
      <c r="M191" s="2882"/>
      <c r="N191" s="3992"/>
    </row>
    <row r="192" spans="2:14" ht="12.75" customHeight="1">
      <c r="B192" s="3991"/>
      <c r="C192" s="2882"/>
      <c r="D192" s="3992"/>
      <c r="E192" s="3991"/>
      <c r="F192" s="2882"/>
      <c r="G192" s="2882"/>
      <c r="H192" s="2882"/>
      <c r="I192" s="2882"/>
      <c r="J192" s="2882"/>
      <c r="K192" s="2882"/>
      <c r="L192" s="2882"/>
      <c r="M192" s="2882"/>
      <c r="N192" s="3992"/>
    </row>
    <row r="193" spans="2:14" ht="12.75" customHeight="1">
      <c r="B193" s="3991"/>
      <c r="C193" s="2882"/>
      <c r="D193" s="3992"/>
      <c r="E193" s="3991"/>
      <c r="F193" s="2882"/>
      <c r="G193" s="2882"/>
      <c r="H193" s="2882"/>
      <c r="I193" s="2882"/>
      <c r="J193" s="2882"/>
      <c r="K193" s="2882"/>
      <c r="L193" s="2882"/>
      <c r="M193" s="2882"/>
      <c r="N193" s="3992"/>
    </row>
    <row r="194" spans="2:14" ht="12.75" customHeight="1">
      <c r="B194" s="3991"/>
      <c r="C194" s="2882"/>
      <c r="D194" s="3992"/>
      <c r="E194" s="3991"/>
      <c r="F194" s="2882"/>
      <c r="G194" s="2882"/>
      <c r="H194" s="2882"/>
      <c r="I194" s="2882"/>
      <c r="J194" s="2882"/>
      <c r="K194" s="2882"/>
      <c r="L194" s="2882"/>
      <c r="M194" s="2882"/>
      <c r="N194" s="3992"/>
    </row>
    <row r="195" spans="2:14" ht="12.75" customHeight="1">
      <c r="B195" s="3986"/>
      <c r="C195" s="3172"/>
      <c r="D195" s="3987"/>
      <c r="E195" s="3986"/>
      <c r="F195" s="3172"/>
      <c r="G195" s="3172"/>
      <c r="H195" s="3172"/>
      <c r="I195" s="3172"/>
      <c r="J195" s="3172"/>
      <c r="K195" s="3172"/>
      <c r="L195" s="3172"/>
      <c r="M195" s="3172"/>
      <c r="N195" s="3987"/>
    </row>
    <row r="196" spans="2:14" ht="12.75" customHeight="1">
      <c r="B196" s="3993" t="s">
        <v>1840</v>
      </c>
      <c r="C196" s="3984"/>
      <c r="D196" s="3985"/>
      <c r="E196" s="4047" t="s">
        <v>1841</v>
      </c>
      <c r="F196" s="3984"/>
      <c r="G196" s="3984"/>
      <c r="H196" s="3984"/>
      <c r="I196" s="3984"/>
      <c r="J196" s="3984"/>
      <c r="K196" s="3984"/>
      <c r="L196" s="3984"/>
      <c r="M196" s="3984"/>
      <c r="N196" s="3985"/>
    </row>
    <row r="197" spans="2:14" ht="12.75" customHeight="1">
      <c r="B197" s="3991"/>
      <c r="C197" s="2882"/>
      <c r="D197" s="3992"/>
      <c r="E197" s="3991"/>
      <c r="F197" s="2882"/>
      <c r="G197" s="2882"/>
      <c r="H197" s="2882"/>
      <c r="I197" s="2882"/>
      <c r="J197" s="2882"/>
      <c r="K197" s="2882"/>
      <c r="L197" s="2882"/>
      <c r="M197" s="2882"/>
      <c r="N197" s="3992"/>
    </row>
    <row r="198" spans="2:14" ht="12.75" customHeight="1">
      <c r="B198" s="3991"/>
      <c r="C198" s="2882"/>
      <c r="D198" s="3992"/>
      <c r="E198" s="3991"/>
      <c r="F198" s="2882"/>
      <c r="G198" s="2882"/>
      <c r="H198" s="2882"/>
      <c r="I198" s="2882"/>
      <c r="J198" s="2882"/>
      <c r="K198" s="2882"/>
      <c r="L198" s="2882"/>
      <c r="M198" s="2882"/>
      <c r="N198" s="3992"/>
    </row>
    <row r="199" spans="2:14" ht="48" customHeight="1">
      <c r="B199" s="3991"/>
      <c r="C199" s="2882"/>
      <c r="D199" s="3992"/>
      <c r="E199" s="3991"/>
      <c r="F199" s="2882"/>
      <c r="G199" s="2882"/>
      <c r="H199" s="2882"/>
      <c r="I199" s="2882"/>
      <c r="J199" s="2882"/>
      <c r="K199" s="2882"/>
      <c r="L199" s="2882"/>
      <c r="M199" s="2882"/>
      <c r="N199" s="3992"/>
    </row>
    <row r="200" spans="2:14" ht="12.75" customHeight="1">
      <c r="B200" s="3991"/>
      <c r="C200" s="2882"/>
      <c r="D200" s="3992"/>
      <c r="E200" s="3991"/>
      <c r="F200" s="2882"/>
      <c r="G200" s="2882"/>
      <c r="H200" s="2882"/>
      <c r="I200" s="2882"/>
      <c r="J200" s="2882"/>
      <c r="K200" s="2882"/>
      <c r="L200" s="2882"/>
      <c r="M200" s="2882"/>
      <c r="N200" s="3992"/>
    </row>
    <row r="201" spans="2:14" ht="12.75" customHeight="1">
      <c r="B201" s="3991"/>
      <c r="C201" s="2882"/>
      <c r="D201" s="3992"/>
      <c r="E201" s="3991"/>
      <c r="F201" s="2882"/>
      <c r="G201" s="2882"/>
      <c r="H201" s="2882"/>
      <c r="I201" s="2882"/>
      <c r="J201" s="2882"/>
      <c r="K201" s="2882"/>
      <c r="L201" s="2882"/>
      <c r="M201" s="2882"/>
      <c r="N201" s="3992"/>
    </row>
    <row r="202" spans="2:14" ht="12.75" customHeight="1">
      <c r="B202" s="3986"/>
      <c r="C202" s="3172"/>
      <c r="D202" s="3987"/>
      <c r="E202" s="3986"/>
      <c r="F202" s="3172"/>
      <c r="G202" s="3172"/>
      <c r="H202" s="3172"/>
      <c r="I202" s="3172"/>
      <c r="J202" s="3172"/>
      <c r="K202" s="3172"/>
      <c r="L202" s="3172"/>
      <c r="M202" s="3172"/>
      <c r="N202" s="3987"/>
    </row>
    <row r="203" spans="2:14" ht="20.25" customHeight="1">
      <c r="B203" s="4060" t="s">
        <v>1842</v>
      </c>
      <c r="C203" s="4061"/>
      <c r="D203" s="4061"/>
      <c r="E203" s="4061"/>
      <c r="F203" s="4061"/>
      <c r="G203" s="4061"/>
      <c r="H203" s="4061"/>
      <c r="I203" s="4061"/>
      <c r="J203" s="4061"/>
      <c r="K203" s="4061"/>
      <c r="L203" s="4061"/>
      <c r="M203" s="4061"/>
      <c r="N203" s="4062"/>
    </row>
    <row r="204" spans="2:14" ht="12.75" customHeight="1">
      <c r="B204" s="4015" t="s">
        <v>1843</v>
      </c>
      <c r="C204" s="2882"/>
      <c r="D204" s="3992"/>
      <c r="E204" s="4015" t="s">
        <v>1844</v>
      </c>
      <c r="F204" s="2882"/>
      <c r="G204" s="2882"/>
      <c r="H204" s="2882"/>
      <c r="I204" s="2882"/>
      <c r="J204" s="2882"/>
      <c r="K204" s="2882"/>
      <c r="L204" s="2882"/>
      <c r="M204" s="2882"/>
      <c r="N204" s="3992"/>
    </row>
    <row r="205" spans="2:14" ht="12.75" customHeight="1">
      <c r="B205" s="3991"/>
      <c r="C205" s="2882"/>
      <c r="D205" s="3992"/>
      <c r="E205" s="3991"/>
      <c r="F205" s="2882"/>
      <c r="G205" s="2882"/>
      <c r="H205" s="2882"/>
      <c r="I205" s="2882"/>
      <c r="J205" s="2882"/>
      <c r="K205" s="2882"/>
      <c r="L205" s="2882"/>
      <c r="M205" s="2882"/>
      <c r="N205" s="3992"/>
    </row>
    <row r="206" spans="2:14" ht="12.75" customHeight="1">
      <c r="B206" s="3991"/>
      <c r="C206" s="2882"/>
      <c r="D206" s="3992"/>
      <c r="E206" s="3991"/>
      <c r="F206" s="2882"/>
      <c r="G206" s="2882"/>
      <c r="H206" s="2882"/>
      <c r="I206" s="2882"/>
      <c r="J206" s="2882"/>
      <c r="K206" s="2882"/>
      <c r="L206" s="2882"/>
      <c r="M206" s="2882"/>
      <c r="N206" s="3992"/>
    </row>
    <row r="207" spans="2:14" ht="12.75" customHeight="1">
      <c r="B207" s="3991"/>
      <c r="C207" s="2882"/>
      <c r="D207" s="3992"/>
      <c r="E207" s="3991"/>
      <c r="F207" s="2882"/>
      <c r="G207" s="2882"/>
      <c r="H207" s="2882"/>
      <c r="I207" s="2882"/>
      <c r="J207" s="2882"/>
      <c r="K207" s="2882"/>
      <c r="L207" s="2882"/>
      <c r="M207" s="2882"/>
      <c r="N207" s="3992"/>
    </row>
    <row r="208" spans="2:14" ht="12.75" customHeight="1">
      <c r="B208" s="3991"/>
      <c r="C208" s="2882"/>
      <c r="D208" s="3992"/>
      <c r="E208" s="3991"/>
      <c r="F208" s="2882"/>
      <c r="G208" s="2882"/>
      <c r="H208" s="2882"/>
      <c r="I208" s="2882"/>
      <c r="J208" s="2882"/>
      <c r="K208" s="2882"/>
      <c r="L208" s="2882"/>
      <c r="M208" s="2882"/>
      <c r="N208" s="3992"/>
    </row>
    <row r="209" spans="2:14" ht="66.75" customHeight="1">
      <c r="B209" s="3991"/>
      <c r="C209" s="2882"/>
      <c r="D209" s="3992"/>
      <c r="E209" s="3991"/>
      <c r="F209" s="2882"/>
      <c r="G209" s="2882"/>
      <c r="H209" s="2882"/>
      <c r="I209" s="2882"/>
      <c r="J209" s="2882"/>
      <c r="K209" s="2882"/>
      <c r="L209" s="2882"/>
      <c r="M209" s="2882"/>
      <c r="N209" s="3992"/>
    </row>
    <row r="210" spans="2:14" ht="12.75" customHeight="1">
      <c r="B210" s="3991"/>
      <c r="C210" s="2882"/>
      <c r="D210" s="3992"/>
      <c r="E210" s="3991"/>
      <c r="F210" s="2882"/>
      <c r="G210" s="2882"/>
      <c r="H210" s="2882"/>
      <c r="I210" s="2882"/>
      <c r="J210" s="2882"/>
      <c r="K210" s="2882"/>
      <c r="L210" s="2882"/>
      <c r="M210" s="2882"/>
      <c r="N210" s="3992"/>
    </row>
    <row r="211" spans="2:14" ht="12.75" customHeight="1">
      <c r="B211" s="3991"/>
      <c r="C211" s="2882"/>
      <c r="D211" s="3992"/>
      <c r="E211" s="3991"/>
      <c r="F211" s="2882"/>
      <c r="G211" s="2882"/>
      <c r="H211" s="2882"/>
      <c r="I211" s="2882"/>
      <c r="J211" s="2882"/>
      <c r="K211" s="2882"/>
      <c r="L211" s="2882"/>
      <c r="M211" s="2882"/>
      <c r="N211" s="3992"/>
    </row>
    <row r="212" spans="2:14" ht="1.5" customHeight="1">
      <c r="B212" s="3986"/>
      <c r="C212" s="3172"/>
      <c r="D212" s="3987"/>
      <c r="E212" s="3986"/>
      <c r="F212" s="3172"/>
      <c r="G212" s="3172"/>
      <c r="H212" s="3172"/>
      <c r="I212" s="3172"/>
      <c r="J212" s="3172"/>
      <c r="K212" s="3172"/>
      <c r="L212" s="3172"/>
      <c r="M212" s="3172"/>
      <c r="N212" s="3987"/>
    </row>
    <row r="213" spans="2:14" ht="12.75" customHeight="1">
      <c r="B213" s="3993" t="s">
        <v>1845</v>
      </c>
      <c r="C213" s="3984"/>
      <c r="D213" s="3985"/>
      <c r="E213" s="3993" t="s">
        <v>1846</v>
      </c>
      <c r="F213" s="3984"/>
      <c r="G213" s="3984"/>
      <c r="H213" s="3984"/>
      <c r="I213" s="3984"/>
      <c r="J213" s="3984"/>
      <c r="K213" s="3984"/>
      <c r="L213" s="3984"/>
      <c r="M213" s="3984"/>
      <c r="N213" s="3985"/>
    </row>
    <row r="214" spans="2:14" ht="12.75" customHeight="1">
      <c r="B214" s="3991"/>
      <c r="C214" s="2882"/>
      <c r="D214" s="3992"/>
      <c r="E214" s="3991"/>
      <c r="F214" s="2882"/>
      <c r="G214" s="2882"/>
      <c r="H214" s="2882"/>
      <c r="I214" s="2882"/>
      <c r="J214" s="2882"/>
      <c r="K214" s="2882"/>
      <c r="L214" s="2882"/>
      <c r="M214" s="2882"/>
      <c r="N214" s="3992"/>
    </row>
    <row r="215" spans="2:14" ht="12.75" customHeight="1">
      <c r="B215" s="3991"/>
      <c r="C215" s="2882"/>
      <c r="D215" s="3992"/>
      <c r="E215" s="3991"/>
      <c r="F215" s="2882"/>
      <c r="G215" s="2882"/>
      <c r="H215" s="2882"/>
      <c r="I215" s="2882"/>
      <c r="J215" s="2882"/>
      <c r="K215" s="2882"/>
      <c r="L215" s="2882"/>
      <c r="M215" s="2882"/>
      <c r="N215" s="3992"/>
    </row>
    <row r="216" spans="2:14" ht="54" customHeight="1">
      <c r="B216" s="3991"/>
      <c r="C216" s="2882"/>
      <c r="D216" s="3992"/>
      <c r="E216" s="3991"/>
      <c r="F216" s="2882"/>
      <c r="G216" s="2882"/>
      <c r="H216" s="2882"/>
      <c r="I216" s="2882"/>
      <c r="J216" s="2882"/>
      <c r="K216" s="2882"/>
      <c r="L216" s="2882"/>
      <c r="M216" s="2882"/>
      <c r="N216" s="3992"/>
    </row>
    <row r="217" spans="2:14" ht="12.75" customHeight="1">
      <c r="B217" s="3991"/>
      <c r="C217" s="2882"/>
      <c r="D217" s="3992"/>
      <c r="E217" s="3991"/>
      <c r="F217" s="2882"/>
      <c r="G217" s="2882"/>
      <c r="H217" s="2882"/>
      <c r="I217" s="2882"/>
      <c r="J217" s="2882"/>
      <c r="K217" s="2882"/>
      <c r="L217" s="2882"/>
      <c r="M217" s="2882"/>
      <c r="N217" s="3992"/>
    </row>
    <row r="218" spans="2:14" ht="12.75" customHeight="1">
      <c r="B218" s="3986"/>
      <c r="C218" s="3172"/>
      <c r="D218" s="3987"/>
      <c r="E218" s="3986"/>
      <c r="F218" s="3172"/>
      <c r="G218" s="3172"/>
      <c r="H218" s="3172"/>
      <c r="I218" s="3172"/>
      <c r="J218" s="3172"/>
      <c r="K218" s="3172"/>
      <c r="L218" s="3172"/>
      <c r="M218" s="3172"/>
      <c r="N218" s="3987"/>
    </row>
    <row r="219" spans="2:14" ht="12.75" customHeight="1">
      <c r="B219" s="3993" t="s">
        <v>1847</v>
      </c>
      <c r="C219" s="3984"/>
      <c r="D219" s="3985"/>
      <c r="E219" s="3993" t="s">
        <v>1848</v>
      </c>
      <c r="F219" s="4073"/>
      <c r="G219" s="4073"/>
      <c r="H219" s="4073"/>
      <c r="I219" s="4073"/>
      <c r="J219" s="4073"/>
      <c r="K219" s="4073"/>
      <c r="L219" s="4073"/>
      <c r="M219" s="4073"/>
      <c r="N219" s="4074"/>
    </row>
    <row r="220" spans="2:14" ht="12.75" customHeight="1">
      <c r="B220" s="3991"/>
      <c r="C220" s="2882"/>
      <c r="D220" s="3992"/>
      <c r="E220" s="4015"/>
      <c r="F220" s="4075"/>
      <c r="G220" s="4075"/>
      <c r="H220" s="4075"/>
      <c r="I220" s="4075"/>
      <c r="J220" s="4075"/>
      <c r="K220" s="4075"/>
      <c r="L220" s="4075"/>
      <c r="M220" s="4075"/>
      <c r="N220" s="4076"/>
    </row>
    <row r="221" spans="2:14" ht="12.75" customHeight="1">
      <c r="B221" s="3991"/>
      <c r="C221" s="2882"/>
      <c r="D221" s="3992"/>
      <c r="E221" s="4015"/>
      <c r="F221" s="4075"/>
      <c r="G221" s="4075"/>
      <c r="H221" s="4075"/>
      <c r="I221" s="4075"/>
      <c r="J221" s="4075"/>
      <c r="K221" s="4075"/>
      <c r="L221" s="4075"/>
      <c r="M221" s="4075"/>
      <c r="N221" s="4076"/>
    </row>
    <row r="222" spans="2:14" ht="12.75" customHeight="1">
      <c r="B222" s="3991"/>
      <c r="C222" s="2882"/>
      <c r="D222" s="3992"/>
      <c r="E222" s="4015"/>
      <c r="F222" s="4075"/>
      <c r="G222" s="4075"/>
      <c r="H222" s="4075"/>
      <c r="I222" s="4075"/>
      <c r="J222" s="4075"/>
      <c r="K222" s="4075"/>
      <c r="L222" s="4075"/>
      <c r="M222" s="4075"/>
      <c r="N222" s="4076"/>
    </row>
    <row r="223" spans="2:14" ht="12.75" customHeight="1">
      <c r="B223" s="3991"/>
      <c r="C223" s="2882"/>
      <c r="D223" s="3992"/>
      <c r="E223" s="4015"/>
      <c r="F223" s="4075"/>
      <c r="G223" s="4075"/>
      <c r="H223" s="4075"/>
      <c r="I223" s="4075"/>
      <c r="J223" s="4075"/>
      <c r="K223" s="4075"/>
      <c r="L223" s="4075"/>
      <c r="M223" s="4075"/>
      <c r="N223" s="4076"/>
    </row>
    <row r="224" spans="2:14" ht="66.75" customHeight="1">
      <c r="B224" s="3991"/>
      <c r="C224" s="2882"/>
      <c r="D224" s="3992"/>
      <c r="E224" s="4015"/>
      <c r="F224" s="4075"/>
      <c r="G224" s="4075"/>
      <c r="H224" s="4075"/>
      <c r="I224" s="4075"/>
      <c r="J224" s="4075"/>
      <c r="K224" s="4075"/>
      <c r="L224" s="4075"/>
      <c r="M224" s="4075"/>
      <c r="N224" s="4076"/>
    </row>
    <row r="225" spans="2:14" ht="12.75" customHeight="1">
      <c r="B225" s="3991"/>
      <c r="C225" s="2882"/>
      <c r="D225" s="3992"/>
      <c r="E225" s="4015"/>
      <c r="F225" s="4075"/>
      <c r="G225" s="4075"/>
      <c r="H225" s="4075"/>
      <c r="I225" s="4075"/>
      <c r="J225" s="4075"/>
      <c r="K225" s="4075"/>
      <c r="L225" s="4075"/>
      <c r="M225" s="4075"/>
      <c r="N225" s="4076"/>
    </row>
    <row r="226" spans="2:14" ht="12.75" customHeight="1">
      <c r="B226" s="3991"/>
      <c r="C226" s="2882"/>
      <c r="D226" s="3992"/>
      <c r="E226" s="4015"/>
      <c r="F226" s="4075"/>
      <c r="G226" s="4075"/>
      <c r="H226" s="4075"/>
      <c r="I226" s="4075"/>
      <c r="J226" s="4075"/>
      <c r="K226" s="4075"/>
      <c r="L226" s="4075"/>
      <c r="M226" s="4075"/>
      <c r="N226" s="4076"/>
    </row>
    <row r="227" spans="2:14" ht="12.75" customHeight="1">
      <c r="B227" s="3991"/>
      <c r="C227" s="2882"/>
      <c r="D227" s="3992"/>
      <c r="E227" s="4015"/>
      <c r="F227" s="4075"/>
      <c r="G227" s="4075"/>
      <c r="H227" s="4075"/>
      <c r="I227" s="4075"/>
      <c r="J227" s="4075"/>
      <c r="K227" s="4075"/>
      <c r="L227" s="4075"/>
      <c r="M227" s="4075"/>
      <c r="N227" s="4076"/>
    </row>
    <row r="228" spans="2:14" ht="12.75" customHeight="1">
      <c r="B228" s="3991"/>
      <c r="C228" s="2882"/>
      <c r="D228" s="3992"/>
      <c r="E228" s="4015"/>
      <c r="F228" s="4075"/>
      <c r="G228" s="4075"/>
      <c r="H228" s="4075"/>
      <c r="I228" s="4075"/>
      <c r="J228" s="4075"/>
      <c r="K228" s="4075"/>
      <c r="L228" s="4075"/>
      <c r="M228" s="4075"/>
      <c r="N228" s="4076"/>
    </row>
    <row r="229" spans="2:14" ht="12.75" customHeight="1">
      <c r="B229" s="3991"/>
      <c r="C229" s="2882"/>
      <c r="D229" s="3992"/>
      <c r="E229" s="4015"/>
      <c r="F229" s="4075"/>
      <c r="G229" s="4075"/>
      <c r="H229" s="4075"/>
      <c r="I229" s="4075"/>
      <c r="J229" s="4075"/>
      <c r="K229" s="4075"/>
      <c r="L229" s="4075"/>
      <c r="M229" s="4075"/>
      <c r="N229" s="4076"/>
    </row>
    <row r="230" spans="2:14" ht="12.75" customHeight="1">
      <c r="B230" s="3991"/>
      <c r="C230" s="2882"/>
      <c r="D230" s="3992"/>
      <c r="E230" s="4015"/>
      <c r="F230" s="4075"/>
      <c r="G230" s="4075"/>
      <c r="H230" s="4075"/>
      <c r="I230" s="4075"/>
      <c r="J230" s="4075"/>
      <c r="K230" s="4075"/>
      <c r="L230" s="4075"/>
      <c r="M230" s="4075"/>
      <c r="N230" s="4076"/>
    </row>
    <row r="231" spans="2:14" ht="12.75" customHeight="1">
      <c r="B231" s="3986"/>
      <c r="C231" s="3172"/>
      <c r="D231" s="3987"/>
      <c r="E231" s="4077"/>
      <c r="F231" s="4078"/>
      <c r="G231" s="4078"/>
      <c r="H231" s="4078"/>
      <c r="I231" s="4078"/>
      <c r="J231" s="4078"/>
      <c r="K231" s="4078"/>
      <c r="L231" s="4078"/>
      <c r="M231" s="4078"/>
      <c r="N231" s="4079"/>
    </row>
    <row r="232" spans="2:14" ht="12.75" customHeight="1">
      <c r="B232" s="3993" t="s">
        <v>1849</v>
      </c>
      <c r="C232" s="3984"/>
      <c r="D232" s="3985"/>
      <c r="E232" s="3993" t="s">
        <v>1850</v>
      </c>
      <c r="F232" s="3984"/>
      <c r="G232" s="3984"/>
      <c r="H232" s="3984"/>
      <c r="I232" s="3984"/>
      <c r="J232" s="3984"/>
      <c r="K232" s="3984"/>
      <c r="L232" s="3984"/>
      <c r="M232" s="3984"/>
      <c r="N232" s="3985"/>
    </row>
    <row r="233" spans="2:14" ht="12.75" customHeight="1">
      <c r="B233" s="3991"/>
      <c r="C233" s="2882"/>
      <c r="D233" s="3992"/>
      <c r="E233" s="3991"/>
      <c r="F233" s="2882"/>
      <c r="G233" s="2882"/>
      <c r="H233" s="2882"/>
      <c r="I233" s="2882"/>
      <c r="J233" s="2882"/>
      <c r="K233" s="2882"/>
      <c r="L233" s="2882"/>
      <c r="M233" s="2882"/>
      <c r="N233" s="3992"/>
    </row>
    <row r="234" spans="2:14" ht="12.75" customHeight="1">
      <c r="B234" s="3991"/>
      <c r="C234" s="2882"/>
      <c r="D234" s="3992"/>
      <c r="E234" s="3991"/>
      <c r="F234" s="2882"/>
      <c r="G234" s="2882"/>
      <c r="H234" s="2882"/>
      <c r="I234" s="2882"/>
      <c r="J234" s="2882"/>
      <c r="K234" s="2882"/>
      <c r="L234" s="2882"/>
      <c r="M234" s="2882"/>
      <c r="N234" s="3992"/>
    </row>
    <row r="235" spans="2:14" ht="12.75" customHeight="1">
      <c r="B235" s="3991"/>
      <c r="C235" s="2882"/>
      <c r="D235" s="3992"/>
      <c r="E235" s="3991"/>
      <c r="F235" s="2882"/>
      <c r="G235" s="2882"/>
      <c r="H235" s="2882"/>
      <c r="I235" s="2882"/>
      <c r="J235" s="2882"/>
      <c r="K235" s="2882"/>
      <c r="L235" s="2882"/>
      <c r="M235" s="2882"/>
      <c r="N235" s="3992"/>
    </row>
    <row r="236" spans="2:14" ht="12.75" customHeight="1">
      <c r="B236" s="3991"/>
      <c r="C236" s="2882"/>
      <c r="D236" s="3992"/>
      <c r="E236" s="3991"/>
      <c r="F236" s="2882"/>
      <c r="G236" s="2882"/>
      <c r="H236" s="2882"/>
      <c r="I236" s="2882"/>
      <c r="J236" s="2882"/>
      <c r="K236" s="2882"/>
      <c r="L236" s="2882"/>
      <c r="M236" s="2882"/>
      <c r="N236" s="3992"/>
    </row>
    <row r="237" spans="2:14" ht="12.75" customHeight="1">
      <c r="B237" s="3991"/>
      <c r="C237" s="2882"/>
      <c r="D237" s="3992"/>
      <c r="E237" s="3991"/>
      <c r="F237" s="2882"/>
      <c r="G237" s="2882"/>
      <c r="H237" s="2882"/>
      <c r="I237" s="2882"/>
      <c r="J237" s="2882"/>
      <c r="K237" s="2882"/>
      <c r="L237" s="2882"/>
      <c r="M237" s="2882"/>
      <c r="N237" s="3992"/>
    </row>
    <row r="238" spans="2:14" ht="12.75" customHeight="1">
      <c r="B238" s="3986"/>
      <c r="C238" s="3172"/>
      <c r="D238" s="3987"/>
      <c r="E238" s="3986"/>
      <c r="F238" s="3172"/>
      <c r="G238" s="3172"/>
      <c r="H238" s="3172"/>
      <c r="I238" s="3172"/>
      <c r="J238" s="3172"/>
      <c r="K238" s="3172"/>
      <c r="L238" s="3172"/>
      <c r="M238" s="3172"/>
      <c r="N238" s="3987"/>
    </row>
    <row r="239" spans="2:14" ht="15.75" customHeight="1">
      <c r="B239" s="4060" t="s">
        <v>1819</v>
      </c>
      <c r="C239" s="4061"/>
      <c r="D239" s="4061"/>
      <c r="E239" s="4061"/>
      <c r="F239" s="4061"/>
      <c r="G239" s="4061"/>
      <c r="H239" s="4061"/>
      <c r="I239" s="4061"/>
      <c r="J239" s="4061"/>
      <c r="K239" s="4061"/>
      <c r="L239" s="4061"/>
      <c r="M239" s="4061"/>
      <c r="N239" s="4062"/>
    </row>
    <row r="240" spans="2:14" ht="12.75" customHeight="1">
      <c r="B240" s="4063" t="s">
        <v>1851</v>
      </c>
      <c r="C240" s="4064"/>
      <c r="D240" s="4065"/>
      <c r="E240" s="4063" t="s">
        <v>1852</v>
      </c>
      <c r="F240" s="4064"/>
      <c r="G240" s="4064"/>
      <c r="H240" s="4064"/>
      <c r="I240" s="4064"/>
      <c r="J240" s="4064"/>
      <c r="K240" s="4064"/>
      <c r="L240" s="4064"/>
      <c r="M240" s="4064"/>
      <c r="N240" s="4065"/>
    </row>
    <row r="241" spans="2:14" ht="12.75" customHeight="1">
      <c r="B241" s="3991"/>
      <c r="C241" s="2882"/>
      <c r="D241" s="3992"/>
      <c r="E241" s="3991"/>
      <c r="F241" s="2882"/>
      <c r="G241" s="2882"/>
      <c r="H241" s="2882"/>
      <c r="I241" s="2882"/>
      <c r="J241" s="2882"/>
      <c r="K241" s="2882"/>
      <c r="L241" s="2882"/>
      <c r="M241" s="2882"/>
      <c r="N241" s="3992"/>
    </row>
    <row r="242" spans="2:14" ht="12.75" customHeight="1">
      <c r="B242" s="3991"/>
      <c r="C242" s="2882"/>
      <c r="D242" s="3992"/>
      <c r="E242" s="3991"/>
      <c r="F242" s="2882"/>
      <c r="G242" s="2882"/>
      <c r="H242" s="2882"/>
      <c r="I242" s="2882"/>
      <c r="J242" s="2882"/>
      <c r="K242" s="2882"/>
      <c r="L242" s="2882"/>
      <c r="M242" s="2882"/>
      <c r="N242" s="3992"/>
    </row>
    <row r="243" spans="2:14" ht="12.75" customHeight="1">
      <c r="B243" s="3991"/>
      <c r="C243" s="2882"/>
      <c r="D243" s="3992"/>
      <c r="E243" s="3991"/>
      <c r="F243" s="2882"/>
      <c r="G243" s="2882"/>
      <c r="H243" s="2882"/>
      <c r="I243" s="2882"/>
      <c r="J243" s="2882"/>
      <c r="K243" s="2882"/>
      <c r="L243" s="2882"/>
      <c r="M243" s="2882"/>
      <c r="N243" s="3992"/>
    </row>
    <row r="244" spans="2:14" ht="12.75" customHeight="1">
      <c r="B244" s="3991"/>
      <c r="C244" s="2882"/>
      <c r="D244" s="3992"/>
      <c r="E244" s="3991"/>
      <c r="F244" s="2882"/>
      <c r="G244" s="2882"/>
      <c r="H244" s="2882"/>
      <c r="I244" s="2882"/>
      <c r="J244" s="2882"/>
      <c r="K244" s="2882"/>
      <c r="L244" s="2882"/>
      <c r="M244" s="2882"/>
      <c r="N244" s="3992"/>
    </row>
    <row r="245" spans="2:14" ht="12.75" customHeight="1">
      <c r="B245" s="3986"/>
      <c r="C245" s="3172"/>
      <c r="D245" s="3987"/>
      <c r="E245" s="3986"/>
      <c r="F245" s="3172"/>
      <c r="G245" s="3172"/>
      <c r="H245" s="3172"/>
      <c r="I245" s="3172"/>
      <c r="J245" s="3172"/>
      <c r="K245" s="3172"/>
      <c r="L245" s="3172"/>
      <c r="M245" s="3172"/>
      <c r="N245" s="3987"/>
    </row>
    <row r="246" spans="2:14" ht="12.75" customHeight="1">
      <c r="B246" s="4072" t="s">
        <v>1853</v>
      </c>
      <c r="C246" s="3984"/>
      <c r="D246" s="3985"/>
      <c r="E246" s="3993" t="s">
        <v>1854</v>
      </c>
      <c r="F246" s="3984"/>
      <c r="G246" s="3984"/>
      <c r="H246" s="3984"/>
      <c r="I246" s="3984"/>
      <c r="J246" s="3984"/>
      <c r="K246" s="3984"/>
      <c r="L246" s="3984"/>
      <c r="M246" s="3984"/>
      <c r="N246" s="3985"/>
    </row>
    <row r="247" spans="2:14" ht="12.75" customHeight="1">
      <c r="B247" s="3991"/>
      <c r="C247" s="2882"/>
      <c r="D247" s="3992"/>
      <c r="E247" s="3991"/>
      <c r="F247" s="2882"/>
      <c r="G247" s="2882"/>
      <c r="H247" s="2882"/>
      <c r="I247" s="2882"/>
      <c r="J247" s="2882"/>
      <c r="K247" s="2882"/>
      <c r="L247" s="2882"/>
      <c r="M247" s="2882"/>
      <c r="N247" s="3992"/>
    </row>
    <row r="248" spans="2:14" ht="12.75" customHeight="1">
      <c r="B248" s="3991"/>
      <c r="C248" s="2882"/>
      <c r="D248" s="3992"/>
      <c r="E248" s="3991"/>
      <c r="F248" s="2882"/>
      <c r="G248" s="2882"/>
      <c r="H248" s="2882"/>
      <c r="I248" s="2882"/>
      <c r="J248" s="2882"/>
      <c r="K248" s="2882"/>
      <c r="L248" s="2882"/>
      <c r="M248" s="2882"/>
      <c r="N248" s="3992"/>
    </row>
    <row r="249" spans="2:14" ht="22.5" customHeight="1">
      <c r="B249" s="3991"/>
      <c r="C249" s="2882"/>
      <c r="D249" s="3992"/>
      <c r="E249" s="3991"/>
      <c r="F249" s="2882"/>
      <c r="G249" s="2882"/>
      <c r="H249" s="2882"/>
      <c r="I249" s="2882"/>
      <c r="J249" s="2882"/>
      <c r="K249" s="2882"/>
      <c r="L249" s="2882"/>
      <c r="M249" s="2882"/>
      <c r="N249" s="3992"/>
    </row>
    <row r="250" spans="2:14" ht="19.5" customHeight="1">
      <c r="B250" s="3986"/>
      <c r="C250" s="3172"/>
      <c r="D250" s="3987"/>
      <c r="E250" s="3986"/>
      <c r="F250" s="3172"/>
      <c r="G250" s="3172"/>
      <c r="H250" s="3172"/>
      <c r="I250" s="3172"/>
      <c r="J250" s="3172"/>
      <c r="K250" s="3172"/>
      <c r="L250" s="3172"/>
      <c r="M250" s="3172"/>
      <c r="N250" s="3987"/>
    </row>
    <row r="251" spans="2:14" ht="12.75" customHeight="1">
      <c r="B251" s="3993" t="s">
        <v>1855</v>
      </c>
      <c r="C251" s="3984"/>
      <c r="D251" s="3985"/>
      <c r="E251" s="3993" t="s">
        <v>1856</v>
      </c>
      <c r="F251" s="3984"/>
      <c r="G251" s="3984"/>
      <c r="H251" s="3984"/>
      <c r="I251" s="3984"/>
      <c r="J251" s="3984"/>
      <c r="K251" s="3984"/>
      <c r="L251" s="3984"/>
      <c r="M251" s="3984"/>
      <c r="N251" s="3985"/>
    </row>
    <row r="252" spans="2:14" ht="12.75" customHeight="1">
      <c r="B252" s="3991"/>
      <c r="C252" s="2882"/>
      <c r="D252" s="3992"/>
      <c r="E252" s="3991"/>
      <c r="F252" s="2882"/>
      <c r="G252" s="2882"/>
      <c r="H252" s="2882"/>
      <c r="I252" s="2882"/>
      <c r="J252" s="2882"/>
      <c r="K252" s="2882"/>
      <c r="L252" s="2882"/>
      <c r="M252" s="2882"/>
      <c r="N252" s="3992"/>
    </row>
    <row r="253" spans="2:14" ht="12.75" customHeight="1">
      <c r="B253" s="3991"/>
      <c r="C253" s="2882"/>
      <c r="D253" s="3992"/>
      <c r="E253" s="3991"/>
      <c r="F253" s="2882"/>
      <c r="G253" s="2882"/>
      <c r="H253" s="2882"/>
      <c r="I253" s="2882"/>
      <c r="J253" s="2882"/>
      <c r="K253" s="2882"/>
      <c r="L253" s="2882"/>
      <c r="M253" s="2882"/>
      <c r="N253" s="3992"/>
    </row>
    <row r="254" spans="2:14" ht="12.75" customHeight="1">
      <c r="B254" s="3991"/>
      <c r="C254" s="2882"/>
      <c r="D254" s="3992"/>
      <c r="E254" s="3991"/>
      <c r="F254" s="2882"/>
      <c r="G254" s="2882"/>
      <c r="H254" s="2882"/>
      <c r="I254" s="2882"/>
      <c r="J254" s="2882"/>
      <c r="K254" s="2882"/>
      <c r="L254" s="2882"/>
      <c r="M254" s="2882"/>
      <c r="N254" s="3992"/>
    </row>
    <row r="255" spans="2:14" ht="12.75" customHeight="1">
      <c r="B255" s="3991"/>
      <c r="C255" s="2882"/>
      <c r="D255" s="3992"/>
      <c r="E255" s="3991"/>
      <c r="F255" s="2882"/>
      <c r="G255" s="2882"/>
      <c r="H255" s="2882"/>
      <c r="I255" s="2882"/>
      <c r="J255" s="2882"/>
      <c r="K255" s="2882"/>
      <c r="L255" s="2882"/>
      <c r="M255" s="2882"/>
      <c r="N255" s="3992"/>
    </row>
    <row r="256" spans="2:14" ht="12.75" customHeight="1">
      <c r="B256" s="3991"/>
      <c r="C256" s="2882"/>
      <c r="D256" s="3992"/>
      <c r="E256" s="3991"/>
      <c r="F256" s="2882"/>
      <c r="G256" s="2882"/>
      <c r="H256" s="2882"/>
      <c r="I256" s="2882"/>
      <c r="J256" s="2882"/>
      <c r="K256" s="2882"/>
      <c r="L256" s="2882"/>
      <c r="M256" s="2882"/>
      <c r="N256" s="3992"/>
    </row>
    <row r="257" spans="2:14" ht="12.75" customHeight="1">
      <c r="B257" s="3991"/>
      <c r="C257" s="2882"/>
      <c r="D257" s="3992"/>
      <c r="E257" s="3991"/>
      <c r="F257" s="2882"/>
      <c r="G257" s="2882"/>
      <c r="H257" s="2882"/>
      <c r="I257" s="2882"/>
      <c r="J257" s="2882"/>
      <c r="K257" s="2882"/>
      <c r="L257" s="2882"/>
      <c r="M257" s="2882"/>
      <c r="N257" s="3992"/>
    </row>
    <row r="258" spans="2:14" ht="12.75" customHeight="1">
      <c r="B258" s="3991"/>
      <c r="C258" s="2882"/>
      <c r="D258" s="3992"/>
      <c r="E258" s="3991"/>
      <c r="F258" s="2882"/>
      <c r="G258" s="2882"/>
      <c r="H258" s="2882"/>
      <c r="I258" s="2882"/>
      <c r="J258" s="2882"/>
      <c r="K258" s="2882"/>
      <c r="L258" s="2882"/>
      <c r="M258" s="2882"/>
      <c r="N258" s="3992"/>
    </row>
    <row r="259" spans="2:14" ht="12.75" customHeight="1">
      <c r="B259" s="3991"/>
      <c r="C259" s="2882"/>
      <c r="D259" s="3992"/>
      <c r="E259" s="3991"/>
      <c r="F259" s="2882"/>
      <c r="G259" s="2882"/>
      <c r="H259" s="2882"/>
      <c r="I259" s="2882"/>
      <c r="J259" s="2882"/>
      <c r="K259" s="2882"/>
      <c r="L259" s="2882"/>
      <c r="M259" s="2882"/>
      <c r="N259" s="3992"/>
    </row>
    <row r="260" spans="2:14" ht="12.75" customHeight="1">
      <c r="B260" s="3991"/>
      <c r="C260" s="2882"/>
      <c r="D260" s="3992"/>
      <c r="E260" s="3991"/>
      <c r="F260" s="2882"/>
      <c r="G260" s="2882"/>
      <c r="H260" s="2882"/>
      <c r="I260" s="2882"/>
      <c r="J260" s="2882"/>
      <c r="K260" s="2882"/>
      <c r="L260" s="2882"/>
      <c r="M260" s="2882"/>
      <c r="N260" s="3992"/>
    </row>
    <row r="261" spans="2:14" ht="12.75" customHeight="1">
      <c r="B261" s="3991"/>
      <c r="C261" s="2882"/>
      <c r="D261" s="3992"/>
      <c r="E261" s="3991"/>
      <c r="F261" s="2882"/>
      <c r="G261" s="2882"/>
      <c r="H261" s="2882"/>
      <c r="I261" s="2882"/>
      <c r="J261" s="2882"/>
      <c r="K261" s="2882"/>
      <c r="L261" s="2882"/>
      <c r="M261" s="2882"/>
      <c r="N261" s="3992"/>
    </row>
    <row r="262" spans="2:14" ht="12.75" customHeight="1">
      <c r="B262" s="3991"/>
      <c r="C262" s="2882"/>
      <c r="D262" s="3992"/>
      <c r="E262" s="3991"/>
      <c r="F262" s="2882"/>
      <c r="G262" s="2882"/>
      <c r="H262" s="2882"/>
      <c r="I262" s="2882"/>
      <c r="J262" s="2882"/>
      <c r="K262" s="2882"/>
      <c r="L262" s="2882"/>
      <c r="M262" s="2882"/>
      <c r="N262" s="3992"/>
    </row>
    <row r="263" spans="2:14" ht="12.75" customHeight="1">
      <c r="B263" s="3991"/>
      <c r="C263" s="2882"/>
      <c r="D263" s="3992"/>
      <c r="E263" s="3991"/>
      <c r="F263" s="2882"/>
      <c r="G263" s="2882"/>
      <c r="H263" s="2882"/>
      <c r="I263" s="2882"/>
      <c r="J263" s="2882"/>
      <c r="K263" s="2882"/>
      <c r="L263" s="2882"/>
      <c r="M263" s="2882"/>
      <c r="N263" s="3992"/>
    </row>
    <row r="264" spans="2:14" ht="12.75" customHeight="1">
      <c r="B264" s="3991"/>
      <c r="C264" s="2882"/>
      <c r="D264" s="3992"/>
      <c r="E264" s="3991"/>
      <c r="F264" s="2882"/>
      <c r="G264" s="2882"/>
      <c r="H264" s="2882"/>
      <c r="I264" s="2882"/>
      <c r="J264" s="2882"/>
      <c r="K264" s="2882"/>
      <c r="L264" s="2882"/>
      <c r="M264" s="2882"/>
      <c r="N264" s="3992"/>
    </row>
    <row r="265" spans="2:14" ht="12.75" customHeight="1">
      <c r="B265" s="3991"/>
      <c r="C265" s="2882"/>
      <c r="D265" s="3992"/>
      <c r="E265" s="3991"/>
      <c r="F265" s="2882"/>
      <c r="G265" s="2882"/>
      <c r="H265" s="2882"/>
      <c r="I265" s="2882"/>
      <c r="J265" s="2882"/>
      <c r="K265" s="2882"/>
      <c r="L265" s="2882"/>
      <c r="M265" s="2882"/>
      <c r="N265" s="3992"/>
    </row>
    <row r="266" spans="2:14" ht="12.75" customHeight="1">
      <c r="B266" s="3991"/>
      <c r="C266" s="2882"/>
      <c r="D266" s="3992"/>
      <c r="E266" s="3991"/>
      <c r="F266" s="2882"/>
      <c r="G266" s="2882"/>
      <c r="H266" s="2882"/>
      <c r="I266" s="2882"/>
      <c r="J266" s="2882"/>
      <c r="K266" s="2882"/>
      <c r="L266" s="2882"/>
      <c r="M266" s="2882"/>
      <c r="N266" s="3992"/>
    </row>
    <row r="267" spans="2:14" ht="12.75" customHeight="1">
      <c r="B267" s="3991"/>
      <c r="C267" s="2882"/>
      <c r="D267" s="3992"/>
      <c r="E267" s="3991"/>
      <c r="F267" s="2882"/>
      <c r="G267" s="2882"/>
      <c r="H267" s="2882"/>
      <c r="I267" s="2882"/>
      <c r="J267" s="2882"/>
      <c r="K267" s="2882"/>
      <c r="L267" s="2882"/>
      <c r="M267" s="2882"/>
      <c r="N267" s="3992"/>
    </row>
    <row r="268" spans="2:14" ht="12.75" customHeight="1">
      <c r="B268" s="3991"/>
      <c r="C268" s="2882"/>
      <c r="D268" s="3992"/>
      <c r="E268" s="3991"/>
      <c r="F268" s="2882"/>
      <c r="G268" s="2882"/>
      <c r="H268" s="2882"/>
      <c r="I268" s="2882"/>
      <c r="J268" s="2882"/>
      <c r="K268" s="2882"/>
      <c r="L268" s="2882"/>
      <c r="M268" s="2882"/>
      <c r="N268" s="3992"/>
    </row>
    <row r="269" spans="2:14" ht="12.75" customHeight="1">
      <c r="B269" s="3991"/>
      <c r="C269" s="2882"/>
      <c r="D269" s="3992"/>
      <c r="E269" s="3991"/>
      <c r="F269" s="2882"/>
      <c r="G269" s="2882"/>
      <c r="H269" s="2882"/>
      <c r="I269" s="2882"/>
      <c r="J269" s="2882"/>
      <c r="K269" s="2882"/>
      <c r="L269" s="2882"/>
      <c r="M269" s="2882"/>
      <c r="N269" s="3992"/>
    </row>
    <row r="270" spans="2:14" ht="24.75" customHeight="1">
      <c r="B270" s="3991"/>
      <c r="C270" s="2882"/>
      <c r="D270" s="3992"/>
      <c r="E270" s="3991"/>
      <c r="F270" s="2882"/>
      <c r="G270" s="2882"/>
      <c r="H270" s="2882"/>
      <c r="I270" s="2882"/>
      <c r="J270" s="2882"/>
      <c r="K270" s="2882"/>
      <c r="L270" s="2882"/>
      <c r="M270" s="2882"/>
      <c r="N270" s="3992"/>
    </row>
    <row r="271" spans="2:14" ht="12.75" customHeight="1">
      <c r="B271" s="3991"/>
      <c r="C271" s="2882"/>
      <c r="D271" s="3992"/>
      <c r="E271" s="3991"/>
      <c r="F271" s="2882"/>
      <c r="G271" s="2882"/>
      <c r="H271" s="2882"/>
      <c r="I271" s="2882"/>
      <c r="J271" s="2882"/>
      <c r="K271" s="2882"/>
      <c r="L271" s="2882"/>
      <c r="M271" s="2882"/>
      <c r="N271" s="3992"/>
    </row>
    <row r="272" spans="2:14" ht="31.5" customHeight="1">
      <c r="B272" s="3986"/>
      <c r="C272" s="3172"/>
      <c r="D272" s="3987"/>
      <c r="E272" s="3986"/>
      <c r="F272" s="3172"/>
      <c r="G272" s="3172"/>
      <c r="H272" s="3172"/>
      <c r="I272" s="3172"/>
      <c r="J272" s="3172"/>
      <c r="K272" s="3172"/>
      <c r="L272" s="3172"/>
      <c r="M272" s="3172"/>
      <c r="N272" s="3987"/>
    </row>
    <row r="273" spans="2:2" ht="14.25">
      <c r="B273" s="8"/>
    </row>
    <row r="274" spans="2:2" ht="14.25">
      <c r="B274" s="8"/>
    </row>
    <row r="275" spans="2:2" ht="14.25">
      <c r="B275" s="8"/>
    </row>
    <row r="276" spans="2:2" ht="14.25">
      <c r="B276" s="8"/>
    </row>
    <row r="277" spans="2:2" ht="14.25">
      <c r="B277" s="8"/>
    </row>
    <row r="278" spans="2:2" ht="14.25">
      <c r="B278" s="8"/>
    </row>
    <row r="279" spans="2:2" ht="14.25">
      <c r="B279" s="8"/>
    </row>
    <row r="280" spans="2:2" ht="14.25">
      <c r="B280" s="8"/>
    </row>
    <row r="281" spans="2:2" ht="14.25">
      <c r="B281" s="8"/>
    </row>
    <row r="282" spans="2:2" ht="14.25">
      <c r="B282" s="8"/>
    </row>
    <row r="283" spans="2:2" ht="14.25">
      <c r="B283" s="8"/>
    </row>
    <row r="284" spans="2:2" ht="14.25">
      <c r="B284" s="8"/>
    </row>
    <row r="285" spans="2:2" ht="14.25">
      <c r="B285" s="8"/>
    </row>
    <row r="286" spans="2:2" ht="14.25">
      <c r="B286" s="8"/>
    </row>
    <row r="287" spans="2:2" ht="14.25">
      <c r="B287" s="8"/>
    </row>
    <row r="288" spans="2:2" ht="14.25">
      <c r="B288" s="8"/>
    </row>
    <row r="289" spans="2:2" ht="14.25">
      <c r="B289" s="8"/>
    </row>
    <row r="290" spans="2:2" ht="14.25">
      <c r="B290" s="8"/>
    </row>
    <row r="291" spans="2:2" ht="14.25">
      <c r="B291" s="8"/>
    </row>
    <row r="292" spans="2:2" ht="14.25">
      <c r="B292" s="8"/>
    </row>
    <row r="293" spans="2:2" ht="14.25">
      <c r="B293" s="8"/>
    </row>
    <row r="294" spans="2:2" ht="14.25">
      <c r="B294" s="8"/>
    </row>
    <row r="295" spans="2:2" ht="14.25">
      <c r="B295" s="8"/>
    </row>
    <row r="296" spans="2:2" ht="14.25">
      <c r="B296" s="8"/>
    </row>
    <row r="297" spans="2:2" ht="14.25">
      <c r="B297" s="8"/>
    </row>
    <row r="298" spans="2:2" ht="14.25">
      <c r="B298" s="8"/>
    </row>
    <row r="299" spans="2:2" ht="14.25">
      <c r="B299" s="8"/>
    </row>
    <row r="300" spans="2:2" ht="14.25">
      <c r="B300" s="8"/>
    </row>
    <row r="301" spans="2:2" ht="14.25">
      <c r="B301" s="8"/>
    </row>
    <row r="302" spans="2:2" ht="14.25">
      <c r="B302" s="8"/>
    </row>
    <row r="303" spans="2:2" ht="14.25">
      <c r="B303" s="8"/>
    </row>
    <row r="304" spans="2:2" ht="14.25">
      <c r="B304" s="8"/>
    </row>
    <row r="305" spans="2:2" ht="14.25">
      <c r="B305" s="8"/>
    </row>
    <row r="306" spans="2:2" ht="14.25">
      <c r="B306" s="8"/>
    </row>
    <row r="307" spans="2:2" ht="14.25">
      <c r="B307" s="8"/>
    </row>
    <row r="308" spans="2:2" ht="14.25">
      <c r="B308" s="8"/>
    </row>
    <row r="309" spans="2:2" ht="14.25">
      <c r="B309" s="8"/>
    </row>
    <row r="310" spans="2:2" ht="14.25">
      <c r="B310" s="8"/>
    </row>
    <row r="311" spans="2:2" ht="14.25">
      <c r="B311" s="8"/>
    </row>
    <row r="312" spans="2:2" ht="14.25">
      <c r="B312" s="8"/>
    </row>
    <row r="313" spans="2:2" ht="14.25">
      <c r="B313" s="8"/>
    </row>
    <row r="314" spans="2:2" ht="14.25">
      <c r="B314" s="8"/>
    </row>
    <row r="315" spans="2:2" ht="14.25">
      <c r="B315" s="8"/>
    </row>
    <row r="316" spans="2:2" ht="14.25">
      <c r="B316" s="8"/>
    </row>
    <row r="317" spans="2:2" ht="14.25">
      <c r="B317" s="8"/>
    </row>
    <row r="318" spans="2:2" ht="14.25">
      <c r="B318" s="8"/>
    </row>
    <row r="319" spans="2:2" ht="14.25">
      <c r="B319" s="8"/>
    </row>
    <row r="320" spans="2:2" ht="14.25">
      <c r="B320" s="8"/>
    </row>
    <row r="321" spans="2:2" ht="14.25">
      <c r="B321" s="8"/>
    </row>
    <row r="322" spans="2:2" ht="14.25">
      <c r="B322" s="8"/>
    </row>
    <row r="323" spans="2:2" ht="14.25">
      <c r="B323" s="8"/>
    </row>
    <row r="324" spans="2:2" ht="14.25">
      <c r="B324" s="8"/>
    </row>
    <row r="325" spans="2:2" ht="14.25">
      <c r="B325" s="8"/>
    </row>
    <row r="326" spans="2:2" ht="14.25">
      <c r="B326" s="8"/>
    </row>
    <row r="327" spans="2:2" ht="14.25">
      <c r="B327" s="8"/>
    </row>
    <row r="328" spans="2:2" ht="14.25">
      <c r="B328" s="8"/>
    </row>
    <row r="329" spans="2:2" ht="14.25">
      <c r="B329" s="8"/>
    </row>
    <row r="330" spans="2:2" ht="14.25">
      <c r="B330" s="8"/>
    </row>
    <row r="331" spans="2:2" ht="14.25">
      <c r="B331" s="8"/>
    </row>
    <row r="332" spans="2:2" ht="14.25">
      <c r="B332" s="8"/>
    </row>
    <row r="333" spans="2:2" ht="14.25">
      <c r="B333" s="8"/>
    </row>
    <row r="334" spans="2:2" ht="14.25">
      <c r="B334" s="8"/>
    </row>
    <row r="335" spans="2:2" ht="14.25">
      <c r="B335" s="8"/>
    </row>
    <row r="336" spans="2:2" ht="14.25">
      <c r="B336" s="8"/>
    </row>
    <row r="337" spans="2:2" ht="14.25">
      <c r="B337" s="8"/>
    </row>
    <row r="338" spans="2:2" ht="14.25">
      <c r="B338" s="8"/>
    </row>
    <row r="339" spans="2:2" ht="14.25">
      <c r="B339" s="8"/>
    </row>
    <row r="340" spans="2:2" ht="14.25">
      <c r="B340" s="8"/>
    </row>
    <row r="341" spans="2:2" ht="14.25">
      <c r="B341" s="8"/>
    </row>
    <row r="342" spans="2:2" ht="14.25">
      <c r="B342" s="8"/>
    </row>
    <row r="343" spans="2:2" ht="14.25">
      <c r="B343" s="8"/>
    </row>
    <row r="344" spans="2:2" ht="14.25">
      <c r="B344" s="8"/>
    </row>
    <row r="345" spans="2:2" ht="14.25">
      <c r="B345" s="8"/>
    </row>
    <row r="346" spans="2:2" ht="14.25">
      <c r="B346" s="8"/>
    </row>
    <row r="347" spans="2:2" ht="14.25">
      <c r="B347" s="8"/>
    </row>
    <row r="348" spans="2:2" ht="14.25">
      <c r="B348" s="8"/>
    </row>
    <row r="349" spans="2:2" ht="14.25">
      <c r="B349" s="8"/>
    </row>
    <row r="350" spans="2:2" ht="14.25">
      <c r="B350" s="8"/>
    </row>
    <row r="351" spans="2:2" ht="14.25">
      <c r="B351" s="8"/>
    </row>
    <row r="352" spans="2:2" ht="14.25">
      <c r="B352" s="8"/>
    </row>
    <row r="353" spans="2:2" ht="14.25">
      <c r="B353" s="8"/>
    </row>
    <row r="354" spans="2:2" ht="14.25">
      <c r="B354" s="8"/>
    </row>
    <row r="355" spans="2:2" ht="14.25">
      <c r="B355" s="8"/>
    </row>
    <row r="356" spans="2:2" ht="14.25">
      <c r="B356" s="8"/>
    </row>
    <row r="357" spans="2:2" ht="14.25">
      <c r="B357" s="8"/>
    </row>
    <row r="358" spans="2:2" ht="14.25">
      <c r="B358" s="8"/>
    </row>
    <row r="359" spans="2:2" ht="14.25">
      <c r="B359" s="8"/>
    </row>
    <row r="360" spans="2:2" ht="14.25">
      <c r="B360" s="8"/>
    </row>
    <row r="361" spans="2:2" ht="14.25">
      <c r="B361" s="8"/>
    </row>
    <row r="362" spans="2:2" ht="14.25">
      <c r="B362" s="8"/>
    </row>
    <row r="363" spans="2:2" ht="14.25">
      <c r="B363" s="8"/>
    </row>
    <row r="364" spans="2:2" ht="14.25">
      <c r="B364" s="8"/>
    </row>
    <row r="365" spans="2:2" ht="14.25">
      <c r="B365" s="8"/>
    </row>
    <row r="366" spans="2:2" ht="14.25">
      <c r="B366" s="8"/>
    </row>
    <row r="367" spans="2:2" ht="14.25">
      <c r="B367" s="8"/>
    </row>
    <row r="368" spans="2:2" ht="14.25">
      <c r="B368" s="8"/>
    </row>
    <row r="369" spans="2:2" ht="14.25">
      <c r="B369" s="8"/>
    </row>
    <row r="370" spans="2:2" ht="14.25">
      <c r="B370" s="8"/>
    </row>
    <row r="371" spans="2:2" ht="14.25">
      <c r="B371" s="8"/>
    </row>
    <row r="372" spans="2:2" ht="14.25">
      <c r="B372" s="8"/>
    </row>
    <row r="373" spans="2:2" ht="14.25">
      <c r="B373" s="8"/>
    </row>
    <row r="374" spans="2:2" ht="14.25">
      <c r="B374" s="8"/>
    </row>
    <row r="375" spans="2:2" ht="14.25">
      <c r="B375" s="8"/>
    </row>
    <row r="376" spans="2:2" ht="14.25">
      <c r="B376" s="8"/>
    </row>
    <row r="377" spans="2:2" ht="14.25">
      <c r="B377" s="8"/>
    </row>
    <row r="378" spans="2:2" ht="14.25">
      <c r="B378" s="8"/>
    </row>
    <row r="379" spans="2:2" ht="14.25">
      <c r="B379" s="8"/>
    </row>
    <row r="380" spans="2:2" ht="14.25">
      <c r="B380" s="8"/>
    </row>
    <row r="381" spans="2:2" ht="14.25">
      <c r="B381" s="8"/>
    </row>
    <row r="382" spans="2:2" ht="14.25">
      <c r="B382" s="8"/>
    </row>
    <row r="383" spans="2:2" ht="14.25">
      <c r="B383" s="8"/>
    </row>
    <row r="384" spans="2:2" ht="14.25">
      <c r="B384" s="8"/>
    </row>
    <row r="385" spans="2:2" ht="14.25">
      <c r="B385" s="8"/>
    </row>
    <row r="386" spans="2:2" ht="14.25">
      <c r="B386" s="8"/>
    </row>
    <row r="387" spans="2:2" ht="14.25">
      <c r="B387" s="8"/>
    </row>
    <row r="388" spans="2:2" ht="14.25">
      <c r="B388" s="8"/>
    </row>
    <row r="389" spans="2:2" ht="14.25">
      <c r="B389" s="8"/>
    </row>
    <row r="390" spans="2:2" ht="14.25">
      <c r="B390" s="8"/>
    </row>
    <row r="391" spans="2:2" ht="14.25">
      <c r="B391" s="8"/>
    </row>
    <row r="392" spans="2:2" ht="14.25">
      <c r="B392" s="8"/>
    </row>
    <row r="393" spans="2:2" ht="14.25">
      <c r="B393" s="8"/>
    </row>
    <row r="394" spans="2:2" ht="14.25">
      <c r="B394" s="8"/>
    </row>
    <row r="395" spans="2:2" ht="14.25">
      <c r="B395" s="8"/>
    </row>
    <row r="396" spans="2:2" ht="14.25">
      <c r="B396" s="8"/>
    </row>
    <row r="397" spans="2:2" ht="14.25">
      <c r="B397" s="8"/>
    </row>
    <row r="398" spans="2:2" ht="14.25">
      <c r="B398" s="8"/>
    </row>
    <row r="399" spans="2:2" ht="14.25">
      <c r="B399" s="8"/>
    </row>
    <row r="400" spans="2:2" ht="14.25">
      <c r="B400" s="8"/>
    </row>
    <row r="401" spans="2:2" ht="14.25">
      <c r="B401" s="8"/>
    </row>
    <row r="402" spans="2:2" ht="14.25">
      <c r="B402" s="8"/>
    </row>
    <row r="403" spans="2:2" ht="14.25">
      <c r="B403" s="8"/>
    </row>
    <row r="404" spans="2:2" ht="14.25">
      <c r="B404" s="8"/>
    </row>
    <row r="405" spans="2:2" ht="14.25">
      <c r="B405" s="8"/>
    </row>
    <row r="406" spans="2:2" ht="14.25">
      <c r="B406" s="8"/>
    </row>
    <row r="407" spans="2:2" ht="14.25">
      <c r="B407" s="8"/>
    </row>
    <row r="408" spans="2:2" ht="14.25">
      <c r="B408" s="8"/>
    </row>
    <row r="409" spans="2:2" ht="14.25">
      <c r="B409" s="8"/>
    </row>
    <row r="410" spans="2:2" ht="14.25">
      <c r="B410" s="8"/>
    </row>
    <row r="411" spans="2:2" ht="14.25">
      <c r="B411" s="8"/>
    </row>
    <row r="412" spans="2:2" ht="14.25">
      <c r="B412" s="8"/>
    </row>
    <row r="413" spans="2:2" ht="14.25">
      <c r="B413" s="8"/>
    </row>
    <row r="414" spans="2:2" ht="14.25">
      <c r="B414" s="8"/>
    </row>
    <row r="415" spans="2:2" ht="14.25">
      <c r="B415" s="8"/>
    </row>
    <row r="416" spans="2:2" ht="14.25">
      <c r="B416" s="8"/>
    </row>
    <row r="417" spans="2:2" ht="14.25">
      <c r="B417" s="8"/>
    </row>
    <row r="418" spans="2:2" ht="14.25">
      <c r="B418" s="8"/>
    </row>
    <row r="419" spans="2:2" ht="14.25">
      <c r="B419" s="8"/>
    </row>
    <row r="420" spans="2:2" ht="14.25">
      <c r="B420" s="8"/>
    </row>
    <row r="421" spans="2:2" ht="14.25">
      <c r="B421" s="8"/>
    </row>
    <row r="422" spans="2:2" ht="14.25">
      <c r="B422" s="8"/>
    </row>
    <row r="423" spans="2:2" ht="14.25">
      <c r="B423" s="8"/>
    </row>
    <row r="424" spans="2:2" ht="14.25">
      <c r="B424" s="8"/>
    </row>
    <row r="425" spans="2:2" ht="14.25">
      <c r="B425" s="8"/>
    </row>
    <row r="426" spans="2:2" ht="14.25">
      <c r="B426" s="8"/>
    </row>
    <row r="427" spans="2:2" ht="14.25">
      <c r="B427" s="8"/>
    </row>
    <row r="428" spans="2:2" ht="14.25">
      <c r="B428" s="8"/>
    </row>
    <row r="429" spans="2:2" ht="14.25">
      <c r="B429" s="8"/>
    </row>
    <row r="430" spans="2:2" ht="14.25">
      <c r="B430" s="8"/>
    </row>
    <row r="431" spans="2:2" ht="14.25">
      <c r="B431" s="8"/>
    </row>
    <row r="432" spans="2:2" ht="14.25">
      <c r="B432" s="8"/>
    </row>
    <row r="433" spans="2:2" ht="14.25">
      <c r="B433" s="8"/>
    </row>
    <row r="434" spans="2:2" ht="14.25">
      <c r="B434" s="8"/>
    </row>
    <row r="435" spans="2:2" ht="14.25">
      <c r="B435" s="8"/>
    </row>
    <row r="436" spans="2:2" ht="14.25">
      <c r="B436" s="8"/>
    </row>
    <row r="437" spans="2:2" ht="14.25">
      <c r="B437" s="8"/>
    </row>
    <row r="438" spans="2:2" ht="14.25">
      <c r="B438" s="8"/>
    </row>
    <row r="439" spans="2:2" ht="14.25">
      <c r="B439" s="8"/>
    </row>
    <row r="440" spans="2:2" ht="14.25">
      <c r="B440" s="8"/>
    </row>
    <row r="441" spans="2:2" ht="14.25">
      <c r="B441" s="8"/>
    </row>
    <row r="442" spans="2:2" ht="14.25">
      <c r="B442" s="8"/>
    </row>
    <row r="443" spans="2:2" ht="14.25">
      <c r="B443" s="8"/>
    </row>
    <row r="444" spans="2:2" ht="14.25">
      <c r="B444" s="8"/>
    </row>
    <row r="445" spans="2:2" ht="14.25">
      <c r="B445" s="8"/>
    </row>
    <row r="446" spans="2:2" ht="14.25">
      <c r="B446" s="8"/>
    </row>
    <row r="447" spans="2:2" ht="14.25">
      <c r="B447" s="8"/>
    </row>
    <row r="448" spans="2:2" ht="14.25">
      <c r="B448" s="8"/>
    </row>
    <row r="449" spans="2:2" ht="14.25">
      <c r="B449" s="8"/>
    </row>
    <row r="450" spans="2:2" ht="14.25">
      <c r="B450" s="8"/>
    </row>
    <row r="451" spans="2:2" ht="14.25">
      <c r="B451" s="8"/>
    </row>
    <row r="452" spans="2:2" ht="14.25">
      <c r="B452" s="8"/>
    </row>
    <row r="453" spans="2:2" ht="14.25">
      <c r="B453" s="8"/>
    </row>
    <row r="454" spans="2:2" ht="14.25">
      <c r="B454" s="8"/>
    </row>
    <row r="455" spans="2:2" ht="14.25">
      <c r="B455" s="8"/>
    </row>
    <row r="456" spans="2:2" ht="14.25">
      <c r="B456" s="8"/>
    </row>
    <row r="457" spans="2:2" ht="14.25">
      <c r="B457" s="8"/>
    </row>
    <row r="458" spans="2:2" ht="14.25">
      <c r="B458" s="8"/>
    </row>
    <row r="459" spans="2:2" ht="14.25">
      <c r="B459" s="8"/>
    </row>
    <row r="460" spans="2:2" ht="14.25">
      <c r="B460" s="8"/>
    </row>
    <row r="461" spans="2:2" ht="14.25">
      <c r="B461" s="8"/>
    </row>
    <row r="462" spans="2:2" ht="14.25">
      <c r="B462" s="8"/>
    </row>
    <row r="463" spans="2:2" ht="14.25">
      <c r="B463" s="8"/>
    </row>
    <row r="464" spans="2:2" ht="14.25">
      <c r="B464" s="8"/>
    </row>
    <row r="465" spans="2:2" ht="14.25">
      <c r="B465" s="8"/>
    </row>
    <row r="466" spans="2:2" ht="14.25">
      <c r="B466" s="8"/>
    </row>
    <row r="467" spans="2:2" ht="14.25">
      <c r="B467" s="8"/>
    </row>
    <row r="468" spans="2:2" ht="14.25">
      <c r="B468" s="8"/>
    </row>
    <row r="469" spans="2:2" ht="14.25">
      <c r="B469" s="8"/>
    </row>
    <row r="470" spans="2:2" ht="14.25">
      <c r="B470" s="8"/>
    </row>
    <row r="471" spans="2:2" ht="14.25">
      <c r="B471" s="8"/>
    </row>
    <row r="472" spans="2:2" ht="14.25">
      <c r="B472" s="8"/>
    </row>
    <row r="473" spans="2:2" ht="14.25">
      <c r="B473" s="8"/>
    </row>
    <row r="474" spans="2:2" ht="14.25">
      <c r="B474" s="8"/>
    </row>
    <row r="475" spans="2:2" ht="14.25">
      <c r="B475" s="8"/>
    </row>
    <row r="476" spans="2:2" ht="14.25">
      <c r="B476" s="8"/>
    </row>
    <row r="477" spans="2:2" ht="14.25">
      <c r="B477" s="8"/>
    </row>
    <row r="478" spans="2:2" ht="14.25">
      <c r="B478" s="8"/>
    </row>
    <row r="479" spans="2:2" ht="14.25">
      <c r="B479" s="8"/>
    </row>
    <row r="480" spans="2:2" ht="14.25">
      <c r="B480" s="8"/>
    </row>
    <row r="481" spans="2:2" ht="14.25">
      <c r="B481" s="8"/>
    </row>
    <row r="482" spans="2:2" ht="14.25">
      <c r="B482" s="8"/>
    </row>
    <row r="483" spans="2:2" ht="14.25">
      <c r="B483" s="8"/>
    </row>
    <row r="484" spans="2:2" ht="14.25">
      <c r="B484" s="8"/>
    </row>
    <row r="485" spans="2:2" ht="14.25">
      <c r="B485" s="8"/>
    </row>
    <row r="486" spans="2:2" ht="14.25">
      <c r="B486" s="8"/>
    </row>
    <row r="487" spans="2:2" ht="14.25">
      <c r="B487" s="8"/>
    </row>
    <row r="488" spans="2:2" ht="14.25">
      <c r="B488" s="8"/>
    </row>
    <row r="489" spans="2:2" ht="14.25">
      <c r="B489" s="8"/>
    </row>
    <row r="490" spans="2:2" ht="14.25">
      <c r="B490" s="8"/>
    </row>
    <row r="491" spans="2:2" ht="14.25">
      <c r="B491" s="8"/>
    </row>
    <row r="492" spans="2:2" ht="14.25">
      <c r="B492" s="8"/>
    </row>
    <row r="493" spans="2:2" ht="14.25">
      <c r="B493" s="8"/>
    </row>
    <row r="494" spans="2:2" ht="14.25">
      <c r="B494" s="8"/>
    </row>
    <row r="495" spans="2:2" ht="14.25">
      <c r="B495" s="8"/>
    </row>
    <row r="496" spans="2:2" ht="14.25">
      <c r="B496" s="8"/>
    </row>
    <row r="497" spans="2:2" ht="14.25">
      <c r="B497" s="8"/>
    </row>
    <row r="498" spans="2:2" ht="14.25">
      <c r="B498" s="8"/>
    </row>
    <row r="499" spans="2:2" ht="14.25">
      <c r="B499" s="8"/>
    </row>
    <row r="500" spans="2:2" ht="14.25">
      <c r="B500" s="8"/>
    </row>
    <row r="501" spans="2:2" ht="14.25">
      <c r="B501" s="8"/>
    </row>
    <row r="502" spans="2:2" ht="14.25">
      <c r="B502" s="8"/>
    </row>
    <row r="503" spans="2:2" ht="14.25">
      <c r="B503" s="8"/>
    </row>
    <row r="504" spans="2:2" ht="14.25">
      <c r="B504" s="8"/>
    </row>
    <row r="505" spans="2:2" ht="14.25">
      <c r="B505" s="8"/>
    </row>
    <row r="506" spans="2:2" ht="14.25">
      <c r="B506" s="8"/>
    </row>
    <row r="507" spans="2:2" ht="14.25">
      <c r="B507" s="8"/>
    </row>
    <row r="508" spans="2:2" ht="14.25">
      <c r="B508" s="8"/>
    </row>
    <row r="509" spans="2:2" ht="14.25">
      <c r="B509" s="8"/>
    </row>
    <row r="510" spans="2:2" ht="14.25">
      <c r="B510" s="8"/>
    </row>
    <row r="511" spans="2:2" ht="14.25">
      <c r="B511" s="8"/>
    </row>
    <row r="512" spans="2:2" ht="14.25">
      <c r="B512" s="8"/>
    </row>
    <row r="513" spans="2:2" ht="14.25">
      <c r="B513" s="8"/>
    </row>
    <row r="514" spans="2:2" ht="14.25">
      <c r="B514" s="8"/>
    </row>
    <row r="515" spans="2:2" ht="14.25">
      <c r="B515" s="8"/>
    </row>
    <row r="516" spans="2:2" ht="14.25">
      <c r="B516" s="8"/>
    </row>
    <row r="517" spans="2:2" ht="14.25">
      <c r="B517" s="8"/>
    </row>
    <row r="518" spans="2:2" ht="14.25">
      <c r="B518" s="8"/>
    </row>
    <row r="519" spans="2:2" ht="14.25">
      <c r="B519" s="8"/>
    </row>
    <row r="520" spans="2:2" ht="14.25">
      <c r="B520" s="8"/>
    </row>
    <row r="521" spans="2:2" ht="14.25">
      <c r="B521" s="8"/>
    </row>
    <row r="522" spans="2:2" ht="14.25">
      <c r="B522" s="8"/>
    </row>
    <row r="523" spans="2:2" ht="14.25">
      <c r="B523" s="8"/>
    </row>
    <row r="524" spans="2:2" ht="14.25">
      <c r="B524" s="8"/>
    </row>
    <row r="525" spans="2:2" ht="14.25">
      <c r="B525" s="8"/>
    </row>
    <row r="526" spans="2:2" ht="14.25">
      <c r="B526" s="8"/>
    </row>
    <row r="527" spans="2:2" ht="14.25">
      <c r="B527" s="8"/>
    </row>
    <row r="528" spans="2:2" ht="14.25">
      <c r="B528" s="8"/>
    </row>
    <row r="529" spans="2:2" ht="14.25">
      <c r="B529" s="8"/>
    </row>
    <row r="530" spans="2:2" ht="14.25">
      <c r="B530" s="8"/>
    </row>
    <row r="531" spans="2:2" ht="14.25">
      <c r="B531" s="8"/>
    </row>
    <row r="532" spans="2:2" ht="14.25">
      <c r="B532" s="8"/>
    </row>
    <row r="533" spans="2:2" ht="14.25">
      <c r="B533" s="8"/>
    </row>
    <row r="534" spans="2:2" ht="14.25">
      <c r="B534" s="8"/>
    </row>
    <row r="535" spans="2:2" ht="14.25">
      <c r="B535" s="8"/>
    </row>
    <row r="536" spans="2:2" ht="14.25">
      <c r="B536" s="8"/>
    </row>
    <row r="537" spans="2:2" ht="14.25">
      <c r="B537" s="8"/>
    </row>
    <row r="538" spans="2:2" ht="14.25">
      <c r="B538" s="8"/>
    </row>
    <row r="539" spans="2:2" ht="14.25">
      <c r="B539" s="8"/>
    </row>
    <row r="540" spans="2:2" ht="14.25">
      <c r="B540" s="8"/>
    </row>
    <row r="541" spans="2:2" ht="14.25">
      <c r="B541" s="8"/>
    </row>
    <row r="542" spans="2:2" ht="14.25">
      <c r="B542" s="8"/>
    </row>
    <row r="543" spans="2:2" ht="14.25">
      <c r="B543" s="8"/>
    </row>
    <row r="544" spans="2:2" ht="14.25">
      <c r="B544" s="8"/>
    </row>
    <row r="545" spans="2:2" ht="14.25">
      <c r="B545" s="8"/>
    </row>
    <row r="546" spans="2:2" ht="14.25">
      <c r="B546" s="8"/>
    </row>
    <row r="547" spans="2:2" ht="14.25">
      <c r="B547" s="8"/>
    </row>
    <row r="548" spans="2:2" ht="14.25">
      <c r="B548" s="8"/>
    </row>
    <row r="549" spans="2:2" ht="14.25">
      <c r="B549" s="8"/>
    </row>
    <row r="550" spans="2:2" ht="14.25">
      <c r="B550" s="8"/>
    </row>
    <row r="551" spans="2:2" ht="14.25">
      <c r="B551" s="8"/>
    </row>
    <row r="552" spans="2:2" ht="14.25">
      <c r="B552" s="8"/>
    </row>
    <row r="553" spans="2:2" ht="14.25">
      <c r="B553" s="8"/>
    </row>
    <row r="554" spans="2:2" ht="14.25">
      <c r="B554" s="8"/>
    </row>
    <row r="555" spans="2:2" ht="14.25">
      <c r="B555" s="8"/>
    </row>
    <row r="556" spans="2:2" ht="14.25">
      <c r="B556" s="8"/>
    </row>
    <row r="557" spans="2:2" ht="14.25">
      <c r="B557" s="8"/>
    </row>
    <row r="558" spans="2:2" ht="14.25">
      <c r="B558" s="8"/>
    </row>
    <row r="559" spans="2:2" ht="14.25">
      <c r="B559" s="8"/>
    </row>
    <row r="560" spans="2:2" ht="14.25">
      <c r="B560" s="8"/>
    </row>
    <row r="561" spans="2:2" ht="14.25">
      <c r="B561" s="8"/>
    </row>
    <row r="562" spans="2:2" ht="14.25">
      <c r="B562" s="8"/>
    </row>
    <row r="563" spans="2:2" ht="14.25">
      <c r="B563" s="8"/>
    </row>
    <row r="564" spans="2:2" ht="14.25">
      <c r="B564" s="8"/>
    </row>
    <row r="565" spans="2:2" ht="14.25">
      <c r="B565" s="8"/>
    </row>
    <row r="566" spans="2:2" ht="14.25">
      <c r="B566" s="8"/>
    </row>
    <row r="567" spans="2:2" ht="14.25">
      <c r="B567" s="8"/>
    </row>
    <row r="568" spans="2:2" ht="14.25">
      <c r="B568" s="8"/>
    </row>
    <row r="569" spans="2:2" ht="14.25">
      <c r="B569" s="8"/>
    </row>
    <row r="570" spans="2:2" ht="14.25">
      <c r="B570" s="8"/>
    </row>
    <row r="571" spans="2:2" ht="14.25">
      <c r="B571" s="8"/>
    </row>
    <row r="572" spans="2:2" ht="14.25">
      <c r="B572" s="8"/>
    </row>
    <row r="573" spans="2:2" ht="14.25">
      <c r="B573" s="8"/>
    </row>
    <row r="574" spans="2:2" ht="14.25">
      <c r="B574" s="8"/>
    </row>
    <row r="575" spans="2:2" ht="14.25">
      <c r="B575" s="8"/>
    </row>
    <row r="576" spans="2:2" ht="14.25">
      <c r="B576" s="8"/>
    </row>
    <row r="577" spans="2:2" ht="14.25">
      <c r="B577" s="8"/>
    </row>
    <row r="578" spans="2:2" ht="14.25">
      <c r="B578" s="8"/>
    </row>
    <row r="579" spans="2:2" ht="14.25">
      <c r="B579" s="8"/>
    </row>
    <row r="580" spans="2:2" ht="14.25">
      <c r="B580" s="8"/>
    </row>
    <row r="581" spans="2:2" ht="14.25">
      <c r="B581" s="8"/>
    </row>
    <row r="582" spans="2:2" ht="14.25">
      <c r="B582" s="8"/>
    </row>
    <row r="583" spans="2:2" ht="14.25">
      <c r="B583" s="8"/>
    </row>
    <row r="584" spans="2:2" ht="14.25">
      <c r="B584" s="8"/>
    </row>
    <row r="585" spans="2:2" ht="14.25">
      <c r="B585" s="8"/>
    </row>
    <row r="586" spans="2:2" ht="14.25">
      <c r="B586" s="8"/>
    </row>
    <row r="587" spans="2:2" ht="14.25">
      <c r="B587" s="8"/>
    </row>
    <row r="588" spans="2:2" ht="14.25">
      <c r="B588" s="8"/>
    </row>
    <row r="589" spans="2:2" ht="14.25">
      <c r="B589" s="8"/>
    </row>
    <row r="590" spans="2:2" ht="14.25">
      <c r="B590" s="8"/>
    </row>
    <row r="591" spans="2:2" ht="14.25">
      <c r="B591" s="8"/>
    </row>
    <row r="592" spans="2:2" ht="14.25">
      <c r="B592" s="8"/>
    </row>
    <row r="593" spans="2:2" ht="14.25">
      <c r="B593" s="8"/>
    </row>
    <row r="594" spans="2:2" ht="14.25">
      <c r="B594" s="8"/>
    </row>
    <row r="595" spans="2:2" ht="14.25">
      <c r="B595" s="8"/>
    </row>
    <row r="596" spans="2:2" ht="14.25">
      <c r="B596" s="8"/>
    </row>
    <row r="597" spans="2:2" ht="14.25">
      <c r="B597" s="8"/>
    </row>
    <row r="598" spans="2:2" ht="14.25">
      <c r="B598" s="8"/>
    </row>
    <row r="599" spans="2:2" ht="14.25">
      <c r="B599" s="8"/>
    </row>
    <row r="600" spans="2:2" ht="14.25">
      <c r="B600" s="8"/>
    </row>
    <row r="601" spans="2:2" ht="14.25">
      <c r="B601" s="8"/>
    </row>
    <row r="602" spans="2:2" ht="14.25">
      <c r="B602" s="8"/>
    </row>
    <row r="603" spans="2:2" ht="14.25">
      <c r="B603" s="8"/>
    </row>
    <row r="604" spans="2:2" ht="14.25">
      <c r="B604" s="8"/>
    </row>
    <row r="605" spans="2:2" ht="14.25">
      <c r="B605" s="8"/>
    </row>
    <row r="606" spans="2:2" ht="14.25">
      <c r="B606" s="8"/>
    </row>
    <row r="607" spans="2:2" ht="14.25">
      <c r="B607" s="8"/>
    </row>
    <row r="608" spans="2:2" ht="14.25">
      <c r="B608" s="8"/>
    </row>
    <row r="609" spans="2:2" ht="14.25">
      <c r="B609" s="8"/>
    </row>
    <row r="610" spans="2:2" ht="14.25">
      <c r="B610" s="8"/>
    </row>
    <row r="611" spans="2:2" ht="14.25">
      <c r="B611" s="8"/>
    </row>
    <row r="612" spans="2:2" ht="14.25">
      <c r="B612" s="8"/>
    </row>
    <row r="613" spans="2:2" ht="14.25">
      <c r="B613" s="8"/>
    </row>
    <row r="614" spans="2:2" ht="14.25">
      <c r="B614" s="8"/>
    </row>
    <row r="615" spans="2:2" ht="14.25">
      <c r="B615" s="8"/>
    </row>
    <row r="616" spans="2:2" ht="14.25">
      <c r="B616" s="8"/>
    </row>
    <row r="617" spans="2:2" ht="14.25">
      <c r="B617" s="8"/>
    </row>
    <row r="618" spans="2:2" ht="14.25">
      <c r="B618" s="8"/>
    </row>
    <row r="619" spans="2:2" ht="14.25">
      <c r="B619" s="8"/>
    </row>
    <row r="620" spans="2:2" ht="14.25">
      <c r="B620" s="8"/>
    </row>
    <row r="621" spans="2:2" ht="14.25">
      <c r="B621" s="8"/>
    </row>
    <row r="622" spans="2:2" ht="14.25">
      <c r="B622" s="8"/>
    </row>
    <row r="623" spans="2:2" ht="14.25">
      <c r="B623" s="8"/>
    </row>
    <row r="624" spans="2:2" ht="14.25">
      <c r="B624" s="8"/>
    </row>
    <row r="625" spans="2:2" ht="14.25">
      <c r="B625" s="8"/>
    </row>
    <row r="626" spans="2:2" ht="14.25">
      <c r="B626" s="8"/>
    </row>
    <row r="627" spans="2:2" ht="14.25">
      <c r="B627" s="8"/>
    </row>
    <row r="628" spans="2:2" ht="14.25">
      <c r="B628" s="8"/>
    </row>
    <row r="629" spans="2:2" ht="14.25">
      <c r="B629" s="8"/>
    </row>
    <row r="630" spans="2:2" ht="14.25">
      <c r="B630" s="8"/>
    </row>
    <row r="631" spans="2:2" ht="14.25">
      <c r="B631" s="8"/>
    </row>
    <row r="632" spans="2:2" ht="14.25">
      <c r="B632" s="8"/>
    </row>
    <row r="633" spans="2:2" ht="14.25">
      <c r="B633" s="8"/>
    </row>
    <row r="634" spans="2:2" ht="14.25">
      <c r="B634" s="8"/>
    </row>
    <row r="635" spans="2:2" ht="14.25">
      <c r="B635" s="8"/>
    </row>
    <row r="636" spans="2:2" ht="14.25">
      <c r="B636" s="8"/>
    </row>
    <row r="637" spans="2:2" ht="14.25">
      <c r="B637" s="8"/>
    </row>
    <row r="638" spans="2:2" ht="14.25">
      <c r="B638" s="8"/>
    </row>
    <row r="639" spans="2:2" ht="14.25">
      <c r="B639" s="8"/>
    </row>
    <row r="640" spans="2:2" ht="14.25">
      <c r="B640" s="8"/>
    </row>
    <row r="641" spans="2:2" ht="14.25">
      <c r="B641" s="8"/>
    </row>
    <row r="642" spans="2:2" ht="14.25">
      <c r="B642" s="8"/>
    </row>
    <row r="643" spans="2:2" ht="14.25">
      <c r="B643" s="8"/>
    </row>
    <row r="644" spans="2:2" ht="14.25">
      <c r="B644" s="8"/>
    </row>
    <row r="645" spans="2:2" ht="14.25">
      <c r="B645" s="8"/>
    </row>
    <row r="646" spans="2:2" ht="14.25">
      <c r="B646" s="8"/>
    </row>
    <row r="647" spans="2:2" ht="14.25">
      <c r="B647" s="8"/>
    </row>
    <row r="648" spans="2:2" ht="14.25">
      <c r="B648" s="8"/>
    </row>
    <row r="649" spans="2:2" ht="14.25">
      <c r="B649" s="8"/>
    </row>
    <row r="650" spans="2:2" ht="14.25">
      <c r="B650" s="8"/>
    </row>
    <row r="651" spans="2:2" ht="14.25">
      <c r="B651" s="8"/>
    </row>
    <row r="652" spans="2:2" ht="14.25">
      <c r="B652" s="8"/>
    </row>
    <row r="653" spans="2:2" ht="14.25">
      <c r="B653" s="8"/>
    </row>
    <row r="654" spans="2:2" ht="14.25">
      <c r="B654" s="8"/>
    </row>
    <row r="655" spans="2:2" ht="14.25">
      <c r="B655" s="8"/>
    </row>
    <row r="656" spans="2:2" ht="14.25">
      <c r="B656" s="8"/>
    </row>
    <row r="657" spans="2:2" ht="14.25">
      <c r="B657" s="8"/>
    </row>
    <row r="658" spans="2:2" ht="14.25">
      <c r="B658" s="8"/>
    </row>
    <row r="659" spans="2:2" ht="14.25">
      <c r="B659" s="8"/>
    </row>
    <row r="660" spans="2:2" ht="14.25">
      <c r="B660" s="8"/>
    </row>
    <row r="661" spans="2:2" ht="14.25">
      <c r="B661" s="8"/>
    </row>
    <row r="662" spans="2:2" ht="14.25">
      <c r="B662" s="8"/>
    </row>
    <row r="663" spans="2:2" ht="14.25">
      <c r="B663" s="8"/>
    </row>
    <row r="664" spans="2:2" ht="14.25">
      <c r="B664" s="8"/>
    </row>
    <row r="665" spans="2:2" ht="14.25">
      <c r="B665" s="8"/>
    </row>
    <row r="666" spans="2:2" ht="14.25">
      <c r="B666" s="8"/>
    </row>
    <row r="667" spans="2:2" ht="14.25">
      <c r="B667" s="8"/>
    </row>
    <row r="668" spans="2:2" ht="14.25">
      <c r="B668" s="8"/>
    </row>
    <row r="669" spans="2:2" ht="14.25">
      <c r="B669" s="8"/>
    </row>
    <row r="670" spans="2:2" ht="14.25">
      <c r="B670" s="8"/>
    </row>
    <row r="671" spans="2:2" ht="14.25">
      <c r="B671" s="8"/>
    </row>
    <row r="672" spans="2:2" ht="14.25">
      <c r="B672" s="8"/>
    </row>
    <row r="673" spans="2:2" ht="14.25">
      <c r="B673" s="8"/>
    </row>
    <row r="674" spans="2:2" ht="14.25">
      <c r="B674" s="8"/>
    </row>
    <row r="675" spans="2:2" ht="14.25">
      <c r="B675" s="8"/>
    </row>
    <row r="676" spans="2:2" ht="14.25">
      <c r="B676" s="8"/>
    </row>
    <row r="677" spans="2:2" ht="14.25">
      <c r="B677" s="8"/>
    </row>
    <row r="678" spans="2:2" ht="14.25">
      <c r="B678" s="8"/>
    </row>
    <row r="679" spans="2:2" ht="14.25">
      <c r="B679" s="8"/>
    </row>
    <row r="680" spans="2:2" ht="14.25">
      <c r="B680" s="8"/>
    </row>
    <row r="681" spans="2:2" ht="14.25">
      <c r="B681" s="8"/>
    </row>
    <row r="682" spans="2:2" ht="14.25">
      <c r="B682" s="8"/>
    </row>
    <row r="683" spans="2:2" ht="14.25">
      <c r="B683" s="8"/>
    </row>
    <row r="684" spans="2:2" ht="14.25">
      <c r="B684" s="8"/>
    </row>
    <row r="685" spans="2:2" ht="14.25">
      <c r="B685" s="8"/>
    </row>
    <row r="686" spans="2:2" ht="14.25">
      <c r="B686" s="8"/>
    </row>
    <row r="687" spans="2:2" ht="14.25">
      <c r="B687" s="8"/>
    </row>
    <row r="688" spans="2:2" ht="14.25">
      <c r="B688" s="8"/>
    </row>
    <row r="689" spans="2:2" ht="14.25">
      <c r="B689" s="8"/>
    </row>
    <row r="690" spans="2:2" ht="14.25">
      <c r="B690" s="8"/>
    </row>
    <row r="691" spans="2:2" ht="14.25">
      <c r="B691" s="8"/>
    </row>
    <row r="692" spans="2:2" ht="14.25">
      <c r="B692" s="8"/>
    </row>
    <row r="693" spans="2:2" ht="14.25">
      <c r="B693" s="8"/>
    </row>
    <row r="694" spans="2:2" ht="14.25">
      <c r="B694" s="8"/>
    </row>
    <row r="695" spans="2:2" ht="14.25">
      <c r="B695" s="8"/>
    </row>
    <row r="696" spans="2:2" ht="14.25">
      <c r="B696" s="8"/>
    </row>
    <row r="697" spans="2:2" ht="14.25">
      <c r="B697" s="8"/>
    </row>
    <row r="698" spans="2:2" ht="14.25">
      <c r="B698" s="8"/>
    </row>
    <row r="699" spans="2:2" ht="14.25">
      <c r="B699" s="8"/>
    </row>
    <row r="700" spans="2:2" ht="14.25">
      <c r="B700" s="8"/>
    </row>
    <row r="701" spans="2:2" ht="14.25">
      <c r="B701" s="8"/>
    </row>
    <row r="702" spans="2:2" ht="14.25">
      <c r="B702" s="8"/>
    </row>
    <row r="703" spans="2:2" ht="14.25">
      <c r="B703" s="8"/>
    </row>
    <row r="704" spans="2:2" ht="14.25">
      <c r="B704" s="8"/>
    </row>
    <row r="705" spans="2:2" ht="14.25">
      <c r="B705" s="8"/>
    </row>
    <row r="706" spans="2:2" ht="14.25">
      <c r="B706" s="8"/>
    </row>
    <row r="707" spans="2:2" ht="14.25">
      <c r="B707" s="8"/>
    </row>
    <row r="708" spans="2:2" ht="14.25">
      <c r="B708" s="8"/>
    </row>
    <row r="709" spans="2:2" ht="14.25">
      <c r="B709" s="8"/>
    </row>
    <row r="710" spans="2:2" ht="14.25">
      <c r="B710" s="8"/>
    </row>
    <row r="711" spans="2:2" ht="14.25">
      <c r="B711" s="8"/>
    </row>
    <row r="712" spans="2:2" ht="14.25">
      <c r="B712" s="8"/>
    </row>
    <row r="713" spans="2:2" ht="14.25">
      <c r="B713" s="8"/>
    </row>
    <row r="714" spans="2:2" ht="14.25">
      <c r="B714" s="8"/>
    </row>
    <row r="715" spans="2:2" ht="14.25">
      <c r="B715" s="8"/>
    </row>
    <row r="716" spans="2:2" ht="14.25">
      <c r="B716" s="8"/>
    </row>
    <row r="717" spans="2:2" ht="14.25">
      <c r="B717" s="8"/>
    </row>
    <row r="718" spans="2:2" ht="14.25">
      <c r="B718" s="8"/>
    </row>
    <row r="719" spans="2:2" ht="14.25">
      <c r="B719" s="8"/>
    </row>
    <row r="720" spans="2:2" ht="14.25">
      <c r="B720" s="8"/>
    </row>
    <row r="721" spans="2:2" ht="14.25">
      <c r="B721" s="8"/>
    </row>
    <row r="722" spans="2:2" ht="14.25">
      <c r="B722" s="8"/>
    </row>
    <row r="723" spans="2:2" ht="14.25">
      <c r="B723" s="8"/>
    </row>
    <row r="724" spans="2:2" ht="14.25">
      <c r="B724" s="8"/>
    </row>
    <row r="725" spans="2:2" ht="14.25">
      <c r="B725" s="8"/>
    </row>
    <row r="726" spans="2:2" ht="14.25">
      <c r="B726" s="8"/>
    </row>
    <row r="727" spans="2:2" ht="14.25">
      <c r="B727" s="8"/>
    </row>
    <row r="728" spans="2:2" ht="14.25">
      <c r="B728" s="8"/>
    </row>
    <row r="729" spans="2:2" ht="14.25">
      <c r="B729" s="8"/>
    </row>
    <row r="730" spans="2:2" ht="14.25">
      <c r="B730" s="8"/>
    </row>
    <row r="731" spans="2:2" ht="14.25">
      <c r="B731" s="8"/>
    </row>
    <row r="732" spans="2:2" ht="14.25">
      <c r="B732" s="8"/>
    </row>
    <row r="733" spans="2:2" ht="14.25">
      <c r="B733" s="8"/>
    </row>
    <row r="734" spans="2:2" ht="14.25">
      <c r="B734" s="8"/>
    </row>
    <row r="735" spans="2:2" ht="14.25">
      <c r="B735" s="8"/>
    </row>
    <row r="736" spans="2:2" ht="14.25">
      <c r="B736" s="8"/>
    </row>
    <row r="737" spans="2:2" ht="14.25">
      <c r="B737" s="8"/>
    </row>
    <row r="738" spans="2:2" ht="14.25">
      <c r="B738" s="8"/>
    </row>
    <row r="739" spans="2:2" ht="14.25">
      <c r="B739" s="8"/>
    </row>
    <row r="740" spans="2:2" ht="14.25">
      <c r="B740" s="8"/>
    </row>
    <row r="741" spans="2:2" ht="14.25">
      <c r="B741" s="8"/>
    </row>
    <row r="742" spans="2:2" ht="14.25">
      <c r="B742" s="8"/>
    </row>
    <row r="743" spans="2:2" ht="14.25">
      <c r="B743" s="8"/>
    </row>
    <row r="744" spans="2:2" ht="14.25">
      <c r="B744" s="8"/>
    </row>
    <row r="745" spans="2:2" ht="14.25">
      <c r="B745" s="8"/>
    </row>
    <row r="746" spans="2:2" ht="14.25">
      <c r="B746" s="8"/>
    </row>
    <row r="747" spans="2:2" ht="14.25">
      <c r="B747" s="8"/>
    </row>
    <row r="748" spans="2:2" ht="14.25">
      <c r="B748" s="8"/>
    </row>
    <row r="749" spans="2:2" ht="14.25">
      <c r="B749" s="8"/>
    </row>
    <row r="750" spans="2:2" ht="14.25">
      <c r="B750" s="8"/>
    </row>
    <row r="751" spans="2:2" ht="14.25">
      <c r="B751" s="8"/>
    </row>
    <row r="752" spans="2:2" ht="14.25">
      <c r="B752" s="8"/>
    </row>
    <row r="753" spans="2:2" ht="14.25">
      <c r="B753" s="8"/>
    </row>
    <row r="754" spans="2:2" ht="14.25">
      <c r="B754" s="8"/>
    </row>
    <row r="755" spans="2:2" ht="14.25">
      <c r="B755" s="8"/>
    </row>
    <row r="756" spans="2:2" ht="14.25">
      <c r="B756" s="8"/>
    </row>
    <row r="757" spans="2:2" ht="14.25">
      <c r="B757" s="8"/>
    </row>
    <row r="758" spans="2:2" ht="14.25">
      <c r="B758" s="8"/>
    </row>
    <row r="759" spans="2:2" ht="14.25">
      <c r="B759" s="8"/>
    </row>
    <row r="760" spans="2:2" ht="14.25">
      <c r="B760" s="8"/>
    </row>
    <row r="761" spans="2:2" ht="14.25">
      <c r="B761" s="8"/>
    </row>
    <row r="762" spans="2:2" ht="14.25">
      <c r="B762" s="8"/>
    </row>
    <row r="763" spans="2:2" ht="14.25">
      <c r="B763" s="8"/>
    </row>
    <row r="764" spans="2:2" ht="14.25">
      <c r="B764" s="8"/>
    </row>
    <row r="765" spans="2:2" ht="14.25">
      <c r="B765" s="8"/>
    </row>
    <row r="766" spans="2:2" ht="14.25">
      <c r="B766" s="8"/>
    </row>
    <row r="767" spans="2:2" ht="14.25">
      <c r="B767" s="8"/>
    </row>
    <row r="768" spans="2:2" ht="14.25">
      <c r="B768" s="8"/>
    </row>
    <row r="769" spans="2:2" ht="14.25">
      <c r="B769" s="8"/>
    </row>
    <row r="770" spans="2:2" ht="14.25">
      <c r="B770" s="8"/>
    </row>
    <row r="771" spans="2:2" ht="14.25">
      <c r="B771" s="8"/>
    </row>
    <row r="772" spans="2:2" ht="14.25">
      <c r="B772" s="8"/>
    </row>
    <row r="773" spans="2:2" ht="14.25">
      <c r="B773" s="8"/>
    </row>
    <row r="774" spans="2:2" ht="14.25">
      <c r="B774" s="8"/>
    </row>
    <row r="775" spans="2:2" ht="14.25">
      <c r="B775" s="8"/>
    </row>
    <row r="776" spans="2:2" ht="14.25">
      <c r="B776" s="8"/>
    </row>
    <row r="777" spans="2:2" ht="14.25">
      <c r="B777" s="8"/>
    </row>
    <row r="778" spans="2:2" ht="14.25">
      <c r="B778" s="8"/>
    </row>
    <row r="779" spans="2:2" ht="14.25">
      <c r="B779" s="8"/>
    </row>
    <row r="780" spans="2:2" ht="14.25">
      <c r="B780" s="8"/>
    </row>
    <row r="781" spans="2:2" ht="14.25">
      <c r="B781" s="8"/>
    </row>
    <row r="782" spans="2:2" ht="14.25">
      <c r="B782" s="8"/>
    </row>
    <row r="783" spans="2:2" ht="14.25">
      <c r="B783" s="8"/>
    </row>
    <row r="784" spans="2:2" ht="14.25">
      <c r="B784" s="8"/>
    </row>
    <row r="785" spans="2:2" ht="14.25">
      <c r="B785" s="8"/>
    </row>
    <row r="786" spans="2:2" ht="14.25">
      <c r="B786" s="8"/>
    </row>
    <row r="787" spans="2:2" ht="14.25">
      <c r="B787" s="8"/>
    </row>
    <row r="788" spans="2:2" ht="14.25">
      <c r="B788" s="8"/>
    </row>
    <row r="789" spans="2:2" ht="14.25">
      <c r="B789" s="8"/>
    </row>
    <row r="790" spans="2:2" ht="14.25">
      <c r="B790" s="8"/>
    </row>
    <row r="791" spans="2:2" ht="14.25">
      <c r="B791" s="8"/>
    </row>
    <row r="792" spans="2:2" ht="14.25">
      <c r="B792" s="8"/>
    </row>
    <row r="793" spans="2:2" ht="14.25">
      <c r="B793" s="8"/>
    </row>
    <row r="794" spans="2:2" ht="14.25">
      <c r="B794" s="8"/>
    </row>
    <row r="795" spans="2:2" ht="14.25">
      <c r="B795" s="8"/>
    </row>
    <row r="796" spans="2:2" ht="14.25">
      <c r="B796" s="8"/>
    </row>
    <row r="797" spans="2:2" ht="14.25">
      <c r="B797" s="8"/>
    </row>
    <row r="798" spans="2:2" ht="14.25">
      <c r="B798" s="8"/>
    </row>
    <row r="799" spans="2:2" ht="14.25">
      <c r="B799" s="8"/>
    </row>
    <row r="800" spans="2:2" ht="14.25">
      <c r="B800" s="8"/>
    </row>
    <row r="801" spans="2:2" ht="14.25">
      <c r="B801" s="8"/>
    </row>
    <row r="802" spans="2:2" ht="14.25">
      <c r="B802" s="8"/>
    </row>
    <row r="803" spans="2:2" ht="14.25">
      <c r="B803" s="8"/>
    </row>
    <row r="804" spans="2:2" ht="14.25">
      <c r="B804" s="8"/>
    </row>
    <row r="805" spans="2:2" ht="14.25">
      <c r="B805" s="8"/>
    </row>
    <row r="806" spans="2:2" ht="14.25">
      <c r="B806" s="8"/>
    </row>
    <row r="807" spans="2:2" ht="14.25">
      <c r="B807" s="8"/>
    </row>
    <row r="808" spans="2:2" ht="14.25">
      <c r="B808" s="8"/>
    </row>
    <row r="809" spans="2:2" ht="14.25">
      <c r="B809" s="8"/>
    </row>
    <row r="810" spans="2:2" ht="14.25">
      <c r="B810" s="8"/>
    </row>
    <row r="811" spans="2:2" ht="14.25">
      <c r="B811" s="8"/>
    </row>
    <row r="812" spans="2:2" ht="14.25">
      <c r="B812" s="8"/>
    </row>
    <row r="813" spans="2:2" ht="14.25">
      <c r="B813" s="8"/>
    </row>
    <row r="814" spans="2:2" ht="14.25">
      <c r="B814" s="8"/>
    </row>
    <row r="815" spans="2:2" ht="14.25">
      <c r="B815" s="8"/>
    </row>
    <row r="816" spans="2:2" ht="14.25">
      <c r="B816" s="8"/>
    </row>
    <row r="817" spans="2:2" ht="14.25">
      <c r="B817" s="8"/>
    </row>
    <row r="818" spans="2:2" ht="14.25">
      <c r="B818" s="8"/>
    </row>
    <row r="819" spans="2:2" ht="14.25">
      <c r="B819" s="8"/>
    </row>
    <row r="820" spans="2:2" ht="14.25">
      <c r="B820" s="8"/>
    </row>
    <row r="821" spans="2:2" ht="14.25">
      <c r="B821" s="8"/>
    </row>
    <row r="822" spans="2:2" ht="14.25">
      <c r="B822" s="8"/>
    </row>
    <row r="823" spans="2:2" ht="14.25">
      <c r="B823" s="8"/>
    </row>
    <row r="824" spans="2:2" ht="14.25">
      <c r="B824" s="8"/>
    </row>
    <row r="825" spans="2:2" ht="14.25">
      <c r="B825" s="8"/>
    </row>
    <row r="826" spans="2:2" ht="14.25">
      <c r="B826" s="8"/>
    </row>
    <row r="827" spans="2:2" ht="14.25">
      <c r="B827" s="8"/>
    </row>
    <row r="828" spans="2:2" ht="14.25">
      <c r="B828" s="8"/>
    </row>
    <row r="829" spans="2:2" ht="14.25">
      <c r="B829" s="8"/>
    </row>
    <row r="830" spans="2:2" ht="14.25">
      <c r="B830" s="8"/>
    </row>
    <row r="831" spans="2:2" ht="14.25">
      <c r="B831" s="8"/>
    </row>
    <row r="832" spans="2:2" ht="14.25">
      <c r="B832" s="8"/>
    </row>
    <row r="833" spans="2:2" ht="14.25">
      <c r="B833" s="8"/>
    </row>
    <row r="834" spans="2:2" ht="14.25">
      <c r="B834" s="8"/>
    </row>
    <row r="835" spans="2:2" ht="14.25">
      <c r="B835" s="8"/>
    </row>
    <row r="836" spans="2:2" ht="14.25">
      <c r="B836" s="8"/>
    </row>
    <row r="837" spans="2:2" ht="14.25">
      <c r="B837" s="8"/>
    </row>
    <row r="838" spans="2:2" ht="14.25">
      <c r="B838" s="8"/>
    </row>
    <row r="839" spans="2:2" ht="14.25">
      <c r="B839" s="8"/>
    </row>
    <row r="840" spans="2:2" ht="14.25">
      <c r="B840" s="8"/>
    </row>
    <row r="841" spans="2:2" ht="14.25">
      <c r="B841" s="8"/>
    </row>
    <row r="842" spans="2:2" ht="14.25">
      <c r="B842" s="8"/>
    </row>
    <row r="843" spans="2:2" ht="14.25">
      <c r="B843" s="8"/>
    </row>
    <row r="844" spans="2:2" ht="14.25">
      <c r="B844" s="8"/>
    </row>
    <row r="845" spans="2:2" ht="14.25">
      <c r="B845" s="8"/>
    </row>
    <row r="846" spans="2:2" ht="14.25">
      <c r="B846" s="8"/>
    </row>
    <row r="847" spans="2:2" ht="14.25">
      <c r="B847" s="8"/>
    </row>
    <row r="848" spans="2:2" ht="14.25">
      <c r="B848" s="8"/>
    </row>
    <row r="849" spans="2:2" ht="14.25">
      <c r="B849" s="8"/>
    </row>
    <row r="850" spans="2:2" ht="14.25">
      <c r="B850" s="8"/>
    </row>
    <row r="851" spans="2:2" ht="14.25">
      <c r="B851" s="8"/>
    </row>
    <row r="852" spans="2:2" ht="14.25">
      <c r="B852" s="8"/>
    </row>
    <row r="853" spans="2:2" ht="14.25">
      <c r="B853" s="8"/>
    </row>
    <row r="854" spans="2:2" ht="14.25">
      <c r="B854" s="8"/>
    </row>
    <row r="855" spans="2:2" ht="14.25">
      <c r="B855" s="8"/>
    </row>
    <row r="856" spans="2:2" ht="14.25">
      <c r="B856" s="8"/>
    </row>
    <row r="857" spans="2:2" ht="14.25">
      <c r="B857" s="8"/>
    </row>
    <row r="858" spans="2:2" ht="14.25">
      <c r="B858" s="8"/>
    </row>
    <row r="859" spans="2:2" ht="14.25">
      <c r="B859" s="8"/>
    </row>
    <row r="860" spans="2:2" ht="14.25">
      <c r="B860" s="8"/>
    </row>
    <row r="861" spans="2:2" ht="14.25">
      <c r="B861" s="8"/>
    </row>
    <row r="862" spans="2:2" ht="14.25">
      <c r="B862" s="8"/>
    </row>
    <row r="863" spans="2:2" ht="14.25">
      <c r="B863" s="8"/>
    </row>
    <row r="864" spans="2:2" ht="14.25">
      <c r="B864" s="8"/>
    </row>
    <row r="865" spans="2:2" ht="14.25">
      <c r="B865" s="8"/>
    </row>
    <row r="866" spans="2:2" ht="14.25">
      <c r="B866" s="8"/>
    </row>
    <row r="867" spans="2:2" ht="14.25">
      <c r="B867" s="8"/>
    </row>
    <row r="868" spans="2:2" ht="14.25">
      <c r="B868" s="8"/>
    </row>
    <row r="869" spans="2:2" ht="14.25">
      <c r="B869" s="8"/>
    </row>
    <row r="870" spans="2:2" ht="14.25">
      <c r="B870" s="8"/>
    </row>
    <row r="871" spans="2:2" ht="14.25">
      <c r="B871" s="8"/>
    </row>
    <row r="872" spans="2:2" ht="14.25">
      <c r="B872" s="8"/>
    </row>
    <row r="873" spans="2:2" ht="14.25">
      <c r="B873" s="8"/>
    </row>
    <row r="874" spans="2:2" ht="14.25">
      <c r="B874" s="8"/>
    </row>
    <row r="875" spans="2:2" ht="14.25">
      <c r="B875" s="8"/>
    </row>
    <row r="876" spans="2:2" ht="14.25">
      <c r="B876" s="8"/>
    </row>
    <row r="877" spans="2:2" ht="14.25">
      <c r="B877" s="8"/>
    </row>
    <row r="878" spans="2:2" ht="14.25">
      <c r="B878" s="8"/>
    </row>
    <row r="879" spans="2:2" ht="14.25">
      <c r="B879" s="8"/>
    </row>
    <row r="880" spans="2:2" ht="14.25">
      <c r="B880" s="8"/>
    </row>
    <row r="881" spans="2:2" ht="14.25">
      <c r="B881" s="8"/>
    </row>
    <row r="882" spans="2:2" ht="14.25">
      <c r="B882" s="8"/>
    </row>
    <row r="883" spans="2:2" ht="14.25">
      <c r="B883" s="8"/>
    </row>
    <row r="884" spans="2:2" ht="14.25">
      <c r="B884" s="8"/>
    </row>
    <row r="885" spans="2:2" ht="14.25">
      <c r="B885" s="8"/>
    </row>
    <row r="886" spans="2:2" ht="14.25">
      <c r="B886" s="8"/>
    </row>
    <row r="887" spans="2:2" ht="14.25">
      <c r="B887" s="8"/>
    </row>
    <row r="888" spans="2:2" ht="14.25">
      <c r="B888" s="8"/>
    </row>
    <row r="889" spans="2:2" ht="14.25">
      <c r="B889" s="8"/>
    </row>
    <row r="890" spans="2:2" ht="14.25">
      <c r="B890" s="8"/>
    </row>
    <row r="891" spans="2:2" ht="14.25">
      <c r="B891" s="8"/>
    </row>
    <row r="892" spans="2:2" ht="14.25">
      <c r="B892" s="8"/>
    </row>
    <row r="893" spans="2:2" ht="14.25">
      <c r="B893" s="8"/>
    </row>
    <row r="894" spans="2:2" ht="14.25">
      <c r="B894" s="8"/>
    </row>
    <row r="895" spans="2:2" ht="14.25">
      <c r="B895" s="8"/>
    </row>
    <row r="896" spans="2:2" ht="14.25">
      <c r="B896" s="8"/>
    </row>
    <row r="897" spans="2:2" ht="14.25">
      <c r="B897" s="8"/>
    </row>
    <row r="898" spans="2:2" ht="14.25">
      <c r="B898" s="8"/>
    </row>
    <row r="899" spans="2:2" ht="14.25">
      <c r="B899" s="8"/>
    </row>
    <row r="900" spans="2:2" ht="14.25">
      <c r="B900" s="8"/>
    </row>
    <row r="901" spans="2:2" ht="14.25">
      <c r="B901" s="8"/>
    </row>
    <row r="902" spans="2:2" ht="14.25">
      <c r="B902" s="8"/>
    </row>
    <row r="903" spans="2:2" ht="14.25">
      <c r="B903" s="8"/>
    </row>
    <row r="904" spans="2:2" ht="14.25">
      <c r="B904" s="8"/>
    </row>
    <row r="905" spans="2:2" ht="14.25">
      <c r="B905" s="8"/>
    </row>
    <row r="906" spans="2:2" ht="14.25">
      <c r="B906" s="8"/>
    </row>
    <row r="907" spans="2:2" ht="14.25">
      <c r="B907" s="8"/>
    </row>
    <row r="908" spans="2:2" ht="14.25">
      <c r="B908" s="8"/>
    </row>
    <row r="909" spans="2:2" ht="14.25">
      <c r="B909" s="8"/>
    </row>
    <row r="910" spans="2:2" ht="14.25">
      <c r="B910" s="8"/>
    </row>
    <row r="911" spans="2:2" ht="14.25">
      <c r="B911" s="8"/>
    </row>
    <row r="912" spans="2:2" ht="14.25">
      <c r="B912" s="8"/>
    </row>
    <row r="913" spans="2:2" ht="14.25">
      <c r="B913" s="8"/>
    </row>
    <row r="914" spans="2:2" ht="14.25">
      <c r="B914" s="8"/>
    </row>
    <row r="915" spans="2:2" ht="14.25">
      <c r="B915" s="8"/>
    </row>
    <row r="916" spans="2:2" ht="14.25">
      <c r="B916" s="8"/>
    </row>
    <row r="917" spans="2:2" ht="14.25">
      <c r="B917" s="8"/>
    </row>
    <row r="918" spans="2:2" ht="14.25">
      <c r="B918" s="8"/>
    </row>
    <row r="919" spans="2:2" ht="14.25">
      <c r="B919" s="8"/>
    </row>
    <row r="920" spans="2:2" ht="14.25">
      <c r="B920" s="8"/>
    </row>
    <row r="921" spans="2:2" ht="14.25">
      <c r="B921" s="8"/>
    </row>
    <row r="922" spans="2:2" ht="14.25">
      <c r="B922" s="8"/>
    </row>
    <row r="923" spans="2:2" ht="14.25">
      <c r="B923" s="8"/>
    </row>
    <row r="924" spans="2:2" ht="14.25">
      <c r="B924" s="8"/>
    </row>
    <row r="925" spans="2:2" ht="14.25">
      <c r="B925" s="8"/>
    </row>
    <row r="926" spans="2:2" ht="14.25">
      <c r="B926" s="8"/>
    </row>
    <row r="927" spans="2:2" ht="14.25">
      <c r="B927" s="8"/>
    </row>
    <row r="928" spans="2:2" ht="14.25">
      <c r="B928" s="8"/>
    </row>
    <row r="929" spans="2:2" ht="14.25">
      <c r="B929" s="8"/>
    </row>
    <row r="930" spans="2:2" ht="14.25">
      <c r="B930" s="8"/>
    </row>
    <row r="931" spans="2:2" ht="14.25">
      <c r="B931" s="8"/>
    </row>
    <row r="932" spans="2:2" ht="14.25">
      <c r="B932" s="8"/>
    </row>
    <row r="933" spans="2:2" ht="14.25">
      <c r="B933" s="8"/>
    </row>
    <row r="934" spans="2:2" ht="14.25">
      <c r="B934" s="8"/>
    </row>
    <row r="935" spans="2:2" ht="14.25">
      <c r="B935" s="8"/>
    </row>
    <row r="936" spans="2:2" ht="14.25">
      <c r="B936" s="8"/>
    </row>
    <row r="937" spans="2:2" ht="14.25">
      <c r="B937" s="8"/>
    </row>
    <row r="938" spans="2:2" ht="14.25">
      <c r="B938" s="8"/>
    </row>
    <row r="939" spans="2:2" ht="14.25">
      <c r="B939" s="8"/>
    </row>
    <row r="940" spans="2:2" ht="14.25">
      <c r="B940" s="8"/>
    </row>
    <row r="941" spans="2:2" ht="14.25">
      <c r="B941" s="8"/>
    </row>
    <row r="942" spans="2:2" ht="14.25">
      <c r="B942" s="8"/>
    </row>
    <row r="943" spans="2:2" ht="14.25">
      <c r="B943" s="8"/>
    </row>
    <row r="944" spans="2:2" ht="14.25">
      <c r="B944" s="8"/>
    </row>
    <row r="945" spans="2:2" ht="14.25">
      <c r="B945" s="8"/>
    </row>
    <row r="946" spans="2:2" ht="14.25">
      <c r="B946" s="8"/>
    </row>
    <row r="947" spans="2:2" ht="14.25">
      <c r="B947" s="8"/>
    </row>
    <row r="948" spans="2:2" ht="14.25">
      <c r="B948" s="8"/>
    </row>
    <row r="949" spans="2:2" ht="14.25">
      <c r="B949" s="8"/>
    </row>
    <row r="950" spans="2:2" ht="14.25">
      <c r="B950" s="8"/>
    </row>
    <row r="951" spans="2:2" ht="14.25">
      <c r="B951" s="8"/>
    </row>
    <row r="952" spans="2:2" ht="14.25">
      <c r="B952" s="8"/>
    </row>
    <row r="953" spans="2:2" ht="14.25">
      <c r="B953" s="8"/>
    </row>
    <row r="954" spans="2:2" ht="14.25">
      <c r="B954" s="8"/>
    </row>
    <row r="955" spans="2:2" ht="14.25">
      <c r="B955" s="8"/>
    </row>
    <row r="956" spans="2:2" ht="14.25">
      <c r="B956" s="8"/>
    </row>
    <row r="957" spans="2:2" ht="14.25">
      <c r="B957" s="8"/>
    </row>
    <row r="958" spans="2:2" ht="14.25">
      <c r="B958" s="8"/>
    </row>
    <row r="959" spans="2:2" ht="14.25">
      <c r="B959" s="8"/>
    </row>
    <row r="960" spans="2:2" ht="14.25">
      <c r="B960" s="8"/>
    </row>
    <row r="961" spans="2:2" ht="14.25">
      <c r="B961" s="8"/>
    </row>
    <row r="962" spans="2:2" ht="14.25">
      <c r="B962" s="8"/>
    </row>
    <row r="963" spans="2:2" ht="14.25">
      <c r="B963" s="8"/>
    </row>
    <row r="964" spans="2:2" ht="14.25">
      <c r="B964" s="8"/>
    </row>
    <row r="965" spans="2:2" ht="14.25">
      <c r="B965" s="8"/>
    </row>
    <row r="966" spans="2:2" ht="14.25">
      <c r="B966" s="8"/>
    </row>
    <row r="967" spans="2:2" ht="14.25">
      <c r="B967" s="8"/>
    </row>
    <row r="968" spans="2:2" ht="14.25">
      <c r="B968" s="8"/>
    </row>
    <row r="969" spans="2:2" ht="14.25">
      <c r="B969" s="8"/>
    </row>
    <row r="970" spans="2:2" ht="14.25">
      <c r="B970" s="8"/>
    </row>
    <row r="971" spans="2:2" ht="14.25">
      <c r="B971" s="8"/>
    </row>
    <row r="972" spans="2:2" ht="14.25">
      <c r="B972" s="8"/>
    </row>
    <row r="973" spans="2:2" ht="14.25">
      <c r="B973" s="8"/>
    </row>
    <row r="974" spans="2:2" ht="14.25">
      <c r="B974" s="8"/>
    </row>
    <row r="975" spans="2:2" ht="14.25">
      <c r="B975" s="8"/>
    </row>
    <row r="976" spans="2:2" ht="14.25">
      <c r="B976" s="8"/>
    </row>
    <row r="977" spans="2:2" ht="14.25">
      <c r="B977" s="8"/>
    </row>
    <row r="978" spans="2:2" ht="14.25">
      <c r="B978" s="8"/>
    </row>
    <row r="979" spans="2:2" ht="14.25">
      <c r="B979" s="8"/>
    </row>
    <row r="980" spans="2:2" ht="14.25">
      <c r="B980" s="8"/>
    </row>
    <row r="981" spans="2:2" ht="14.25">
      <c r="B981" s="8"/>
    </row>
    <row r="982" spans="2:2" ht="14.25">
      <c r="B982" s="8"/>
    </row>
    <row r="983" spans="2:2" ht="14.25">
      <c r="B983" s="8"/>
    </row>
    <row r="984" spans="2:2" ht="14.25">
      <c r="B984" s="8"/>
    </row>
    <row r="985" spans="2:2" ht="14.25">
      <c r="B985" s="8"/>
    </row>
  </sheetData>
  <sheetProtection algorithmName="SHA-512" hashValue="0MxGuOaEt/ptzrzXtT8bHsWEgoXEucG7XMhW/yL7RQOevR1VsYCO1Qx+J2tJF7nJokqjZV7FySk6SOt1MdTWrg==" saltValue="5EP7roCpp0JsW3AXw/CN9w==" spinCount="100000" sheet="1" objects="1" scenarios="1"/>
  <mergeCells count="83">
    <mergeCell ref="E107:N112"/>
    <mergeCell ref="E113:N117"/>
    <mergeCell ref="E118:N126"/>
    <mergeCell ref="B132:N132"/>
    <mergeCell ref="B133:F133"/>
    <mergeCell ref="B107:D112"/>
    <mergeCell ref="B135:D135"/>
    <mergeCell ref="B136:N136"/>
    <mergeCell ref="B113:D117"/>
    <mergeCell ref="B118:D126"/>
    <mergeCell ref="B137:D141"/>
    <mergeCell ref="E135:N135"/>
    <mergeCell ref="E137:N141"/>
    <mergeCell ref="E219:N231"/>
    <mergeCell ref="E232:N238"/>
    <mergeCell ref="B239:N239"/>
    <mergeCell ref="B142:D146"/>
    <mergeCell ref="B147:D155"/>
    <mergeCell ref="B157:D175"/>
    <mergeCell ref="B176:D186"/>
    <mergeCell ref="E196:N202"/>
    <mergeCell ref="E142:N146"/>
    <mergeCell ref="E147:N155"/>
    <mergeCell ref="B156:N156"/>
    <mergeCell ref="E157:N175"/>
    <mergeCell ref="E176:N186"/>
    <mergeCell ref="B251:D272"/>
    <mergeCell ref="E251:N272"/>
    <mergeCell ref="B187:D195"/>
    <mergeCell ref="B196:D202"/>
    <mergeCell ref="B204:D212"/>
    <mergeCell ref="B213:D218"/>
    <mergeCell ref="B219:D231"/>
    <mergeCell ref="B232:D238"/>
    <mergeCell ref="B240:D245"/>
    <mergeCell ref="E240:N245"/>
    <mergeCell ref="E246:N250"/>
    <mergeCell ref="E187:N195"/>
    <mergeCell ref="B203:N203"/>
    <mergeCell ref="B246:D250"/>
    <mergeCell ref="E204:N212"/>
    <mergeCell ref="E213:N218"/>
    <mergeCell ref="N1:N2"/>
    <mergeCell ref="O1:P2"/>
    <mergeCell ref="A1:A2"/>
    <mergeCell ref="B1:B2"/>
    <mergeCell ref="C1:C2"/>
    <mergeCell ref="D1:D2"/>
    <mergeCell ref="E1:E2"/>
    <mergeCell ref="F1:F2"/>
    <mergeCell ref="G1:G2"/>
    <mergeCell ref="I1:I2"/>
    <mergeCell ref="J1:J2"/>
    <mergeCell ref="K1:K2"/>
    <mergeCell ref="L1:L2"/>
    <mergeCell ref="M1:M2"/>
    <mergeCell ref="B6:N7"/>
    <mergeCell ref="B8:F8"/>
    <mergeCell ref="B9:F9"/>
    <mergeCell ref="B10:F10"/>
    <mergeCell ref="B11:F11"/>
    <mergeCell ref="E14:N14"/>
    <mergeCell ref="B15:N15"/>
    <mergeCell ref="B14:D14"/>
    <mergeCell ref="B16:D22"/>
    <mergeCell ref="E16:N22"/>
    <mergeCell ref="B23:D33"/>
    <mergeCell ref="E23:N33"/>
    <mergeCell ref="B34:N34"/>
    <mergeCell ref="E35:N52"/>
    <mergeCell ref="E53:N65"/>
    <mergeCell ref="B106:N106"/>
    <mergeCell ref="B35:D52"/>
    <mergeCell ref="B53:D65"/>
    <mergeCell ref="B66:D81"/>
    <mergeCell ref="B83:D91"/>
    <mergeCell ref="B92:D100"/>
    <mergeCell ref="B101:D105"/>
    <mergeCell ref="E66:N81"/>
    <mergeCell ref="B82:N82"/>
    <mergeCell ref="E83:N91"/>
    <mergeCell ref="E92:N100"/>
    <mergeCell ref="E101:N105"/>
  </mergeCells>
  <hyperlinks>
    <hyperlink ref="B11:F11" r:id="rId1" display="2025 CDP questionnaire of the CSN Group" xr:uid="{EFAEAC3D-462D-4E6C-946B-5401B9061F8E}"/>
    <hyperlink ref="B8:F8" location="'GRI Content Index'!B71" display="Disclosures of the Climate Change material topic in this databook" xr:uid="{D67E3BF2-CF65-42D3-AEC5-F52175ACD714}"/>
    <hyperlink ref="B9:F9" r:id="rId2" display="2025 Integrated Report of the CSN Group" xr:uid="{473CB143-9D4E-47F6-B07A-2A92D418BE3C}"/>
    <hyperlink ref="B10:F10" r:id="rId3" display="2025 Climate Action Report of the CSN Group" xr:uid="{854E8A15-74B8-4CEF-9EAC-B656DB25D797}"/>
    <hyperlink ref="B133:F133" r:id="rId4" display="2025 Integrated Report of the CSN Group" xr:uid="{3CDB8FC5-7EAA-4E32-A4B3-A9E65CC7C37D}"/>
  </hyperlinks>
  <pageMargins left="0.25" right="0.25" top="0.75" bottom="0.75" header="0" footer="0"/>
  <pageSetup paperSize="9" orientation="landscape"/>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992"/>
  <sheetViews>
    <sheetView showGridLines="0" workbookViewId="0">
      <pane ySplit="2" topLeftCell="A41" activePane="bottomLeft" state="frozen"/>
      <selection pane="bottomLeft" activeCell="O56" sqref="O56:P57"/>
    </sheetView>
  </sheetViews>
  <sheetFormatPr defaultColWidth="11.19921875" defaultRowHeight="15" customHeight="1"/>
  <cols>
    <col min="1" max="1" width="7" customWidth="1"/>
    <col min="17" max="17" width="2" customWidth="1"/>
    <col min="18" max="29" width="8.8984375" customWidth="1"/>
  </cols>
  <sheetData>
    <row r="1" spans="1:18" ht="12.75" customHeight="1">
      <c r="A1" s="2988"/>
      <c r="B1" s="4023"/>
      <c r="C1" s="1700"/>
      <c r="D1" s="2892"/>
      <c r="E1" s="2894"/>
      <c r="F1" s="2895"/>
      <c r="G1" s="2889"/>
      <c r="H1" s="1701"/>
      <c r="I1" s="1701"/>
      <c r="J1" s="2890"/>
      <c r="K1" s="2891"/>
      <c r="L1" s="2892"/>
      <c r="M1" s="2892"/>
      <c r="N1" s="2886"/>
      <c r="O1" s="2886"/>
      <c r="P1" s="2887"/>
      <c r="Q1" s="2886"/>
      <c r="R1" s="2885"/>
    </row>
    <row r="2" spans="1:18" ht="12.75" customHeight="1">
      <c r="A2" s="2885"/>
      <c r="B2" s="2885"/>
      <c r="C2" s="1700"/>
      <c r="D2" s="2885"/>
      <c r="E2" s="2885"/>
      <c r="F2" s="2885"/>
      <c r="G2" s="2885"/>
      <c r="H2" s="1701"/>
      <c r="I2" s="1701"/>
      <c r="J2" s="2885"/>
      <c r="K2" s="2885"/>
      <c r="L2" s="2885"/>
      <c r="M2" s="2885"/>
      <c r="N2" s="2885"/>
      <c r="O2" s="2885"/>
      <c r="P2" s="2885"/>
      <c r="Q2" s="2885"/>
      <c r="R2" s="2885"/>
    </row>
    <row r="3" spans="1:18" ht="12.75" customHeight="1">
      <c r="A3" s="176"/>
      <c r="B3" s="176"/>
      <c r="C3" s="1700"/>
      <c r="D3" s="176"/>
      <c r="E3" s="176"/>
      <c r="F3" s="176"/>
      <c r="G3" s="176"/>
      <c r="H3" s="1701"/>
      <c r="I3" s="1701"/>
      <c r="J3" s="176"/>
      <c r="K3" s="176"/>
      <c r="L3" s="176"/>
      <c r="M3" s="176"/>
      <c r="N3" s="176"/>
      <c r="O3" s="176"/>
      <c r="P3" s="176"/>
      <c r="Q3" s="176"/>
    </row>
    <row r="4" spans="1:18" ht="12.75" customHeight="1">
      <c r="A4" s="1"/>
      <c r="B4" s="412"/>
      <c r="C4" s="1"/>
      <c r="D4" s="1"/>
      <c r="E4" s="1"/>
      <c r="F4" s="1"/>
      <c r="G4" s="1"/>
      <c r="H4" s="1"/>
      <c r="I4" s="1"/>
      <c r="J4" s="1"/>
      <c r="K4" s="1"/>
      <c r="L4" s="1"/>
      <c r="M4" s="1"/>
      <c r="N4" s="1"/>
      <c r="O4" s="1"/>
      <c r="P4" s="1"/>
      <c r="Q4" s="1"/>
      <c r="R4" s="1"/>
    </row>
    <row r="5" spans="1:18" ht="29.25" customHeight="1">
      <c r="A5" s="13"/>
      <c r="B5" s="9" t="s">
        <v>1857</v>
      </c>
      <c r="C5" s="10"/>
      <c r="D5" s="10"/>
      <c r="E5" s="10"/>
      <c r="F5" s="10"/>
      <c r="G5" s="10"/>
      <c r="H5" s="10"/>
      <c r="I5" s="10"/>
      <c r="J5" s="10"/>
      <c r="K5" s="10"/>
      <c r="L5" s="10"/>
      <c r="M5" s="10"/>
      <c r="N5" s="10"/>
      <c r="O5" s="10"/>
      <c r="P5" s="10"/>
      <c r="Q5" s="10"/>
      <c r="R5" s="10"/>
    </row>
    <row r="6" spans="1:18" ht="12.75" customHeight="1">
      <c r="A6" s="1"/>
      <c r="B6" s="4012" t="s">
        <v>1858</v>
      </c>
      <c r="C6" s="2882"/>
      <c r="D6" s="2882"/>
      <c r="E6" s="2882"/>
      <c r="F6" s="2882"/>
      <c r="G6" s="2882"/>
      <c r="H6" s="2882"/>
      <c r="I6" s="2882"/>
      <c r="J6" s="2882"/>
      <c r="K6" s="2882"/>
      <c r="L6" s="2882"/>
      <c r="M6" s="2882"/>
      <c r="N6" s="2882"/>
      <c r="O6" s="2882"/>
      <c r="P6" s="2882"/>
      <c r="Q6" s="1"/>
      <c r="R6" s="1"/>
    </row>
    <row r="7" spans="1:18" ht="12.75" customHeight="1">
      <c r="A7" s="1"/>
      <c r="B7" s="2882"/>
      <c r="C7" s="2882"/>
      <c r="D7" s="2882"/>
      <c r="E7" s="2882"/>
      <c r="F7" s="2882"/>
      <c r="G7" s="2882"/>
      <c r="H7" s="2882"/>
      <c r="I7" s="2882"/>
      <c r="J7" s="2882"/>
      <c r="K7" s="2882"/>
      <c r="L7" s="2882"/>
      <c r="M7" s="2882"/>
      <c r="N7" s="2882"/>
      <c r="O7" s="2882"/>
      <c r="P7" s="2882"/>
      <c r="Q7" s="1"/>
      <c r="R7" s="1"/>
    </row>
    <row r="8" spans="1:18" ht="18.75" customHeight="1">
      <c r="A8" s="1"/>
      <c r="B8" s="2882"/>
      <c r="C8" s="2882"/>
      <c r="D8" s="2882"/>
      <c r="E8" s="2882"/>
      <c r="F8" s="2882"/>
      <c r="G8" s="2882"/>
      <c r="H8" s="2882"/>
      <c r="I8" s="2882"/>
      <c r="J8" s="2882"/>
      <c r="K8" s="2882"/>
      <c r="L8" s="2882"/>
      <c r="M8" s="2882"/>
      <c r="N8" s="2882"/>
      <c r="O8" s="2882"/>
      <c r="P8" s="2882"/>
      <c r="Q8" s="1"/>
      <c r="R8" s="1"/>
    </row>
    <row r="9" spans="1:18" ht="18.75" customHeight="1">
      <c r="A9" s="1"/>
      <c r="B9" s="2854" t="s">
        <v>1724</v>
      </c>
      <c r="C9" s="2854"/>
      <c r="D9" s="2854"/>
      <c r="Q9" s="1"/>
      <c r="R9" s="1"/>
    </row>
    <row r="10" spans="1:18" ht="15" customHeight="1">
      <c r="A10" s="1"/>
      <c r="B10" s="412"/>
      <c r="C10" s="1"/>
      <c r="D10" s="1"/>
      <c r="E10" s="1"/>
      <c r="F10" s="1"/>
      <c r="G10" s="1"/>
      <c r="H10" s="1"/>
      <c r="I10" s="1"/>
      <c r="J10" s="1"/>
      <c r="K10" s="1"/>
      <c r="L10" s="1"/>
      <c r="M10" s="1"/>
      <c r="N10" s="1"/>
      <c r="O10" s="1"/>
      <c r="P10" s="1"/>
      <c r="Q10" s="1"/>
      <c r="R10" s="1"/>
    </row>
    <row r="11" spans="1:18" ht="19.5" customHeight="1">
      <c r="A11" s="1"/>
      <c r="B11" s="4051" t="s">
        <v>1859</v>
      </c>
      <c r="C11" s="3168"/>
      <c r="D11" s="4052"/>
      <c r="E11" s="4091" t="s">
        <v>1860</v>
      </c>
      <c r="F11" s="3168"/>
      <c r="G11" s="3168"/>
      <c r="H11" s="3168"/>
      <c r="I11" s="3168"/>
      <c r="J11" s="3168"/>
      <c r="K11" s="3168"/>
      <c r="L11" s="3168"/>
      <c r="M11" s="3168"/>
      <c r="N11" s="1619"/>
      <c r="O11" s="4092" t="s">
        <v>1727</v>
      </c>
      <c r="P11" s="3172"/>
      <c r="Q11" s="1"/>
      <c r="R11" s="1"/>
    </row>
    <row r="12" spans="1:18" ht="15" customHeight="1">
      <c r="A12" s="1"/>
      <c r="B12" s="4019" t="s">
        <v>1861</v>
      </c>
      <c r="C12" s="2882"/>
      <c r="D12" s="3992"/>
      <c r="E12" s="4093" t="s">
        <v>17</v>
      </c>
      <c r="F12" s="2882"/>
      <c r="G12" s="2882"/>
      <c r="H12" s="2882"/>
      <c r="I12" s="2882"/>
      <c r="J12" s="2882"/>
      <c r="K12" s="2882"/>
      <c r="L12" s="2882"/>
      <c r="M12" s="2882"/>
      <c r="N12" s="3992"/>
      <c r="O12" s="4044" t="s">
        <v>68</v>
      </c>
      <c r="P12" s="4045"/>
      <c r="Q12" s="1"/>
      <c r="R12" s="1"/>
    </row>
    <row r="13" spans="1:18" ht="15" customHeight="1">
      <c r="A13" s="1"/>
      <c r="B13" s="3991"/>
      <c r="C13" s="2882"/>
      <c r="D13" s="3992"/>
      <c r="E13" s="3986"/>
      <c r="F13" s="3172"/>
      <c r="G13" s="3172"/>
      <c r="H13" s="3172"/>
      <c r="I13" s="3172"/>
      <c r="J13" s="3172"/>
      <c r="K13" s="3172"/>
      <c r="L13" s="3172"/>
      <c r="M13" s="3172"/>
      <c r="N13" s="3987"/>
      <c r="O13" s="4044" t="s">
        <v>1730</v>
      </c>
      <c r="P13" s="4045"/>
      <c r="Q13" s="1"/>
      <c r="R13" s="1"/>
    </row>
    <row r="14" spans="1:18" ht="15" customHeight="1">
      <c r="A14" s="1"/>
      <c r="B14" s="3991"/>
      <c r="C14" s="2882"/>
      <c r="D14" s="3992"/>
      <c r="E14" s="4042" t="s">
        <v>15</v>
      </c>
      <c r="F14" s="3984"/>
      <c r="G14" s="3984"/>
      <c r="H14" s="3984"/>
      <c r="I14" s="3984"/>
      <c r="J14" s="3984"/>
      <c r="K14" s="3984"/>
      <c r="L14" s="3984"/>
      <c r="M14" s="3984"/>
      <c r="N14" s="3985"/>
      <c r="O14" s="4044" t="s">
        <v>68</v>
      </c>
      <c r="P14" s="4045"/>
      <c r="Q14" s="1"/>
      <c r="R14" s="1"/>
    </row>
    <row r="15" spans="1:18" ht="15" customHeight="1">
      <c r="A15" s="1"/>
      <c r="B15" s="3991"/>
      <c r="C15" s="2882"/>
      <c r="D15" s="3992"/>
      <c r="E15" s="3986"/>
      <c r="F15" s="3172"/>
      <c r="G15" s="3172"/>
      <c r="H15" s="3172"/>
      <c r="I15" s="3172"/>
      <c r="J15" s="3172"/>
      <c r="K15" s="3172"/>
      <c r="L15" s="3172"/>
      <c r="M15" s="3172"/>
      <c r="N15" s="3987"/>
      <c r="O15" s="4044" t="s">
        <v>1730</v>
      </c>
      <c r="P15" s="4045"/>
      <c r="Q15" s="1"/>
      <c r="R15" s="1"/>
    </row>
    <row r="16" spans="1:18" ht="15" customHeight="1">
      <c r="A16" s="1"/>
      <c r="B16" s="3991"/>
      <c r="C16" s="2882"/>
      <c r="D16" s="3992"/>
      <c r="E16" s="4042" t="s">
        <v>49</v>
      </c>
      <c r="F16" s="3984"/>
      <c r="G16" s="3984"/>
      <c r="H16" s="3984"/>
      <c r="I16" s="3984"/>
      <c r="J16" s="3984"/>
      <c r="K16" s="3984"/>
      <c r="L16" s="3984"/>
      <c r="M16" s="3984"/>
      <c r="N16" s="3985"/>
      <c r="O16" s="4044" t="s">
        <v>68</v>
      </c>
      <c r="P16" s="4045"/>
      <c r="Q16" s="1"/>
      <c r="R16" s="1"/>
    </row>
    <row r="17" spans="2:16" ht="15" customHeight="1">
      <c r="B17" s="3991"/>
      <c r="C17" s="2882"/>
      <c r="D17" s="3992"/>
      <c r="E17" s="3986"/>
      <c r="F17" s="3172"/>
      <c r="G17" s="3172"/>
      <c r="H17" s="3172"/>
      <c r="I17" s="3172"/>
      <c r="J17" s="3172"/>
      <c r="K17" s="3172"/>
      <c r="L17" s="3172"/>
      <c r="M17" s="3172"/>
      <c r="N17" s="3987"/>
      <c r="O17" s="4044" t="s">
        <v>1730</v>
      </c>
      <c r="P17" s="4045"/>
    </row>
    <row r="18" spans="2:16" ht="15" customHeight="1">
      <c r="B18" s="3991"/>
      <c r="C18" s="2882"/>
      <c r="D18" s="3992"/>
      <c r="E18" s="4043" t="s">
        <v>613</v>
      </c>
      <c r="F18" s="3175"/>
      <c r="G18" s="3175"/>
      <c r="H18" s="3175"/>
      <c r="I18" s="3175"/>
      <c r="J18" s="3175"/>
      <c r="K18" s="3175"/>
      <c r="L18" s="3175"/>
      <c r="M18" s="3175"/>
      <c r="N18" s="4029"/>
      <c r="O18" s="4044" t="s">
        <v>1730</v>
      </c>
      <c r="P18" s="4045"/>
    </row>
    <row r="19" spans="2:16" ht="15" customHeight="1">
      <c r="B19" s="3991"/>
      <c r="C19" s="2882"/>
      <c r="D19" s="3992"/>
      <c r="E19" s="3993" t="s">
        <v>615</v>
      </c>
      <c r="F19" s="3984"/>
      <c r="G19" s="3984"/>
      <c r="H19" s="3984"/>
      <c r="I19" s="3984"/>
      <c r="J19" s="3984"/>
      <c r="K19" s="3984"/>
      <c r="L19" s="3984"/>
      <c r="M19" s="3984"/>
      <c r="N19" s="3985"/>
      <c r="O19" s="4048" t="s">
        <v>1730</v>
      </c>
      <c r="P19" s="4049"/>
    </row>
    <row r="20" spans="2:16" ht="15" customHeight="1">
      <c r="B20" s="3991"/>
      <c r="C20" s="2882"/>
      <c r="D20" s="3992"/>
      <c r="E20" s="3986"/>
      <c r="F20" s="3172"/>
      <c r="G20" s="3172"/>
      <c r="H20" s="3172"/>
      <c r="I20" s="3172"/>
      <c r="J20" s="3172"/>
      <c r="K20" s="3172"/>
      <c r="L20" s="3172"/>
      <c r="M20" s="3172"/>
      <c r="N20" s="3987"/>
      <c r="O20" s="2838" t="s">
        <v>205</v>
      </c>
      <c r="P20" s="2839" t="s">
        <v>205</v>
      </c>
    </row>
    <row r="21" spans="2:16" ht="15" customHeight="1">
      <c r="B21" s="3991"/>
      <c r="C21" s="2882"/>
      <c r="D21" s="3992"/>
      <c r="E21" s="3993" t="s">
        <v>971</v>
      </c>
      <c r="F21" s="3984"/>
      <c r="G21" s="3984"/>
      <c r="H21" s="3984"/>
      <c r="I21" s="3984"/>
      <c r="J21" s="3984"/>
      <c r="K21" s="3984"/>
      <c r="L21" s="3984"/>
      <c r="M21" s="3984"/>
      <c r="N21" s="3985"/>
      <c r="O21" s="4058" t="s">
        <v>1731</v>
      </c>
      <c r="P21" s="4059"/>
    </row>
    <row r="22" spans="2:16" ht="15" customHeight="1">
      <c r="B22" s="3986"/>
      <c r="C22" s="3172"/>
      <c r="D22" s="3987"/>
      <c r="E22" s="3986"/>
      <c r="F22" s="3172"/>
      <c r="G22" s="3172"/>
      <c r="H22" s="3172"/>
      <c r="I22" s="3172"/>
      <c r="J22" s="3172"/>
      <c r="K22" s="3172"/>
      <c r="L22" s="3172"/>
      <c r="M22" s="3172"/>
      <c r="N22" s="3987"/>
      <c r="O22" s="2838" t="s">
        <v>205</v>
      </c>
      <c r="P22" s="2839" t="s">
        <v>205</v>
      </c>
    </row>
    <row r="23" spans="2:16" ht="15" customHeight="1">
      <c r="B23" s="4095" t="s">
        <v>1862</v>
      </c>
      <c r="C23" s="3984"/>
      <c r="D23" s="3985"/>
      <c r="E23" s="4042" t="s">
        <v>102</v>
      </c>
      <c r="F23" s="3984"/>
      <c r="G23" s="3984"/>
      <c r="H23" s="3984"/>
      <c r="I23" s="3984"/>
      <c r="J23" s="3984"/>
      <c r="K23" s="3984"/>
      <c r="L23" s="3984"/>
      <c r="M23" s="3984"/>
      <c r="N23" s="3985"/>
      <c r="O23" s="4044" t="s">
        <v>68</v>
      </c>
      <c r="P23" s="4045"/>
    </row>
    <row r="24" spans="2:16" ht="15" customHeight="1">
      <c r="B24" s="3991"/>
      <c r="C24" s="2882"/>
      <c r="D24" s="3992"/>
      <c r="E24" s="3991"/>
      <c r="F24" s="2882"/>
      <c r="G24" s="2882"/>
      <c r="H24" s="2882"/>
      <c r="I24" s="2882"/>
      <c r="J24" s="2882"/>
      <c r="K24" s="2882"/>
      <c r="L24" s="2882"/>
      <c r="M24" s="2882"/>
      <c r="N24" s="3992"/>
      <c r="O24" s="4044" t="s">
        <v>453</v>
      </c>
      <c r="P24" s="4045"/>
    </row>
    <row r="25" spans="2:16" ht="15" customHeight="1">
      <c r="B25" s="3991"/>
      <c r="C25" s="2882"/>
      <c r="D25" s="3992"/>
      <c r="E25" s="3991"/>
      <c r="F25" s="2882"/>
      <c r="G25" s="2882"/>
      <c r="H25" s="2882"/>
      <c r="I25" s="2882"/>
      <c r="J25" s="2882"/>
      <c r="K25" s="2882"/>
      <c r="L25" s="2882"/>
      <c r="M25" s="2882"/>
      <c r="N25" s="3992"/>
      <c r="O25" s="4044" t="s">
        <v>1730</v>
      </c>
      <c r="P25" s="4045"/>
    </row>
    <row r="26" spans="2:16" ht="15" customHeight="1">
      <c r="B26" s="3991"/>
      <c r="C26" s="2882"/>
      <c r="D26" s="3992"/>
      <c r="E26" s="3991"/>
      <c r="F26" s="2882"/>
      <c r="G26" s="2882"/>
      <c r="H26" s="2882"/>
      <c r="I26" s="2882"/>
      <c r="J26" s="2882"/>
      <c r="K26" s="2882"/>
      <c r="L26" s="2882"/>
      <c r="M26" s="2882"/>
      <c r="N26" s="3992"/>
      <c r="O26" s="4044" t="s">
        <v>1731</v>
      </c>
      <c r="P26" s="4045"/>
    </row>
    <row r="27" spans="2:16" ht="15" customHeight="1">
      <c r="B27" s="3991"/>
      <c r="C27" s="2882"/>
      <c r="D27" s="3992"/>
      <c r="E27" s="3991"/>
      <c r="F27" s="2882"/>
      <c r="G27" s="2882"/>
      <c r="H27" s="2882"/>
      <c r="I27" s="2882"/>
      <c r="J27" s="2882"/>
      <c r="K27" s="2882"/>
      <c r="L27" s="2882"/>
      <c r="M27" s="2882"/>
      <c r="N27" s="3992"/>
      <c r="O27" s="4044" t="s">
        <v>1732</v>
      </c>
      <c r="P27" s="4045"/>
    </row>
    <row r="28" spans="2:16" ht="15" customHeight="1">
      <c r="B28" s="3991"/>
      <c r="C28" s="2882"/>
      <c r="D28" s="3992"/>
      <c r="E28" s="3991"/>
      <c r="F28" s="2882"/>
      <c r="G28" s="2882"/>
      <c r="H28" s="2882"/>
      <c r="I28" s="2882"/>
      <c r="J28" s="2882"/>
      <c r="K28" s="2882"/>
      <c r="L28" s="2882"/>
      <c r="M28" s="2882"/>
      <c r="N28" s="3992"/>
      <c r="O28" s="4044" t="s">
        <v>1730</v>
      </c>
      <c r="P28" s="4045"/>
    </row>
    <row r="29" spans="2:16" ht="15" customHeight="1">
      <c r="B29" s="3991"/>
      <c r="C29" s="2882"/>
      <c r="D29" s="3992"/>
      <c r="E29" s="3986"/>
      <c r="F29" s="3172"/>
      <c r="G29" s="3172"/>
      <c r="H29" s="3172"/>
      <c r="I29" s="3172"/>
      <c r="J29" s="3172"/>
      <c r="K29" s="3172"/>
      <c r="L29" s="3172"/>
      <c r="M29" s="3172"/>
      <c r="N29" s="3987"/>
      <c r="O29" s="4044" t="s">
        <v>1731</v>
      </c>
      <c r="P29" s="4045"/>
    </row>
    <row r="30" spans="2:16" ht="15" customHeight="1">
      <c r="B30" s="3991"/>
      <c r="C30" s="2882"/>
      <c r="D30" s="3992"/>
      <c r="E30" s="4042" t="s">
        <v>117</v>
      </c>
      <c r="F30" s="3984"/>
      <c r="G30" s="3984"/>
      <c r="H30" s="3984"/>
      <c r="I30" s="3984"/>
      <c r="J30" s="3984"/>
      <c r="K30" s="3984"/>
      <c r="L30" s="3984"/>
      <c r="M30" s="3984"/>
      <c r="N30" s="3985"/>
      <c r="O30" s="4044" t="s">
        <v>68</v>
      </c>
      <c r="P30" s="4045"/>
    </row>
    <row r="31" spans="2:16" ht="15" customHeight="1">
      <c r="B31" s="3991"/>
      <c r="C31" s="2882"/>
      <c r="D31" s="3992"/>
      <c r="E31" s="3986"/>
      <c r="F31" s="3172"/>
      <c r="G31" s="3172"/>
      <c r="H31" s="3172"/>
      <c r="I31" s="3172"/>
      <c r="J31" s="3172"/>
      <c r="K31" s="3172"/>
      <c r="L31" s="3172"/>
      <c r="M31" s="3172"/>
      <c r="N31" s="3987"/>
      <c r="O31" s="4044" t="s">
        <v>1730</v>
      </c>
      <c r="P31" s="4045"/>
    </row>
    <row r="32" spans="2:16" ht="15" customHeight="1">
      <c r="B32" s="3991"/>
      <c r="C32" s="2882"/>
      <c r="D32" s="3992"/>
      <c r="E32" s="4042" t="s">
        <v>126</v>
      </c>
      <c r="F32" s="3984"/>
      <c r="G32" s="3984"/>
      <c r="H32" s="3984"/>
      <c r="I32" s="3984"/>
      <c r="J32" s="3984"/>
      <c r="K32" s="3984"/>
      <c r="L32" s="3984"/>
      <c r="M32" s="3984"/>
      <c r="N32" s="3985"/>
      <c r="O32" s="4044" t="s">
        <v>68</v>
      </c>
      <c r="P32" s="4045"/>
    </row>
    <row r="33" spans="2:16" ht="15" customHeight="1">
      <c r="B33" s="3991"/>
      <c r="C33" s="2882"/>
      <c r="D33" s="3992"/>
      <c r="E33" s="3991"/>
      <c r="F33" s="2882"/>
      <c r="G33" s="2882"/>
      <c r="H33" s="2882"/>
      <c r="I33" s="2882"/>
      <c r="J33" s="2882"/>
      <c r="K33" s="2882"/>
      <c r="L33" s="2882"/>
      <c r="M33" s="2882"/>
      <c r="N33" s="3992"/>
      <c r="O33" s="4044" t="s">
        <v>453</v>
      </c>
      <c r="P33" s="4045"/>
    </row>
    <row r="34" spans="2:16" ht="15" customHeight="1">
      <c r="B34" s="3991"/>
      <c r="C34" s="2882"/>
      <c r="D34" s="3992"/>
      <c r="E34" s="3991"/>
      <c r="F34" s="2882"/>
      <c r="G34" s="2882"/>
      <c r="H34" s="2882"/>
      <c r="I34" s="2882"/>
      <c r="J34" s="2882"/>
      <c r="K34" s="2882"/>
      <c r="L34" s="2882"/>
      <c r="M34" s="2882"/>
      <c r="N34" s="3992"/>
      <c r="O34" s="4044" t="s">
        <v>1730</v>
      </c>
      <c r="P34" s="4045"/>
    </row>
    <row r="35" spans="2:16" ht="15" customHeight="1">
      <c r="B35" s="3991"/>
      <c r="C35" s="2882"/>
      <c r="D35" s="3992"/>
      <c r="E35" s="3991"/>
      <c r="F35" s="2882"/>
      <c r="G35" s="2882"/>
      <c r="H35" s="2882"/>
      <c r="I35" s="2882"/>
      <c r="J35" s="2882"/>
      <c r="K35" s="2882"/>
      <c r="L35" s="2882"/>
      <c r="M35" s="2882"/>
      <c r="N35" s="3992"/>
      <c r="O35" s="4044" t="s">
        <v>1731</v>
      </c>
      <c r="P35" s="4045"/>
    </row>
    <row r="36" spans="2:16" ht="15" customHeight="1">
      <c r="B36" s="3991"/>
      <c r="C36" s="2882"/>
      <c r="D36" s="3992"/>
      <c r="E36" s="3991"/>
      <c r="F36" s="2882"/>
      <c r="G36" s="2882"/>
      <c r="H36" s="2882"/>
      <c r="I36" s="2882"/>
      <c r="J36" s="2882"/>
      <c r="K36" s="2882"/>
      <c r="L36" s="2882"/>
      <c r="M36" s="2882"/>
      <c r="N36" s="3992"/>
      <c r="O36" s="4044" t="s">
        <v>1732</v>
      </c>
      <c r="P36" s="4045"/>
    </row>
    <row r="37" spans="2:16" ht="15" customHeight="1">
      <c r="B37" s="3991"/>
      <c r="C37" s="2882"/>
      <c r="D37" s="3992"/>
      <c r="E37" s="3986"/>
      <c r="F37" s="3172"/>
      <c r="G37" s="3172"/>
      <c r="H37" s="3172"/>
      <c r="I37" s="3172"/>
      <c r="J37" s="3172"/>
      <c r="K37" s="3172"/>
      <c r="L37" s="3172"/>
      <c r="M37" s="3172"/>
      <c r="N37" s="3987"/>
      <c r="O37" s="4044" t="s">
        <v>1733</v>
      </c>
      <c r="P37" s="4045"/>
    </row>
    <row r="38" spans="2:16" ht="15" customHeight="1">
      <c r="B38" s="3991"/>
      <c r="C38" s="2882"/>
      <c r="D38" s="3992"/>
      <c r="E38" s="3993" t="s">
        <v>131</v>
      </c>
      <c r="F38" s="3984"/>
      <c r="G38" s="3984"/>
      <c r="H38" s="3984"/>
      <c r="I38" s="3984"/>
      <c r="J38" s="3984"/>
      <c r="K38" s="3984"/>
      <c r="L38" s="3984"/>
      <c r="M38" s="3984"/>
      <c r="N38" s="3985"/>
      <c r="O38" s="4044" t="s">
        <v>68</v>
      </c>
      <c r="P38" s="4045"/>
    </row>
    <row r="39" spans="2:16" ht="15" customHeight="1">
      <c r="B39" s="3991"/>
      <c r="C39" s="2882"/>
      <c r="D39" s="3992"/>
      <c r="E39" s="3991"/>
      <c r="F39" s="2882"/>
      <c r="G39" s="2882"/>
      <c r="H39" s="2882"/>
      <c r="I39" s="2882"/>
      <c r="J39" s="2882"/>
      <c r="K39" s="2882"/>
      <c r="L39" s="2882"/>
      <c r="M39" s="2882"/>
      <c r="N39" s="3992"/>
      <c r="O39" s="4044" t="s">
        <v>453</v>
      </c>
      <c r="P39" s="4045"/>
    </row>
    <row r="40" spans="2:16" ht="15" customHeight="1">
      <c r="B40" s="3991"/>
      <c r="C40" s="2882"/>
      <c r="D40" s="3992"/>
      <c r="E40" s="3991"/>
      <c r="F40" s="2882"/>
      <c r="G40" s="2882"/>
      <c r="H40" s="2882"/>
      <c r="I40" s="2882"/>
      <c r="J40" s="2882"/>
      <c r="K40" s="2882"/>
      <c r="L40" s="2882"/>
      <c r="M40" s="2882"/>
      <c r="N40" s="3992"/>
      <c r="O40" s="4044" t="s">
        <v>1730</v>
      </c>
      <c r="P40" s="4045"/>
    </row>
    <row r="41" spans="2:16" ht="15" customHeight="1">
      <c r="B41" s="3991"/>
      <c r="C41" s="2882"/>
      <c r="D41" s="3992"/>
      <c r="E41" s="3991"/>
      <c r="F41" s="2882"/>
      <c r="G41" s="2882"/>
      <c r="H41" s="2882"/>
      <c r="I41" s="2882"/>
      <c r="J41" s="2882"/>
      <c r="K41" s="2882"/>
      <c r="L41" s="2882"/>
      <c r="M41" s="2882"/>
      <c r="N41" s="3992"/>
      <c r="O41" s="4044" t="s">
        <v>1731</v>
      </c>
      <c r="P41" s="4045"/>
    </row>
    <row r="42" spans="2:16" ht="15" customHeight="1">
      <c r="B42" s="3991"/>
      <c r="C42" s="2882"/>
      <c r="D42" s="3992"/>
      <c r="E42" s="3986"/>
      <c r="F42" s="3172"/>
      <c r="G42" s="3172"/>
      <c r="H42" s="3172"/>
      <c r="I42" s="3172"/>
      <c r="J42" s="3172"/>
      <c r="K42" s="3172"/>
      <c r="L42" s="3172"/>
      <c r="M42" s="3172"/>
      <c r="N42" s="3987"/>
      <c r="O42" s="4044" t="s">
        <v>1732</v>
      </c>
      <c r="P42" s="4045"/>
    </row>
    <row r="43" spans="2:16" ht="15" customHeight="1">
      <c r="B43" s="3991"/>
      <c r="C43" s="2882"/>
      <c r="D43" s="3992"/>
      <c r="E43" s="4042" t="s">
        <v>135</v>
      </c>
      <c r="F43" s="3984"/>
      <c r="G43" s="3984"/>
      <c r="H43" s="3984"/>
      <c r="I43" s="3984"/>
      <c r="J43" s="3984"/>
      <c r="K43" s="3984"/>
      <c r="L43" s="3984"/>
      <c r="M43" s="3984"/>
      <c r="N43" s="3985"/>
      <c r="O43" s="4044" t="s">
        <v>68</v>
      </c>
      <c r="P43" s="4045"/>
    </row>
    <row r="44" spans="2:16" ht="15" customHeight="1">
      <c r="B44" s="3991"/>
      <c r="C44" s="2882"/>
      <c r="D44" s="3992"/>
      <c r="E44" s="3991"/>
      <c r="F44" s="2882"/>
      <c r="G44" s="2882"/>
      <c r="H44" s="2882"/>
      <c r="I44" s="2882"/>
      <c r="J44" s="2882"/>
      <c r="K44" s="2882"/>
      <c r="L44" s="2882"/>
      <c r="M44" s="2882"/>
      <c r="N44" s="3992"/>
      <c r="O44" s="4044" t="s">
        <v>453</v>
      </c>
      <c r="P44" s="4045"/>
    </row>
    <row r="45" spans="2:16" ht="15" customHeight="1">
      <c r="B45" s="3991"/>
      <c r="C45" s="2882"/>
      <c r="D45" s="3992"/>
      <c r="E45" s="3991"/>
      <c r="F45" s="2882"/>
      <c r="G45" s="2882"/>
      <c r="H45" s="2882"/>
      <c r="I45" s="2882"/>
      <c r="J45" s="2882"/>
      <c r="K45" s="2882"/>
      <c r="L45" s="2882"/>
      <c r="M45" s="2882"/>
      <c r="N45" s="3992"/>
      <c r="O45" s="4044" t="s">
        <v>1730</v>
      </c>
      <c r="P45" s="4045"/>
    </row>
    <row r="46" spans="2:16" ht="15" customHeight="1">
      <c r="B46" s="3991"/>
      <c r="C46" s="2882"/>
      <c r="D46" s="3992"/>
      <c r="E46" s="3991"/>
      <c r="F46" s="2882"/>
      <c r="G46" s="2882"/>
      <c r="H46" s="2882"/>
      <c r="I46" s="2882"/>
      <c r="J46" s="2882"/>
      <c r="K46" s="2882"/>
      <c r="L46" s="2882"/>
      <c r="M46" s="2882"/>
      <c r="N46" s="3992"/>
      <c r="O46" s="4044" t="s">
        <v>1731</v>
      </c>
      <c r="P46" s="4045"/>
    </row>
    <row r="47" spans="2:16" ht="15" customHeight="1">
      <c r="B47" s="3991"/>
      <c r="C47" s="2882"/>
      <c r="D47" s="3992"/>
      <c r="E47" s="3991"/>
      <c r="F47" s="2882"/>
      <c r="G47" s="2882"/>
      <c r="H47" s="2882"/>
      <c r="I47" s="2882"/>
      <c r="J47" s="2882"/>
      <c r="K47" s="2882"/>
      <c r="L47" s="2882"/>
      <c r="M47" s="2882"/>
      <c r="N47" s="3992"/>
      <c r="O47" s="4044" t="s">
        <v>1732</v>
      </c>
      <c r="P47" s="4045"/>
    </row>
    <row r="48" spans="2:16" ht="15" customHeight="1">
      <c r="B48" s="3991"/>
      <c r="C48" s="2882"/>
      <c r="D48" s="3992"/>
      <c r="E48" s="3986"/>
      <c r="F48" s="3172"/>
      <c r="G48" s="3172"/>
      <c r="H48" s="3172"/>
      <c r="I48" s="3172"/>
      <c r="J48" s="3172"/>
      <c r="K48" s="3172"/>
      <c r="L48" s="3172"/>
      <c r="M48" s="3172"/>
      <c r="N48" s="3987"/>
      <c r="O48" s="4044" t="s">
        <v>1733</v>
      </c>
      <c r="P48" s="4045"/>
    </row>
    <row r="49" spans="2:16" ht="15" customHeight="1">
      <c r="B49" s="3991"/>
      <c r="C49" s="2882"/>
      <c r="D49" s="3992"/>
      <c r="E49" s="3993" t="s">
        <v>148</v>
      </c>
      <c r="F49" s="3984"/>
      <c r="G49" s="3984"/>
      <c r="H49" s="3984"/>
      <c r="I49" s="3984"/>
      <c r="J49" s="3984"/>
      <c r="K49" s="3984"/>
      <c r="L49" s="3984"/>
      <c r="M49" s="3984"/>
      <c r="N49" s="3985"/>
      <c r="O49" s="4044" t="s">
        <v>68</v>
      </c>
      <c r="P49" s="4045"/>
    </row>
    <row r="50" spans="2:16" ht="15" customHeight="1">
      <c r="B50" s="3991"/>
      <c r="C50" s="2882"/>
      <c r="D50" s="3992"/>
      <c r="E50" s="3991"/>
      <c r="F50" s="2882"/>
      <c r="G50" s="2882"/>
      <c r="H50" s="2882"/>
      <c r="I50" s="2882"/>
      <c r="J50" s="2882"/>
      <c r="K50" s="2882"/>
      <c r="L50" s="2882"/>
      <c r="M50" s="2882"/>
      <c r="N50" s="3992"/>
      <c r="O50" s="4044" t="s">
        <v>453</v>
      </c>
      <c r="P50" s="4045"/>
    </row>
    <row r="51" spans="2:16" ht="15" customHeight="1">
      <c r="B51" s="3991"/>
      <c r="C51" s="2882"/>
      <c r="D51" s="3992"/>
      <c r="E51" s="3991"/>
      <c r="F51" s="2882"/>
      <c r="G51" s="2882"/>
      <c r="H51" s="2882"/>
      <c r="I51" s="2882"/>
      <c r="J51" s="2882"/>
      <c r="K51" s="2882"/>
      <c r="L51" s="2882"/>
      <c r="M51" s="2882"/>
      <c r="N51" s="3992"/>
      <c r="O51" s="4044" t="s">
        <v>1730</v>
      </c>
      <c r="P51" s="4045"/>
    </row>
    <row r="52" spans="2:16" ht="15" customHeight="1">
      <c r="B52" s="3991"/>
      <c r="C52" s="2882"/>
      <c r="D52" s="3992"/>
      <c r="E52" s="3991"/>
      <c r="F52" s="2882"/>
      <c r="G52" s="2882"/>
      <c r="H52" s="2882"/>
      <c r="I52" s="2882"/>
      <c r="J52" s="2882"/>
      <c r="K52" s="2882"/>
      <c r="L52" s="2882"/>
      <c r="M52" s="2882"/>
      <c r="N52" s="3992"/>
      <c r="O52" s="4044" t="s">
        <v>1731</v>
      </c>
      <c r="P52" s="4045"/>
    </row>
    <row r="53" spans="2:16" ht="15" customHeight="1">
      <c r="B53" s="3991"/>
      <c r="C53" s="2882"/>
      <c r="D53" s="3992"/>
      <c r="E53" s="3986"/>
      <c r="F53" s="3172"/>
      <c r="G53" s="3172"/>
      <c r="H53" s="3172"/>
      <c r="I53" s="3172"/>
      <c r="J53" s="3172"/>
      <c r="K53" s="3172"/>
      <c r="L53" s="3172"/>
      <c r="M53" s="3172"/>
      <c r="N53" s="3987"/>
      <c r="O53" s="4044" t="s">
        <v>1732</v>
      </c>
      <c r="P53" s="4045"/>
    </row>
    <row r="54" spans="2:16" ht="15" customHeight="1">
      <c r="B54" s="3991"/>
      <c r="C54" s="2882"/>
      <c r="D54" s="3992"/>
      <c r="E54" s="3983" t="s">
        <v>155</v>
      </c>
      <c r="F54" s="3984"/>
      <c r="G54" s="3984"/>
      <c r="H54" s="3984"/>
      <c r="I54" s="3984"/>
      <c r="J54" s="3984"/>
      <c r="K54" s="3984"/>
      <c r="L54" s="3984"/>
      <c r="M54" s="3984"/>
      <c r="N54" s="3985"/>
      <c r="O54" s="4044" t="s">
        <v>68</v>
      </c>
      <c r="P54" s="4045"/>
    </row>
    <row r="55" spans="2:16" ht="15" customHeight="1">
      <c r="B55" s="3991"/>
      <c r="C55" s="2882"/>
      <c r="D55" s="3992"/>
      <c r="E55" s="3986"/>
      <c r="F55" s="3172"/>
      <c r="G55" s="3172"/>
      <c r="H55" s="3172"/>
      <c r="I55" s="3172"/>
      <c r="J55" s="3172"/>
      <c r="K55" s="3172"/>
      <c r="L55" s="3172"/>
      <c r="M55" s="3172"/>
      <c r="N55" s="3987"/>
      <c r="O55" s="4044" t="s">
        <v>1730</v>
      </c>
      <c r="P55" s="4045"/>
    </row>
    <row r="56" spans="2:16" ht="15" customHeight="1">
      <c r="B56" s="3991"/>
      <c r="C56" s="2882"/>
      <c r="D56" s="3992"/>
      <c r="E56" s="4084" t="s">
        <v>1863</v>
      </c>
      <c r="F56" s="3175"/>
      <c r="G56" s="3175"/>
      <c r="H56" s="3175"/>
      <c r="I56" s="3175"/>
      <c r="J56" s="3175"/>
      <c r="K56" s="3175"/>
      <c r="L56" s="3175"/>
      <c r="M56" s="3175"/>
      <c r="N56" s="4029"/>
      <c r="O56" s="4087" t="s">
        <v>1730</v>
      </c>
      <c r="P56" s="4088"/>
    </row>
    <row r="57" spans="2:16" ht="15" customHeight="1">
      <c r="B57" s="3991"/>
      <c r="C57" s="2882"/>
      <c r="D57" s="3992"/>
      <c r="E57" s="4046" t="s">
        <v>675</v>
      </c>
      <c r="F57" s="3175"/>
      <c r="G57" s="3175"/>
      <c r="H57" s="3175"/>
      <c r="I57" s="3175"/>
      <c r="J57" s="3175"/>
      <c r="K57" s="3175"/>
      <c r="L57" s="3175"/>
      <c r="M57" s="3175"/>
      <c r="N57" s="4029"/>
      <c r="O57" s="4089"/>
      <c r="P57" s="4090"/>
    </row>
    <row r="58" spans="2:16" ht="15" customHeight="1">
      <c r="B58" s="3986"/>
      <c r="C58" s="3172"/>
      <c r="D58" s="3987"/>
      <c r="E58" s="4084" t="s">
        <v>1864</v>
      </c>
      <c r="F58" s="3175"/>
      <c r="G58" s="3175"/>
      <c r="H58" s="3175"/>
      <c r="I58" s="3175"/>
      <c r="J58" s="3175"/>
      <c r="K58" s="3175"/>
      <c r="L58" s="3175"/>
      <c r="M58" s="3175"/>
      <c r="N58" s="4029"/>
      <c r="O58" s="4085" t="s">
        <v>1730</v>
      </c>
      <c r="P58" s="4086"/>
    </row>
    <row r="59" spans="2:16" ht="15" customHeight="1">
      <c r="B59" s="3990" t="s">
        <v>157</v>
      </c>
      <c r="C59" s="3984"/>
      <c r="D59" s="3985"/>
      <c r="E59" s="4042" t="s">
        <v>158</v>
      </c>
      <c r="F59" s="3984"/>
      <c r="G59" s="3984"/>
      <c r="H59" s="3984"/>
      <c r="I59" s="3984"/>
      <c r="J59" s="3984"/>
      <c r="K59" s="3984"/>
      <c r="L59" s="3984"/>
      <c r="M59" s="3984"/>
      <c r="N59" s="3985"/>
      <c r="O59" s="4044" t="s">
        <v>68</v>
      </c>
      <c r="P59" s="4045"/>
    </row>
    <row r="60" spans="2:16" ht="15" customHeight="1">
      <c r="B60" s="3991"/>
      <c r="C60" s="2882"/>
      <c r="D60" s="3992"/>
      <c r="E60" s="3991"/>
      <c r="F60" s="2882"/>
      <c r="G60" s="2882"/>
      <c r="H60" s="2882"/>
      <c r="I60" s="2882"/>
      <c r="J60" s="2882"/>
      <c r="K60" s="2882"/>
      <c r="L60" s="2882"/>
      <c r="M60" s="2882"/>
      <c r="N60" s="3992"/>
      <c r="O60" s="4044" t="s">
        <v>453</v>
      </c>
      <c r="P60" s="4045"/>
    </row>
    <row r="61" spans="2:16" ht="15" customHeight="1">
      <c r="B61" s="3991"/>
      <c r="C61" s="2882"/>
      <c r="D61" s="3992"/>
      <c r="E61" s="3991"/>
      <c r="F61" s="2882"/>
      <c r="G61" s="2882"/>
      <c r="H61" s="2882"/>
      <c r="I61" s="2882"/>
      <c r="J61" s="2882"/>
      <c r="K61" s="2882"/>
      <c r="L61" s="2882"/>
      <c r="M61" s="2882"/>
      <c r="N61" s="3992"/>
      <c r="O61" s="4044" t="s">
        <v>1730</v>
      </c>
      <c r="P61" s="4045"/>
    </row>
    <row r="62" spans="2:16" ht="15" customHeight="1">
      <c r="B62" s="3991"/>
      <c r="C62" s="2882"/>
      <c r="D62" s="3992"/>
      <c r="E62" s="3991"/>
      <c r="F62" s="2882"/>
      <c r="G62" s="2882"/>
      <c r="H62" s="2882"/>
      <c r="I62" s="2882"/>
      <c r="J62" s="2882"/>
      <c r="K62" s="2882"/>
      <c r="L62" s="2882"/>
      <c r="M62" s="2882"/>
      <c r="N62" s="3992"/>
      <c r="O62" s="4044" t="s">
        <v>1731</v>
      </c>
      <c r="P62" s="4045"/>
    </row>
    <row r="63" spans="2:16" ht="15" customHeight="1">
      <c r="B63" s="3991"/>
      <c r="C63" s="2882"/>
      <c r="D63" s="3992"/>
      <c r="E63" s="3991"/>
      <c r="F63" s="2882"/>
      <c r="G63" s="2882"/>
      <c r="H63" s="2882"/>
      <c r="I63" s="2882"/>
      <c r="J63" s="2882"/>
      <c r="K63" s="2882"/>
      <c r="L63" s="2882"/>
      <c r="M63" s="2882"/>
      <c r="N63" s="3992"/>
      <c r="O63" s="4044" t="s">
        <v>1732</v>
      </c>
      <c r="P63" s="4045"/>
    </row>
    <row r="64" spans="2:16" ht="15" customHeight="1">
      <c r="B64" s="3991"/>
      <c r="C64" s="2882"/>
      <c r="D64" s="3992"/>
      <c r="E64" s="3986"/>
      <c r="F64" s="3172"/>
      <c r="G64" s="3172"/>
      <c r="H64" s="3172"/>
      <c r="I64" s="3172"/>
      <c r="J64" s="3172"/>
      <c r="K64" s="3172"/>
      <c r="L64" s="3172"/>
      <c r="M64" s="3172"/>
      <c r="N64" s="3987"/>
      <c r="O64" s="4044" t="s">
        <v>1733</v>
      </c>
      <c r="P64" s="4045"/>
    </row>
    <row r="65" spans="2:16" ht="15" customHeight="1">
      <c r="B65" s="3991"/>
      <c r="C65" s="2882"/>
      <c r="D65" s="3992"/>
      <c r="E65" s="4042" t="s">
        <v>172</v>
      </c>
      <c r="F65" s="3984"/>
      <c r="G65" s="3984"/>
      <c r="H65" s="3984"/>
      <c r="I65" s="3984"/>
      <c r="J65" s="3984"/>
      <c r="K65" s="3984"/>
      <c r="L65" s="3984"/>
      <c r="M65" s="3984"/>
      <c r="N65" s="3985"/>
      <c r="O65" s="4044" t="s">
        <v>68</v>
      </c>
      <c r="P65" s="4045"/>
    </row>
    <row r="66" spans="2:16" ht="15" customHeight="1">
      <c r="B66" s="3991"/>
      <c r="C66" s="2882"/>
      <c r="D66" s="3992"/>
      <c r="E66" s="3986"/>
      <c r="F66" s="3172"/>
      <c r="G66" s="3172"/>
      <c r="H66" s="3172"/>
      <c r="I66" s="3172"/>
      <c r="J66" s="3172"/>
      <c r="K66" s="3172"/>
      <c r="L66" s="3172"/>
      <c r="M66" s="3172"/>
      <c r="N66" s="3987"/>
      <c r="O66" s="4044" t="s">
        <v>1730</v>
      </c>
      <c r="P66" s="4045"/>
    </row>
    <row r="67" spans="2:16" ht="15" customHeight="1">
      <c r="B67" s="3991"/>
      <c r="C67" s="2882"/>
      <c r="D67" s="3992"/>
      <c r="E67" s="3993" t="s">
        <v>420</v>
      </c>
      <c r="F67" s="3984"/>
      <c r="G67" s="3984"/>
      <c r="H67" s="3984"/>
      <c r="I67" s="3984"/>
      <c r="J67" s="3984"/>
      <c r="K67" s="3984"/>
      <c r="L67" s="3984"/>
      <c r="M67" s="3984"/>
      <c r="N67" s="3985"/>
      <c r="O67" s="4048" t="s">
        <v>453</v>
      </c>
      <c r="P67" s="4049"/>
    </row>
    <row r="68" spans="2:16" ht="15" customHeight="1">
      <c r="B68" s="3991"/>
      <c r="C68" s="2882"/>
      <c r="D68" s="3992"/>
      <c r="E68" s="3986"/>
      <c r="F68" s="3172"/>
      <c r="G68" s="3172"/>
      <c r="H68" s="3172"/>
      <c r="I68" s="3172"/>
      <c r="J68" s="3172"/>
      <c r="K68" s="3172"/>
      <c r="L68" s="3172"/>
      <c r="M68" s="3172"/>
      <c r="N68" s="3987"/>
      <c r="O68" s="2838" t="s">
        <v>205</v>
      </c>
      <c r="P68" s="2839" t="s">
        <v>205</v>
      </c>
    </row>
    <row r="69" spans="2:16" ht="15" customHeight="1">
      <c r="B69" s="3991"/>
      <c r="C69" s="2882"/>
      <c r="D69" s="3992"/>
      <c r="E69" s="4050" t="s">
        <v>703</v>
      </c>
      <c r="F69" s="3984"/>
      <c r="G69" s="3984"/>
      <c r="H69" s="3984"/>
      <c r="I69" s="3984"/>
      <c r="J69" s="3984"/>
      <c r="K69" s="3984"/>
      <c r="L69" s="3984"/>
      <c r="M69" s="3984"/>
      <c r="N69" s="3985"/>
      <c r="O69" s="4082" t="s">
        <v>1730</v>
      </c>
      <c r="P69" s="4083"/>
    </row>
    <row r="70" spans="2:16" ht="15" customHeight="1">
      <c r="B70" s="3991"/>
      <c r="C70" s="2882"/>
      <c r="D70" s="3992"/>
      <c r="E70" s="3991"/>
      <c r="F70" s="2882"/>
      <c r="G70" s="2882"/>
      <c r="H70" s="2882"/>
      <c r="I70" s="2882"/>
      <c r="J70" s="2882"/>
      <c r="K70" s="2882"/>
      <c r="L70" s="2882"/>
      <c r="M70" s="2882"/>
      <c r="N70" s="3992"/>
      <c r="O70" s="2840" t="s">
        <v>205</v>
      </c>
      <c r="P70" s="2841" t="s">
        <v>205</v>
      </c>
    </row>
    <row r="71" spans="2:16" ht="15" customHeight="1">
      <c r="B71" s="3991"/>
      <c r="C71" s="2882"/>
      <c r="D71" s="3992"/>
      <c r="E71" s="3986"/>
      <c r="F71" s="3172"/>
      <c r="G71" s="3172"/>
      <c r="H71" s="3172"/>
      <c r="I71" s="3172"/>
      <c r="J71" s="3172"/>
      <c r="K71" s="3172"/>
      <c r="L71" s="3172"/>
      <c r="M71" s="3172"/>
      <c r="N71" s="3987"/>
      <c r="O71" s="2838" t="s">
        <v>205</v>
      </c>
      <c r="P71" s="2839" t="s">
        <v>205</v>
      </c>
    </row>
    <row r="72" spans="2:16" ht="15" customHeight="1">
      <c r="B72" s="3991"/>
      <c r="C72" s="2882"/>
      <c r="D72" s="3992"/>
      <c r="E72" s="3993" t="s">
        <v>1004</v>
      </c>
      <c r="F72" s="3984"/>
      <c r="G72" s="3984"/>
      <c r="H72" s="3984"/>
      <c r="I72" s="3984"/>
      <c r="J72" s="3984"/>
      <c r="K72" s="3984"/>
      <c r="L72" s="3984"/>
      <c r="M72" s="3984"/>
      <c r="N72" s="3985"/>
      <c r="O72" s="4048" t="s">
        <v>1731</v>
      </c>
      <c r="P72" s="4049"/>
    </row>
    <row r="73" spans="2:16" ht="15" customHeight="1">
      <c r="B73" s="3991"/>
      <c r="C73" s="2882"/>
      <c r="D73" s="3992"/>
      <c r="E73" s="3986"/>
      <c r="F73" s="3172"/>
      <c r="G73" s="3172"/>
      <c r="H73" s="3172"/>
      <c r="I73" s="3172"/>
      <c r="J73" s="3172"/>
      <c r="K73" s="3172"/>
      <c r="L73" s="3172"/>
      <c r="M73" s="3172"/>
      <c r="N73" s="3987"/>
      <c r="O73" s="2838" t="s">
        <v>205</v>
      </c>
      <c r="P73" s="2839" t="s">
        <v>205</v>
      </c>
    </row>
    <row r="74" spans="2:16" ht="15" customHeight="1">
      <c r="B74" s="3986"/>
      <c r="C74" s="3172"/>
      <c r="D74" s="3987"/>
      <c r="E74" s="4043" t="s">
        <v>1010</v>
      </c>
      <c r="F74" s="3175"/>
      <c r="G74" s="3175"/>
      <c r="H74" s="3175"/>
      <c r="I74" s="3175"/>
      <c r="J74" s="3175"/>
      <c r="K74" s="3175"/>
      <c r="L74" s="3175"/>
      <c r="M74" s="3175"/>
      <c r="N74" s="4029"/>
      <c r="O74" s="4044" t="s">
        <v>1731</v>
      </c>
      <c r="P74" s="4045"/>
    </row>
    <row r="75" spans="2:16" ht="15" customHeight="1">
      <c r="B75" s="3990" t="s">
        <v>1865</v>
      </c>
      <c r="C75" s="3984"/>
      <c r="D75" s="3985"/>
      <c r="E75" s="4042" t="s">
        <v>180</v>
      </c>
      <c r="F75" s="3984"/>
      <c r="G75" s="3984"/>
      <c r="H75" s="3984"/>
      <c r="I75" s="3984"/>
      <c r="J75" s="3984"/>
      <c r="K75" s="3984"/>
      <c r="L75" s="3984"/>
      <c r="M75" s="3984"/>
      <c r="N75" s="3985"/>
      <c r="O75" s="4044" t="s">
        <v>68</v>
      </c>
      <c r="P75" s="4045"/>
    </row>
    <row r="76" spans="2:16" ht="15" customHeight="1">
      <c r="B76" s="3991"/>
      <c r="C76" s="2882"/>
      <c r="D76" s="3992"/>
      <c r="E76" s="3991"/>
      <c r="F76" s="2882"/>
      <c r="G76" s="2882"/>
      <c r="H76" s="2882"/>
      <c r="I76" s="2882"/>
      <c r="J76" s="2882"/>
      <c r="K76" s="2882"/>
      <c r="L76" s="2882"/>
      <c r="M76" s="2882"/>
      <c r="N76" s="3992"/>
      <c r="O76" s="4044" t="s">
        <v>453</v>
      </c>
      <c r="P76" s="4045"/>
    </row>
    <row r="77" spans="2:16" ht="15" customHeight="1">
      <c r="B77" s="3991"/>
      <c r="C77" s="2882"/>
      <c r="D77" s="3992"/>
      <c r="E77" s="3991"/>
      <c r="F77" s="2882"/>
      <c r="G77" s="2882"/>
      <c r="H77" s="2882"/>
      <c r="I77" s="2882"/>
      <c r="J77" s="2882"/>
      <c r="K77" s="2882"/>
      <c r="L77" s="2882"/>
      <c r="M77" s="2882"/>
      <c r="N77" s="3992"/>
      <c r="O77" s="4044" t="s">
        <v>1730</v>
      </c>
      <c r="P77" s="4045"/>
    </row>
    <row r="78" spans="2:16" ht="15" customHeight="1">
      <c r="B78" s="3991"/>
      <c r="C78" s="2882"/>
      <c r="D78" s="3992"/>
      <c r="E78" s="3991"/>
      <c r="F78" s="2882"/>
      <c r="G78" s="2882"/>
      <c r="H78" s="2882"/>
      <c r="I78" s="2882"/>
      <c r="J78" s="2882"/>
      <c r="K78" s="2882"/>
      <c r="L78" s="2882"/>
      <c r="M78" s="2882"/>
      <c r="N78" s="3992"/>
      <c r="O78" s="4044" t="s">
        <v>1731</v>
      </c>
      <c r="P78" s="4045"/>
    </row>
    <row r="79" spans="2:16" ht="15" customHeight="1">
      <c r="B79" s="3991"/>
      <c r="C79" s="2882"/>
      <c r="D79" s="3992"/>
      <c r="E79" s="3986"/>
      <c r="F79" s="3172"/>
      <c r="G79" s="3172"/>
      <c r="H79" s="3172"/>
      <c r="I79" s="3172"/>
      <c r="J79" s="3172"/>
      <c r="K79" s="3172"/>
      <c r="L79" s="3172"/>
      <c r="M79" s="3172"/>
      <c r="N79" s="3987"/>
      <c r="O79" s="4044" t="s">
        <v>1732</v>
      </c>
      <c r="P79" s="4045"/>
    </row>
    <row r="80" spans="2:16" ht="15" customHeight="1">
      <c r="B80" s="3991"/>
      <c r="C80" s="2882"/>
      <c r="D80" s="3992"/>
      <c r="E80" s="4042" t="s">
        <v>186</v>
      </c>
      <c r="F80" s="3984"/>
      <c r="G80" s="3984"/>
      <c r="H80" s="3984"/>
      <c r="I80" s="3984"/>
      <c r="J80" s="3984"/>
      <c r="K80" s="3984"/>
      <c r="L80" s="3984"/>
      <c r="M80" s="3984"/>
      <c r="N80" s="3985"/>
      <c r="O80" s="4044" t="s">
        <v>68</v>
      </c>
      <c r="P80" s="4045"/>
    </row>
    <row r="81" spans="2:16" ht="15" customHeight="1">
      <c r="B81" s="3991"/>
      <c r="C81" s="2882"/>
      <c r="D81" s="3992"/>
      <c r="E81" s="3986"/>
      <c r="F81" s="3172"/>
      <c r="G81" s="3172"/>
      <c r="H81" s="3172"/>
      <c r="I81" s="3172"/>
      <c r="J81" s="3172"/>
      <c r="K81" s="3172"/>
      <c r="L81" s="3172"/>
      <c r="M81" s="3172"/>
      <c r="N81" s="3987"/>
      <c r="O81" s="4044" t="s">
        <v>1730</v>
      </c>
      <c r="P81" s="4045"/>
    </row>
    <row r="82" spans="2:16" ht="15" customHeight="1">
      <c r="B82" s="3991"/>
      <c r="C82" s="2882"/>
      <c r="D82" s="3992"/>
      <c r="E82" s="4042" t="s">
        <v>193</v>
      </c>
      <c r="F82" s="3984"/>
      <c r="G82" s="3984"/>
      <c r="H82" s="3984"/>
      <c r="I82" s="3984"/>
      <c r="J82" s="3984"/>
      <c r="K82" s="3984"/>
      <c r="L82" s="3984"/>
      <c r="M82" s="3984"/>
      <c r="N82" s="3985"/>
      <c r="O82" s="4044" t="s">
        <v>68</v>
      </c>
      <c r="P82" s="4045"/>
    </row>
    <row r="83" spans="2:16" ht="15" customHeight="1">
      <c r="B83" s="3991"/>
      <c r="C83" s="2882"/>
      <c r="D83" s="3992"/>
      <c r="E83" s="3986"/>
      <c r="F83" s="3172"/>
      <c r="G83" s="3172"/>
      <c r="H83" s="3172"/>
      <c r="I83" s="3172"/>
      <c r="J83" s="3172"/>
      <c r="K83" s="3172"/>
      <c r="L83" s="3172"/>
      <c r="M83" s="3172"/>
      <c r="N83" s="3987"/>
      <c r="O83" s="4044" t="s">
        <v>1730</v>
      </c>
      <c r="P83" s="4045"/>
    </row>
    <row r="84" spans="2:16" ht="15" customHeight="1">
      <c r="B84" s="3991"/>
      <c r="C84" s="2882"/>
      <c r="D84" s="3992"/>
      <c r="E84" s="3993" t="s">
        <v>1777</v>
      </c>
      <c r="F84" s="3984"/>
      <c r="G84" s="3984"/>
      <c r="H84" s="3984"/>
      <c r="I84" s="3984"/>
      <c r="J84" s="3984"/>
      <c r="K84" s="3984"/>
      <c r="L84" s="3984"/>
      <c r="M84" s="3984"/>
      <c r="N84" s="3985"/>
      <c r="O84" s="4048" t="s">
        <v>453</v>
      </c>
      <c r="P84" s="4049"/>
    </row>
    <row r="85" spans="2:16" ht="15" customHeight="1">
      <c r="B85" s="3986"/>
      <c r="C85" s="3172"/>
      <c r="D85" s="3987"/>
      <c r="E85" s="3986"/>
      <c r="F85" s="3172"/>
      <c r="G85" s="3172"/>
      <c r="H85" s="3172"/>
      <c r="I85" s="3172"/>
      <c r="J85" s="3172"/>
      <c r="K85" s="3172"/>
      <c r="L85" s="3172"/>
      <c r="M85" s="3172"/>
      <c r="N85" s="3987"/>
      <c r="O85" s="2838" t="s">
        <v>205</v>
      </c>
      <c r="P85" s="2839" t="s">
        <v>205</v>
      </c>
    </row>
    <row r="86" spans="2:16" ht="15" customHeight="1">
      <c r="B86" s="3990" t="s">
        <v>1866</v>
      </c>
      <c r="C86" s="3984"/>
      <c r="D86" s="3985"/>
      <c r="E86" s="4094" t="s">
        <v>153</v>
      </c>
      <c r="F86" s="3984"/>
      <c r="G86" s="3984"/>
      <c r="H86" s="3984"/>
      <c r="I86" s="3984"/>
      <c r="J86" s="3984"/>
      <c r="K86" s="3984"/>
      <c r="L86" s="3984"/>
      <c r="M86" s="3984"/>
      <c r="N86" s="3985"/>
      <c r="O86" s="4085" t="s">
        <v>68</v>
      </c>
      <c r="P86" s="4086"/>
    </row>
    <row r="87" spans="2:16" ht="15" customHeight="1">
      <c r="B87" s="3991"/>
      <c r="C87" s="2882"/>
      <c r="D87" s="3992"/>
      <c r="E87" s="3986"/>
      <c r="F87" s="3172"/>
      <c r="G87" s="3172"/>
      <c r="H87" s="3172"/>
      <c r="I87" s="3172"/>
      <c r="J87" s="3172"/>
      <c r="K87" s="3172"/>
      <c r="L87" s="3172"/>
      <c r="M87" s="3172"/>
      <c r="N87" s="3987"/>
      <c r="O87" s="4085" t="s">
        <v>1730</v>
      </c>
      <c r="P87" s="4086"/>
    </row>
    <row r="88" spans="2:16" ht="15" customHeight="1">
      <c r="B88" s="3991"/>
      <c r="C88" s="2882"/>
      <c r="D88" s="3992"/>
      <c r="E88" s="4031" t="s">
        <v>1760</v>
      </c>
      <c r="F88" s="3175"/>
      <c r="G88" s="3175"/>
      <c r="H88" s="3175"/>
      <c r="I88" s="3175"/>
      <c r="J88" s="3175"/>
      <c r="K88" s="3175"/>
      <c r="L88" s="3175"/>
      <c r="M88" s="3175"/>
      <c r="N88" s="4029"/>
      <c r="O88" s="4044" t="s">
        <v>1730</v>
      </c>
      <c r="P88" s="4045"/>
    </row>
    <row r="89" spans="2:16" ht="15" customHeight="1">
      <c r="B89" s="3991"/>
      <c r="C89" s="2882"/>
      <c r="D89" s="3992"/>
      <c r="E89" s="4031" t="s">
        <v>1867</v>
      </c>
      <c r="F89" s="3175"/>
      <c r="G89" s="3175"/>
      <c r="H89" s="3175"/>
      <c r="I89" s="3175"/>
      <c r="J89" s="3175"/>
      <c r="K89" s="3175"/>
      <c r="L89" s="3175"/>
      <c r="M89" s="3175"/>
      <c r="N89" s="4029"/>
      <c r="O89" s="4044" t="s">
        <v>1730</v>
      </c>
      <c r="P89" s="4045"/>
    </row>
    <row r="90" spans="2:16" ht="15" customHeight="1">
      <c r="B90" s="3991"/>
      <c r="C90" s="2882"/>
      <c r="D90" s="3992"/>
      <c r="E90" s="4031" t="s">
        <v>678</v>
      </c>
      <c r="F90" s="3175"/>
      <c r="G90" s="3175"/>
      <c r="H90" s="3175"/>
      <c r="I90" s="3175"/>
      <c r="J90" s="3175"/>
      <c r="K90" s="3175"/>
      <c r="L90" s="3175"/>
      <c r="M90" s="3175"/>
      <c r="N90" s="4029"/>
      <c r="O90" s="4044" t="s">
        <v>1730</v>
      </c>
      <c r="P90" s="4045"/>
    </row>
    <row r="91" spans="2:16" ht="15" customHeight="1">
      <c r="B91" s="3991"/>
      <c r="C91" s="2882"/>
      <c r="D91" s="3992"/>
      <c r="E91" s="4031" t="s">
        <v>680</v>
      </c>
      <c r="F91" s="3175"/>
      <c r="G91" s="3175"/>
      <c r="H91" s="3175"/>
      <c r="I91" s="3175"/>
      <c r="J91" s="3175"/>
      <c r="K91" s="3175"/>
      <c r="L91" s="3175"/>
      <c r="M91" s="3175"/>
      <c r="N91" s="4029"/>
      <c r="O91" s="4044" t="s">
        <v>1730</v>
      </c>
      <c r="P91" s="4045"/>
    </row>
    <row r="92" spans="2:16" ht="15" customHeight="1">
      <c r="B92" s="3991"/>
      <c r="C92" s="2882"/>
      <c r="D92" s="3992"/>
      <c r="E92" s="3990" t="s">
        <v>682</v>
      </c>
      <c r="F92" s="3984"/>
      <c r="G92" s="3984"/>
      <c r="H92" s="3984"/>
      <c r="I92" s="3984"/>
      <c r="J92" s="3984"/>
      <c r="K92" s="3984"/>
      <c r="L92" s="3984"/>
      <c r="M92" s="3984"/>
      <c r="N92" s="3985"/>
      <c r="O92" s="4048" t="s">
        <v>1730</v>
      </c>
      <c r="P92" s="4049"/>
    </row>
    <row r="93" spans="2:16" ht="15" customHeight="1">
      <c r="B93" s="3991"/>
      <c r="C93" s="2882"/>
      <c r="D93" s="3992"/>
      <c r="E93" s="3986"/>
      <c r="F93" s="3172"/>
      <c r="G93" s="3172"/>
      <c r="H93" s="3172"/>
      <c r="I93" s="3172"/>
      <c r="J93" s="3172"/>
      <c r="K93" s="3172"/>
      <c r="L93" s="3172"/>
      <c r="M93" s="3172"/>
      <c r="N93" s="3987"/>
      <c r="O93" s="2838" t="s">
        <v>205</v>
      </c>
      <c r="P93" s="2839" t="s">
        <v>205</v>
      </c>
    </row>
    <row r="94" spans="2:16" ht="15" customHeight="1">
      <c r="B94" s="3986"/>
      <c r="C94" s="3172"/>
      <c r="D94" s="3987"/>
      <c r="E94" s="4043" t="s">
        <v>730</v>
      </c>
      <c r="F94" s="3175"/>
      <c r="G94" s="3175"/>
      <c r="H94" s="3175"/>
      <c r="I94" s="3175"/>
      <c r="J94" s="3175"/>
      <c r="K94" s="3175"/>
      <c r="L94" s="3175"/>
      <c r="M94" s="3175"/>
      <c r="N94" s="4029"/>
      <c r="O94" s="4044" t="s">
        <v>1730</v>
      </c>
      <c r="P94" s="4045"/>
    </row>
    <row r="95" spans="2:16" ht="15" customHeight="1">
      <c r="B95" s="3990" t="s">
        <v>198</v>
      </c>
      <c r="C95" s="3984"/>
      <c r="D95" s="3985"/>
      <c r="E95" s="4043" t="s">
        <v>1736</v>
      </c>
      <c r="F95" s="3175"/>
      <c r="G95" s="3175"/>
      <c r="H95" s="3175"/>
      <c r="I95" s="3175"/>
      <c r="J95" s="3175"/>
      <c r="K95" s="3175"/>
      <c r="L95" s="3175"/>
      <c r="M95" s="3175"/>
      <c r="N95" s="4029"/>
      <c r="O95" s="4096" t="s">
        <v>1868</v>
      </c>
      <c r="P95" s="4097"/>
    </row>
    <row r="96" spans="2:16" ht="15" customHeight="1">
      <c r="B96" s="3991"/>
      <c r="C96" s="2882"/>
      <c r="D96" s="3992"/>
      <c r="E96" s="4042" t="s">
        <v>241</v>
      </c>
      <c r="F96" s="3984"/>
      <c r="G96" s="3984"/>
      <c r="H96" s="3984"/>
      <c r="I96" s="3984"/>
      <c r="J96" s="3984"/>
      <c r="K96" s="3984"/>
      <c r="L96" s="3984"/>
      <c r="M96" s="3984"/>
      <c r="N96" s="3985"/>
      <c r="O96" s="4044" t="s">
        <v>68</v>
      </c>
      <c r="P96" s="4045"/>
    </row>
    <row r="97" spans="2:16" ht="15" customHeight="1">
      <c r="B97" s="3991"/>
      <c r="C97" s="2882"/>
      <c r="D97" s="3992"/>
      <c r="E97" s="3991"/>
      <c r="F97" s="2882"/>
      <c r="G97" s="2882"/>
      <c r="H97" s="2882"/>
      <c r="I97" s="2882"/>
      <c r="J97" s="2882"/>
      <c r="K97" s="2882"/>
      <c r="L97" s="2882"/>
      <c r="M97" s="2882"/>
      <c r="N97" s="3992"/>
      <c r="O97" s="4044" t="s">
        <v>453</v>
      </c>
      <c r="P97" s="4045"/>
    </row>
    <row r="98" spans="2:16" ht="15" customHeight="1">
      <c r="B98" s="3991"/>
      <c r="C98" s="2882"/>
      <c r="D98" s="3992"/>
      <c r="E98" s="3991"/>
      <c r="F98" s="2882"/>
      <c r="G98" s="2882"/>
      <c r="H98" s="2882"/>
      <c r="I98" s="2882"/>
      <c r="J98" s="2882"/>
      <c r="K98" s="2882"/>
      <c r="L98" s="2882"/>
      <c r="M98" s="2882"/>
      <c r="N98" s="3992"/>
      <c r="O98" s="4044" t="s">
        <v>1730</v>
      </c>
      <c r="P98" s="4045"/>
    </row>
    <row r="99" spans="2:16" ht="15" customHeight="1">
      <c r="B99" s="3991"/>
      <c r="C99" s="2882"/>
      <c r="D99" s="3992"/>
      <c r="E99" s="3991"/>
      <c r="F99" s="2882"/>
      <c r="G99" s="2882"/>
      <c r="H99" s="2882"/>
      <c r="I99" s="2882"/>
      <c r="J99" s="2882"/>
      <c r="K99" s="2882"/>
      <c r="L99" s="2882"/>
      <c r="M99" s="2882"/>
      <c r="N99" s="3992"/>
      <c r="O99" s="4044" t="s">
        <v>1731</v>
      </c>
      <c r="P99" s="4045"/>
    </row>
    <row r="100" spans="2:16" ht="15" customHeight="1">
      <c r="B100" s="3991"/>
      <c r="C100" s="2882"/>
      <c r="D100" s="3992"/>
      <c r="E100" s="3991"/>
      <c r="F100" s="2882"/>
      <c r="G100" s="2882"/>
      <c r="H100" s="2882"/>
      <c r="I100" s="2882"/>
      <c r="J100" s="2882"/>
      <c r="K100" s="2882"/>
      <c r="L100" s="2882"/>
      <c r="M100" s="2882"/>
      <c r="N100" s="3992"/>
      <c r="O100" s="4044" t="s">
        <v>1732</v>
      </c>
      <c r="P100" s="4045"/>
    </row>
    <row r="101" spans="2:16" ht="15" customHeight="1">
      <c r="B101" s="3991"/>
      <c r="C101" s="2882"/>
      <c r="D101" s="3992"/>
      <c r="E101" s="3986"/>
      <c r="F101" s="3172"/>
      <c r="G101" s="3172"/>
      <c r="H101" s="3172"/>
      <c r="I101" s="3172"/>
      <c r="J101" s="3172"/>
      <c r="K101" s="3172"/>
      <c r="L101" s="3172"/>
      <c r="M101" s="3172"/>
      <c r="N101" s="3987"/>
      <c r="O101" s="4044" t="s">
        <v>1733</v>
      </c>
      <c r="P101" s="4045"/>
    </row>
    <row r="102" spans="2:16" ht="15" customHeight="1">
      <c r="B102" s="3991"/>
      <c r="C102" s="2882"/>
      <c r="D102" s="3992"/>
      <c r="E102" s="3993" t="s">
        <v>242</v>
      </c>
      <c r="F102" s="3984"/>
      <c r="G102" s="3984"/>
      <c r="H102" s="3984"/>
      <c r="I102" s="3984"/>
      <c r="J102" s="3984"/>
      <c r="K102" s="3984"/>
      <c r="L102" s="3984"/>
      <c r="M102" s="3984"/>
      <c r="N102" s="3985"/>
      <c r="O102" s="4044" t="s">
        <v>68</v>
      </c>
      <c r="P102" s="4045"/>
    </row>
    <row r="103" spans="2:16" ht="15" customHeight="1">
      <c r="B103" s="3991"/>
      <c r="C103" s="2882"/>
      <c r="D103" s="3992"/>
      <c r="E103" s="3991"/>
      <c r="F103" s="2882"/>
      <c r="G103" s="2882"/>
      <c r="H103" s="2882"/>
      <c r="I103" s="2882"/>
      <c r="J103" s="2882"/>
      <c r="K103" s="2882"/>
      <c r="L103" s="2882"/>
      <c r="M103" s="2882"/>
      <c r="N103" s="3992"/>
      <c r="O103" s="4044" t="s">
        <v>453</v>
      </c>
      <c r="P103" s="4045"/>
    </row>
    <row r="104" spans="2:16" ht="15" customHeight="1">
      <c r="B104" s="3991"/>
      <c r="C104" s="2882"/>
      <c r="D104" s="3992"/>
      <c r="E104" s="3991"/>
      <c r="F104" s="2882"/>
      <c r="G104" s="2882"/>
      <c r="H104" s="2882"/>
      <c r="I104" s="2882"/>
      <c r="J104" s="2882"/>
      <c r="K104" s="2882"/>
      <c r="L104" s="2882"/>
      <c r="M104" s="2882"/>
      <c r="N104" s="3992"/>
      <c r="O104" s="4044" t="s">
        <v>1730</v>
      </c>
      <c r="P104" s="4045"/>
    </row>
    <row r="105" spans="2:16" ht="15" customHeight="1">
      <c r="B105" s="3991"/>
      <c r="C105" s="2882"/>
      <c r="D105" s="3992"/>
      <c r="E105" s="3991"/>
      <c r="F105" s="2882"/>
      <c r="G105" s="2882"/>
      <c r="H105" s="2882"/>
      <c r="I105" s="2882"/>
      <c r="J105" s="2882"/>
      <c r="K105" s="2882"/>
      <c r="L105" s="2882"/>
      <c r="M105" s="2882"/>
      <c r="N105" s="3992"/>
      <c r="O105" s="4044" t="s">
        <v>1731</v>
      </c>
      <c r="P105" s="4045"/>
    </row>
    <row r="106" spans="2:16" ht="15" customHeight="1">
      <c r="B106" s="3991"/>
      <c r="C106" s="2882"/>
      <c r="D106" s="3992"/>
      <c r="E106" s="3991"/>
      <c r="F106" s="2882"/>
      <c r="G106" s="2882"/>
      <c r="H106" s="2882"/>
      <c r="I106" s="2882"/>
      <c r="J106" s="2882"/>
      <c r="K106" s="2882"/>
      <c r="L106" s="2882"/>
      <c r="M106" s="2882"/>
      <c r="N106" s="3992"/>
      <c r="O106" s="4044" t="s">
        <v>1732</v>
      </c>
      <c r="P106" s="4045"/>
    </row>
    <row r="107" spans="2:16" ht="15" customHeight="1">
      <c r="B107" s="3991"/>
      <c r="C107" s="2882"/>
      <c r="D107" s="3992"/>
      <c r="E107" s="3986"/>
      <c r="F107" s="3172"/>
      <c r="G107" s="3172"/>
      <c r="H107" s="3172"/>
      <c r="I107" s="3172"/>
      <c r="J107" s="3172"/>
      <c r="K107" s="3172"/>
      <c r="L107" s="3172"/>
      <c r="M107" s="3172"/>
      <c r="N107" s="3987"/>
      <c r="O107" s="4044" t="s">
        <v>1733</v>
      </c>
      <c r="P107" s="4045"/>
    </row>
    <row r="108" spans="2:16" ht="15" customHeight="1">
      <c r="B108" s="3991"/>
      <c r="C108" s="2882"/>
      <c r="D108" s="3992"/>
      <c r="E108" s="4042" t="s">
        <v>243</v>
      </c>
      <c r="F108" s="3984"/>
      <c r="G108" s="3984"/>
      <c r="H108" s="3984"/>
      <c r="I108" s="3984"/>
      <c r="J108" s="3984"/>
      <c r="K108" s="3984"/>
      <c r="L108" s="3984"/>
      <c r="M108" s="3984"/>
      <c r="N108" s="3985"/>
      <c r="O108" s="4044" t="s">
        <v>68</v>
      </c>
      <c r="P108" s="4045"/>
    </row>
    <row r="109" spans="2:16" ht="15" customHeight="1">
      <c r="B109" s="3991"/>
      <c r="C109" s="2882"/>
      <c r="D109" s="3992"/>
      <c r="E109" s="3991"/>
      <c r="F109" s="2882"/>
      <c r="G109" s="2882"/>
      <c r="H109" s="2882"/>
      <c r="I109" s="2882"/>
      <c r="J109" s="2882"/>
      <c r="K109" s="2882"/>
      <c r="L109" s="2882"/>
      <c r="M109" s="2882"/>
      <c r="N109" s="3992"/>
      <c r="O109" s="4044" t="s">
        <v>453</v>
      </c>
      <c r="P109" s="4045"/>
    </row>
    <row r="110" spans="2:16" ht="15" customHeight="1">
      <c r="B110" s="3991"/>
      <c r="C110" s="2882"/>
      <c r="D110" s="3992"/>
      <c r="E110" s="3991"/>
      <c r="F110" s="2882"/>
      <c r="G110" s="2882"/>
      <c r="H110" s="2882"/>
      <c r="I110" s="2882"/>
      <c r="J110" s="2882"/>
      <c r="K110" s="2882"/>
      <c r="L110" s="2882"/>
      <c r="M110" s="2882"/>
      <c r="N110" s="3992"/>
      <c r="O110" s="4044" t="s">
        <v>1730</v>
      </c>
      <c r="P110" s="4045"/>
    </row>
    <row r="111" spans="2:16" ht="15" customHeight="1">
      <c r="B111" s="3991"/>
      <c r="C111" s="2882"/>
      <c r="D111" s="3992"/>
      <c r="E111" s="3991"/>
      <c r="F111" s="2882"/>
      <c r="G111" s="2882"/>
      <c r="H111" s="2882"/>
      <c r="I111" s="2882"/>
      <c r="J111" s="2882"/>
      <c r="K111" s="2882"/>
      <c r="L111" s="2882"/>
      <c r="M111" s="2882"/>
      <c r="N111" s="3992"/>
      <c r="O111" s="4044" t="s">
        <v>1731</v>
      </c>
      <c r="P111" s="4045"/>
    </row>
    <row r="112" spans="2:16" ht="15" customHeight="1">
      <c r="B112" s="3991"/>
      <c r="C112" s="2882"/>
      <c r="D112" s="3992"/>
      <c r="E112" s="3991"/>
      <c r="F112" s="2882"/>
      <c r="G112" s="2882"/>
      <c r="H112" s="2882"/>
      <c r="I112" s="2882"/>
      <c r="J112" s="2882"/>
      <c r="K112" s="2882"/>
      <c r="L112" s="2882"/>
      <c r="M112" s="2882"/>
      <c r="N112" s="3992"/>
      <c r="O112" s="4044" t="s">
        <v>1732</v>
      </c>
      <c r="P112" s="4045"/>
    </row>
    <row r="113" spans="2:16" ht="15" customHeight="1">
      <c r="B113" s="3991"/>
      <c r="C113" s="2882"/>
      <c r="D113" s="3992"/>
      <c r="E113" s="3986"/>
      <c r="F113" s="3172"/>
      <c r="G113" s="3172"/>
      <c r="H113" s="3172"/>
      <c r="I113" s="3172"/>
      <c r="J113" s="3172"/>
      <c r="K113" s="3172"/>
      <c r="L113" s="3172"/>
      <c r="M113" s="3172"/>
      <c r="N113" s="3987"/>
      <c r="O113" s="4044" t="s">
        <v>1733</v>
      </c>
      <c r="P113" s="4045"/>
    </row>
    <row r="114" spans="2:16" ht="15" customHeight="1">
      <c r="B114" s="3991"/>
      <c r="C114" s="2882"/>
      <c r="D114" s="3992"/>
      <c r="E114" s="4042" t="s">
        <v>478</v>
      </c>
      <c r="F114" s="3984"/>
      <c r="G114" s="3984"/>
      <c r="H114" s="3984"/>
      <c r="I114" s="3984"/>
      <c r="J114" s="3984"/>
      <c r="K114" s="3984"/>
      <c r="L114" s="3984"/>
      <c r="M114" s="3984"/>
      <c r="N114" s="3985"/>
      <c r="O114" s="4044" t="s">
        <v>68</v>
      </c>
      <c r="P114" s="4045"/>
    </row>
    <row r="115" spans="2:16" ht="15" customHeight="1">
      <c r="B115" s="3991"/>
      <c r="C115" s="2882"/>
      <c r="D115" s="3992"/>
      <c r="E115" s="3991"/>
      <c r="F115" s="2882"/>
      <c r="G115" s="2882"/>
      <c r="H115" s="2882"/>
      <c r="I115" s="2882"/>
      <c r="J115" s="2882"/>
      <c r="K115" s="2882"/>
      <c r="L115" s="2882"/>
      <c r="M115" s="2882"/>
      <c r="N115" s="3992"/>
      <c r="O115" s="4044" t="s">
        <v>453</v>
      </c>
      <c r="P115" s="4045"/>
    </row>
    <row r="116" spans="2:16" ht="15" customHeight="1">
      <c r="B116" s="3991"/>
      <c r="C116" s="2882"/>
      <c r="D116" s="3992"/>
      <c r="E116" s="3991"/>
      <c r="F116" s="2882"/>
      <c r="G116" s="2882"/>
      <c r="H116" s="2882"/>
      <c r="I116" s="2882"/>
      <c r="J116" s="2882"/>
      <c r="K116" s="2882"/>
      <c r="L116" s="2882"/>
      <c r="M116" s="2882"/>
      <c r="N116" s="3992"/>
      <c r="O116" s="4044" t="s">
        <v>1730</v>
      </c>
      <c r="P116" s="4045"/>
    </row>
    <row r="117" spans="2:16" ht="15" customHeight="1">
      <c r="B117" s="3991"/>
      <c r="C117" s="2882"/>
      <c r="D117" s="3992"/>
      <c r="E117" s="3986"/>
      <c r="F117" s="3172"/>
      <c r="G117" s="3172"/>
      <c r="H117" s="3172"/>
      <c r="I117" s="3172"/>
      <c r="J117" s="3172"/>
      <c r="K117" s="3172"/>
      <c r="L117" s="3172"/>
      <c r="M117" s="3172"/>
      <c r="N117" s="3987"/>
      <c r="O117" s="4044" t="s">
        <v>1731</v>
      </c>
      <c r="P117" s="4045"/>
    </row>
    <row r="118" spans="2:16" ht="15" customHeight="1">
      <c r="B118" s="3991"/>
      <c r="C118" s="2882"/>
      <c r="D118" s="3992"/>
      <c r="E118" s="4042" t="s">
        <v>1014</v>
      </c>
      <c r="F118" s="3984"/>
      <c r="G118" s="3984"/>
      <c r="H118" s="3984"/>
      <c r="I118" s="3984"/>
      <c r="J118" s="3984"/>
      <c r="K118" s="3984"/>
      <c r="L118" s="3984"/>
      <c r="M118" s="3984"/>
      <c r="N118" s="3985"/>
      <c r="O118" s="4044" t="s">
        <v>68</v>
      </c>
      <c r="P118" s="4045"/>
    </row>
    <row r="119" spans="2:16" ht="15" customHeight="1">
      <c r="B119" s="3991"/>
      <c r="C119" s="2882"/>
      <c r="D119" s="3992"/>
      <c r="E119" s="3991"/>
      <c r="F119" s="2882"/>
      <c r="G119" s="2882"/>
      <c r="H119" s="2882"/>
      <c r="I119" s="2882"/>
      <c r="J119" s="2882"/>
      <c r="K119" s="2882"/>
      <c r="L119" s="2882"/>
      <c r="M119" s="2882"/>
      <c r="N119" s="3992"/>
      <c r="O119" s="4044" t="s">
        <v>453</v>
      </c>
      <c r="P119" s="4045"/>
    </row>
    <row r="120" spans="2:16" ht="15" customHeight="1">
      <c r="B120" s="3991"/>
      <c r="C120" s="2882"/>
      <c r="D120" s="3992"/>
      <c r="E120" s="3991"/>
      <c r="F120" s="2882"/>
      <c r="G120" s="2882"/>
      <c r="H120" s="2882"/>
      <c r="I120" s="2882"/>
      <c r="J120" s="2882"/>
      <c r="K120" s="2882"/>
      <c r="L120" s="2882"/>
      <c r="M120" s="2882"/>
      <c r="N120" s="3992"/>
      <c r="O120" s="4044" t="s">
        <v>1730</v>
      </c>
      <c r="P120" s="4045"/>
    </row>
    <row r="121" spans="2:16" ht="15" customHeight="1">
      <c r="B121" s="3991"/>
      <c r="C121" s="2882"/>
      <c r="D121" s="3992"/>
      <c r="E121" s="3991"/>
      <c r="F121" s="2882"/>
      <c r="G121" s="2882"/>
      <c r="H121" s="2882"/>
      <c r="I121" s="2882"/>
      <c r="J121" s="2882"/>
      <c r="K121" s="2882"/>
      <c r="L121" s="2882"/>
      <c r="M121" s="2882"/>
      <c r="N121" s="3992"/>
      <c r="O121" s="4044" t="s">
        <v>1731</v>
      </c>
      <c r="P121" s="4045"/>
    </row>
    <row r="122" spans="2:16" ht="15" customHeight="1">
      <c r="B122" s="3991"/>
      <c r="C122" s="2882"/>
      <c r="D122" s="3992"/>
      <c r="E122" s="3991"/>
      <c r="F122" s="2882"/>
      <c r="G122" s="2882"/>
      <c r="H122" s="2882"/>
      <c r="I122" s="2882"/>
      <c r="J122" s="2882"/>
      <c r="K122" s="2882"/>
      <c r="L122" s="2882"/>
      <c r="M122" s="2882"/>
      <c r="N122" s="3992"/>
      <c r="O122" s="4044" t="s">
        <v>1732</v>
      </c>
      <c r="P122" s="4045"/>
    </row>
    <row r="123" spans="2:16" ht="15" customHeight="1">
      <c r="B123" s="3991"/>
      <c r="C123" s="2882"/>
      <c r="D123" s="3992"/>
      <c r="E123" s="3986"/>
      <c r="F123" s="3172"/>
      <c r="G123" s="3172"/>
      <c r="H123" s="3172"/>
      <c r="I123" s="3172"/>
      <c r="J123" s="3172"/>
      <c r="K123" s="3172"/>
      <c r="L123" s="3172"/>
      <c r="M123" s="3172"/>
      <c r="N123" s="3987"/>
      <c r="O123" s="4099" t="s">
        <v>1733</v>
      </c>
      <c r="P123" s="4100"/>
    </row>
    <row r="124" spans="2:16" ht="15" customHeight="1">
      <c r="B124" s="3991"/>
      <c r="C124" s="2882"/>
      <c r="D124" s="3992"/>
      <c r="E124" s="4042" t="s">
        <v>451</v>
      </c>
      <c r="F124" s="3984"/>
      <c r="G124" s="3984"/>
      <c r="H124" s="3984"/>
      <c r="I124" s="3984"/>
      <c r="J124" s="3984"/>
      <c r="K124" s="3984"/>
      <c r="L124" s="3984"/>
      <c r="M124" s="3984"/>
      <c r="N124" s="3985"/>
      <c r="O124" s="4044" t="s">
        <v>68</v>
      </c>
      <c r="P124" s="4045"/>
    </row>
    <row r="125" spans="2:16" ht="15" customHeight="1">
      <c r="B125" s="3991"/>
      <c r="C125" s="2882"/>
      <c r="D125" s="3992"/>
      <c r="E125" s="3991"/>
      <c r="F125" s="2882"/>
      <c r="G125" s="2882"/>
      <c r="H125" s="2882"/>
      <c r="I125" s="2882"/>
      <c r="J125" s="2882"/>
      <c r="K125" s="2882"/>
      <c r="L125" s="2882"/>
      <c r="M125" s="2882"/>
      <c r="N125" s="3992"/>
      <c r="O125" s="4044" t="s">
        <v>453</v>
      </c>
      <c r="P125" s="4045"/>
    </row>
    <row r="126" spans="2:16" ht="15" customHeight="1">
      <c r="B126" s="3991"/>
      <c r="C126" s="2882"/>
      <c r="D126" s="3992"/>
      <c r="E126" s="3991"/>
      <c r="F126" s="2882"/>
      <c r="G126" s="2882"/>
      <c r="H126" s="2882"/>
      <c r="I126" s="2882"/>
      <c r="J126" s="2882"/>
      <c r="K126" s="2882"/>
      <c r="L126" s="2882"/>
      <c r="M126" s="2882"/>
      <c r="N126" s="3992"/>
      <c r="O126" s="4044" t="s">
        <v>1730</v>
      </c>
      <c r="P126" s="4045"/>
    </row>
    <row r="127" spans="2:16" ht="15" customHeight="1">
      <c r="B127" s="3991"/>
      <c r="C127" s="2882"/>
      <c r="D127" s="3992"/>
      <c r="E127" s="3991"/>
      <c r="F127" s="2882"/>
      <c r="G127" s="2882"/>
      <c r="H127" s="2882"/>
      <c r="I127" s="2882"/>
      <c r="J127" s="2882"/>
      <c r="K127" s="2882"/>
      <c r="L127" s="2882"/>
      <c r="M127" s="2882"/>
      <c r="N127" s="3992"/>
      <c r="O127" s="4044" t="s">
        <v>1731</v>
      </c>
      <c r="P127" s="4045"/>
    </row>
    <row r="128" spans="2:16" ht="15" customHeight="1">
      <c r="B128" s="3991"/>
      <c r="C128" s="2882"/>
      <c r="D128" s="3992"/>
      <c r="E128" s="3991"/>
      <c r="F128" s="2882"/>
      <c r="G128" s="2882"/>
      <c r="H128" s="2882"/>
      <c r="I128" s="2882"/>
      <c r="J128" s="2882"/>
      <c r="K128" s="2882"/>
      <c r="L128" s="2882"/>
      <c r="M128" s="2882"/>
      <c r="N128" s="3992"/>
      <c r="O128" s="4044" t="s">
        <v>1732</v>
      </c>
      <c r="P128" s="4045"/>
    </row>
    <row r="129" spans="2:16" ht="15" customHeight="1">
      <c r="B129" s="3991"/>
      <c r="C129" s="2882"/>
      <c r="D129" s="3992"/>
      <c r="E129" s="3986"/>
      <c r="F129" s="3172"/>
      <c r="G129" s="3172"/>
      <c r="H129" s="3172"/>
      <c r="I129" s="3172"/>
      <c r="J129" s="3172"/>
      <c r="K129" s="3172"/>
      <c r="L129" s="3172"/>
      <c r="M129" s="3172"/>
      <c r="N129" s="3987"/>
      <c r="O129" s="4044" t="s">
        <v>1733</v>
      </c>
      <c r="P129" s="4045"/>
    </row>
    <row r="130" spans="2:16" ht="15" customHeight="1">
      <c r="B130" s="3991"/>
      <c r="C130" s="2882"/>
      <c r="D130" s="3992"/>
      <c r="E130" s="4042" t="s">
        <v>454</v>
      </c>
      <c r="F130" s="3984"/>
      <c r="G130" s="3984"/>
      <c r="H130" s="3984"/>
      <c r="I130" s="3984"/>
      <c r="J130" s="3984"/>
      <c r="K130" s="3984"/>
      <c r="L130" s="3984"/>
      <c r="M130" s="3984"/>
      <c r="N130" s="3985"/>
      <c r="O130" s="4044" t="s">
        <v>68</v>
      </c>
      <c r="P130" s="4045"/>
    </row>
    <row r="131" spans="2:16" ht="15" customHeight="1">
      <c r="B131" s="3991"/>
      <c r="C131" s="2882"/>
      <c r="D131" s="3992"/>
      <c r="E131" s="3991"/>
      <c r="F131" s="2882"/>
      <c r="G131" s="2882"/>
      <c r="H131" s="2882"/>
      <c r="I131" s="2882"/>
      <c r="J131" s="2882"/>
      <c r="K131" s="2882"/>
      <c r="L131" s="2882"/>
      <c r="M131" s="2882"/>
      <c r="N131" s="3992"/>
      <c r="O131" s="4044" t="s">
        <v>453</v>
      </c>
      <c r="P131" s="4045"/>
    </row>
    <row r="132" spans="2:16" ht="15" customHeight="1">
      <c r="B132" s="3991"/>
      <c r="C132" s="2882"/>
      <c r="D132" s="3992"/>
      <c r="E132" s="3991"/>
      <c r="F132" s="2882"/>
      <c r="G132" s="2882"/>
      <c r="H132" s="2882"/>
      <c r="I132" s="2882"/>
      <c r="J132" s="2882"/>
      <c r="K132" s="2882"/>
      <c r="L132" s="2882"/>
      <c r="M132" s="2882"/>
      <c r="N132" s="3992"/>
      <c r="O132" s="4044" t="s">
        <v>1730</v>
      </c>
      <c r="P132" s="4045"/>
    </row>
    <row r="133" spans="2:16" ht="15" customHeight="1">
      <c r="B133" s="3991"/>
      <c r="C133" s="2882"/>
      <c r="D133" s="3992"/>
      <c r="E133" s="3986"/>
      <c r="F133" s="3172"/>
      <c r="G133" s="3172"/>
      <c r="H133" s="3172"/>
      <c r="I133" s="3172"/>
      <c r="J133" s="3172"/>
      <c r="K133" s="3172"/>
      <c r="L133" s="3172"/>
      <c r="M133" s="3172"/>
      <c r="N133" s="3987"/>
      <c r="O133" s="4044" t="s">
        <v>1731</v>
      </c>
      <c r="P133" s="4045"/>
    </row>
    <row r="134" spans="2:16" ht="15" customHeight="1">
      <c r="B134" s="3991"/>
      <c r="C134" s="2882"/>
      <c r="D134" s="3992"/>
      <c r="E134" s="4042" t="s">
        <v>256</v>
      </c>
      <c r="F134" s="3984"/>
      <c r="G134" s="3984"/>
      <c r="H134" s="3984"/>
      <c r="I134" s="3984"/>
      <c r="J134" s="3984"/>
      <c r="K134" s="3984"/>
      <c r="L134" s="3984"/>
      <c r="M134" s="3984"/>
      <c r="N134" s="3985"/>
      <c r="O134" s="4044" t="s">
        <v>68</v>
      </c>
      <c r="P134" s="4045"/>
    </row>
    <row r="135" spans="2:16" ht="15" customHeight="1">
      <c r="B135" s="3991"/>
      <c r="C135" s="2882"/>
      <c r="D135" s="3992"/>
      <c r="E135" s="3986"/>
      <c r="F135" s="3172"/>
      <c r="G135" s="3172"/>
      <c r="H135" s="3172"/>
      <c r="I135" s="3172"/>
      <c r="J135" s="3172"/>
      <c r="K135" s="3172"/>
      <c r="L135" s="3172"/>
      <c r="M135" s="3172"/>
      <c r="N135" s="3987"/>
      <c r="O135" s="4044" t="s">
        <v>1730</v>
      </c>
      <c r="P135" s="4045"/>
    </row>
    <row r="136" spans="2:16" ht="15" customHeight="1">
      <c r="B136" s="3991"/>
      <c r="C136" s="2882"/>
      <c r="D136" s="3992"/>
      <c r="E136" s="4042" t="s">
        <v>1869</v>
      </c>
      <c r="F136" s="3984"/>
      <c r="G136" s="3984"/>
      <c r="H136" s="3984"/>
      <c r="I136" s="3984"/>
      <c r="J136" s="3984"/>
      <c r="K136" s="3984"/>
      <c r="L136" s="3984"/>
      <c r="M136" s="3984"/>
      <c r="N136" s="3985"/>
      <c r="O136" s="4044" t="s">
        <v>68</v>
      </c>
      <c r="P136" s="4045"/>
    </row>
    <row r="137" spans="2:16" ht="15" customHeight="1">
      <c r="B137" s="3991"/>
      <c r="C137" s="2882"/>
      <c r="D137" s="3992"/>
      <c r="E137" s="3991"/>
      <c r="F137" s="2882"/>
      <c r="G137" s="2882"/>
      <c r="H137" s="2882"/>
      <c r="I137" s="2882"/>
      <c r="J137" s="2882"/>
      <c r="K137" s="2882"/>
      <c r="L137" s="2882"/>
      <c r="M137" s="2882"/>
      <c r="N137" s="3992"/>
      <c r="O137" s="4044" t="s">
        <v>453</v>
      </c>
      <c r="P137" s="4045"/>
    </row>
    <row r="138" spans="2:16" ht="15" customHeight="1">
      <c r="B138" s="3991"/>
      <c r="C138" s="2882"/>
      <c r="D138" s="3992"/>
      <c r="E138" s="3991"/>
      <c r="F138" s="2882"/>
      <c r="G138" s="2882"/>
      <c r="H138" s="2882"/>
      <c r="I138" s="2882"/>
      <c r="J138" s="2882"/>
      <c r="K138" s="2882"/>
      <c r="L138" s="2882"/>
      <c r="M138" s="2882"/>
      <c r="N138" s="3992"/>
      <c r="O138" s="4044" t="s">
        <v>1730</v>
      </c>
      <c r="P138" s="4045"/>
    </row>
    <row r="139" spans="2:16" ht="15" customHeight="1">
      <c r="B139" s="3991"/>
      <c r="C139" s="2882"/>
      <c r="D139" s="3992"/>
      <c r="E139" s="3986"/>
      <c r="F139" s="3172"/>
      <c r="G139" s="3172"/>
      <c r="H139" s="3172"/>
      <c r="I139" s="3172"/>
      <c r="J139" s="3172"/>
      <c r="K139" s="3172"/>
      <c r="L139" s="3172"/>
      <c r="M139" s="3172"/>
      <c r="N139" s="3987"/>
      <c r="O139" s="4044" t="s">
        <v>1731</v>
      </c>
      <c r="P139" s="4045"/>
    </row>
    <row r="140" spans="2:16" ht="15" customHeight="1">
      <c r="B140" s="3991"/>
      <c r="C140" s="2882"/>
      <c r="D140" s="3992"/>
      <c r="E140" s="4043" t="s">
        <v>1770</v>
      </c>
      <c r="F140" s="3175"/>
      <c r="G140" s="3175"/>
      <c r="H140" s="3175"/>
      <c r="I140" s="3175"/>
      <c r="J140" s="3175"/>
      <c r="K140" s="3175"/>
      <c r="L140" s="3175"/>
      <c r="M140" s="3175"/>
      <c r="N140" s="4029"/>
      <c r="O140" s="4044" t="s">
        <v>453</v>
      </c>
      <c r="P140" s="4045"/>
    </row>
    <row r="141" spans="2:16" ht="15" customHeight="1">
      <c r="B141" s="3991"/>
      <c r="C141" s="2882"/>
      <c r="D141" s="3992"/>
      <c r="E141" s="3993" t="s">
        <v>516</v>
      </c>
      <c r="F141" s="3984"/>
      <c r="G141" s="3984"/>
      <c r="H141" s="3984"/>
      <c r="I141" s="3984"/>
      <c r="J141" s="3984"/>
      <c r="K141" s="3984"/>
      <c r="L141" s="3984"/>
      <c r="M141" s="3984"/>
      <c r="N141" s="3985"/>
      <c r="O141" s="4048" t="s">
        <v>453</v>
      </c>
      <c r="P141" s="4049"/>
    </row>
    <row r="142" spans="2:16" ht="15" customHeight="1">
      <c r="B142" s="3991"/>
      <c r="C142" s="2882"/>
      <c r="D142" s="3992"/>
      <c r="E142" s="3991"/>
      <c r="F142" s="2882"/>
      <c r="G142" s="2882"/>
      <c r="H142" s="2882"/>
      <c r="I142" s="2882"/>
      <c r="J142" s="2882"/>
      <c r="K142" s="2882"/>
      <c r="L142" s="2882"/>
      <c r="M142" s="2882"/>
      <c r="N142" s="3992"/>
      <c r="O142" s="2840" t="s">
        <v>205</v>
      </c>
      <c r="P142" s="2841" t="s">
        <v>205</v>
      </c>
    </row>
    <row r="143" spans="2:16" ht="15" customHeight="1">
      <c r="B143" s="3991"/>
      <c r="C143" s="2882"/>
      <c r="D143" s="3992"/>
      <c r="E143" s="3986"/>
      <c r="F143" s="3172"/>
      <c r="G143" s="3172"/>
      <c r="H143" s="3172"/>
      <c r="I143" s="3172"/>
      <c r="J143" s="3172"/>
      <c r="K143" s="3172"/>
      <c r="L143" s="3172"/>
      <c r="M143" s="3172"/>
      <c r="N143" s="3987"/>
      <c r="O143" s="2838" t="s">
        <v>205</v>
      </c>
      <c r="P143" s="2839" t="s">
        <v>205</v>
      </c>
    </row>
    <row r="144" spans="2:16" ht="15" customHeight="1">
      <c r="B144" s="3991"/>
      <c r="C144" s="2882"/>
      <c r="D144" s="3992"/>
      <c r="E144" s="4043" t="s">
        <v>500</v>
      </c>
      <c r="F144" s="3175"/>
      <c r="G144" s="3175"/>
      <c r="H144" s="3175"/>
      <c r="I144" s="3175"/>
      <c r="J144" s="3175"/>
      <c r="K144" s="3175"/>
      <c r="L144" s="3175"/>
      <c r="M144" s="3175"/>
      <c r="N144" s="4029"/>
      <c r="O144" s="4044" t="s">
        <v>453</v>
      </c>
      <c r="P144" s="4045"/>
    </row>
    <row r="145" spans="2:16" ht="15" customHeight="1">
      <c r="B145" s="3991"/>
      <c r="C145" s="2882"/>
      <c r="D145" s="3992"/>
      <c r="E145" s="3993" t="s">
        <v>507</v>
      </c>
      <c r="F145" s="3984"/>
      <c r="G145" s="3984"/>
      <c r="H145" s="3984"/>
      <c r="I145" s="3984"/>
      <c r="J145" s="3984"/>
      <c r="K145" s="3984"/>
      <c r="L145" s="3984"/>
      <c r="M145" s="3984"/>
      <c r="N145" s="3985"/>
      <c r="O145" s="4048" t="s">
        <v>453</v>
      </c>
      <c r="P145" s="4049"/>
    </row>
    <row r="146" spans="2:16" ht="15" customHeight="1">
      <c r="B146" s="3991"/>
      <c r="C146" s="2882"/>
      <c r="D146" s="3992"/>
      <c r="E146" s="3986"/>
      <c r="F146" s="3172"/>
      <c r="G146" s="3172"/>
      <c r="H146" s="3172"/>
      <c r="I146" s="3172"/>
      <c r="J146" s="3172"/>
      <c r="K146" s="3172"/>
      <c r="L146" s="3172"/>
      <c r="M146" s="3172"/>
      <c r="N146" s="3987"/>
      <c r="O146" s="2838" t="s">
        <v>205</v>
      </c>
      <c r="P146" s="2839" t="s">
        <v>205</v>
      </c>
    </row>
    <row r="147" spans="2:16" ht="15" customHeight="1">
      <c r="B147" s="3991"/>
      <c r="C147" s="2882"/>
      <c r="D147" s="3992"/>
      <c r="E147" s="4043" t="s">
        <v>776</v>
      </c>
      <c r="F147" s="3175"/>
      <c r="G147" s="3175"/>
      <c r="H147" s="3175"/>
      <c r="I147" s="3175"/>
      <c r="J147" s="3175"/>
      <c r="K147" s="3175"/>
      <c r="L147" s="3175"/>
      <c r="M147" s="3175"/>
      <c r="N147" s="4029"/>
      <c r="O147" s="4044" t="s">
        <v>1730</v>
      </c>
      <c r="P147" s="4045"/>
    </row>
    <row r="148" spans="2:16" ht="15" customHeight="1">
      <c r="B148" s="3991"/>
      <c r="C148" s="2882"/>
      <c r="D148" s="3992"/>
      <c r="E148" s="3993" t="s">
        <v>759</v>
      </c>
      <c r="F148" s="3984"/>
      <c r="G148" s="3984"/>
      <c r="H148" s="3984"/>
      <c r="I148" s="3984"/>
      <c r="J148" s="3984"/>
      <c r="K148" s="3984"/>
      <c r="L148" s="3984"/>
      <c r="M148" s="3984"/>
      <c r="N148" s="3985"/>
      <c r="O148" s="4048" t="s">
        <v>1730</v>
      </c>
      <c r="P148" s="4049"/>
    </row>
    <row r="149" spans="2:16" ht="15" customHeight="1">
      <c r="B149" s="3991"/>
      <c r="C149" s="2882"/>
      <c r="D149" s="3992"/>
      <c r="E149" s="3986"/>
      <c r="F149" s="3172"/>
      <c r="G149" s="3172"/>
      <c r="H149" s="3172"/>
      <c r="I149" s="3172"/>
      <c r="J149" s="3172"/>
      <c r="K149" s="3172"/>
      <c r="L149" s="3172"/>
      <c r="M149" s="3172"/>
      <c r="N149" s="3987"/>
      <c r="O149" s="2838" t="s">
        <v>205</v>
      </c>
      <c r="P149" s="2839" t="s">
        <v>205</v>
      </c>
    </row>
    <row r="150" spans="2:16" ht="15" customHeight="1">
      <c r="B150" s="3991"/>
      <c r="C150" s="2882"/>
      <c r="D150" s="3992"/>
      <c r="E150" s="4043" t="s">
        <v>783</v>
      </c>
      <c r="F150" s="3175"/>
      <c r="G150" s="3175"/>
      <c r="H150" s="3175"/>
      <c r="I150" s="3175"/>
      <c r="J150" s="3175"/>
      <c r="K150" s="3175"/>
      <c r="L150" s="3175"/>
      <c r="M150" s="3175"/>
      <c r="N150" s="4029"/>
      <c r="O150" s="4044" t="s">
        <v>1730</v>
      </c>
      <c r="P150" s="4045"/>
    </row>
    <row r="151" spans="2:16" ht="15" customHeight="1">
      <c r="B151" s="3991"/>
      <c r="C151" s="2882"/>
      <c r="D151" s="3992"/>
      <c r="E151" s="4043" t="s">
        <v>1036</v>
      </c>
      <c r="F151" s="3175"/>
      <c r="G151" s="3175"/>
      <c r="H151" s="3175"/>
      <c r="I151" s="3175"/>
      <c r="J151" s="3175"/>
      <c r="K151" s="3175"/>
      <c r="L151" s="3175"/>
      <c r="M151" s="3175"/>
      <c r="N151" s="4029"/>
      <c r="O151" s="4044" t="s">
        <v>1731</v>
      </c>
      <c r="P151" s="4045"/>
    </row>
    <row r="152" spans="2:16" ht="15" customHeight="1">
      <c r="B152" s="3991"/>
      <c r="C152" s="2882"/>
      <c r="D152" s="3992"/>
      <c r="E152" s="3993" t="s">
        <v>1047</v>
      </c>
      <c r="F152" s="3984"/>
      <c r="G152" s="3984"/>
      <c r="H152" s="3984"/>
      <c r="I152" s="3984"/>
      <c r="J152" s="3984"/>
      <c r="K152" s="3984"/>
      <c r="L152" s="3984"/>
      <c r="M152" s="3984"/>
      <c r="N152" s="3985"/>
      <c r="O152" s="4048" t="s">
        <v>1731</v>
      </c>
      <c r="P152" s="4049"/>
    </row>
    <row r="153" spans="2:16" ht="15" customHeight="1">
      <c r="B153" s="3991"/>
      <c r="C153" s="2882"/>
      <c r="D153" s="3992"/>
      <c r="E153" s="3991"/>
      <c r="F153" s="2882"/>
      <c r="G153" s="2882"/>
      <c r="H153" s="2882"/>
      <c r="I153" s="2882"/>
      <c r="J153" s="2882"/>
      <c r="K153" s="2882"/>
      <c r="L153" s="2882"/>
      <c r="M153" s="2882"/>
      <c r="N153" s="3992"/>
      <c r="O153" s="2840" t="s">
        <v>205</v>
      </c>
      <c r="P153" s="2841" t="s">
        <v>205</v>
      </c>
    </row>
    <row r="154" spans="2:16" ht="15" customHeight="1">
      <c r="B154" s="3991"/>
      <c r="C154" s="2882"/>
      <c r="D154" s="3992"/>
      <c r="E154" s="3986"/>
      <c r="F154" s="3172"/>
      <c r="G154" s="3172"/>
      <c r="H154" s="3172"/>
      <c r="I154" s="3172"/>
      <c r="J154" s="3172"/>
      <c r="K154" s="3172"/>
      <c r="L154" s="3172"/>
      <c r="M154" s="3172"/>
      <c r="N154" s="3987"/>
      <c r="O154" s="2838" t="s">
        <v>205</v>
      </c>
      <c r="P154" s="2839" t="s">
        <v>205</v>
      </c>
    </row>
    <row r="155" spans="2:16" ht="15" customHeight="1">
      <c r="B155" s="3991"/>
      <c r="C155" s="2882"/>
      <c r="D155" s="3992"/>
      <c r="E155" s="3993" t="s">
        <v>1039</v>
      </c>
      <c r="F155" s="3984"/>
      <c r="G155" s="3984"/>
      <c r="H155" s="3984"/>
      <c r="I155" s="3984"/>
      <c r="J155" s="3984"/>
      <c r="K155" s="3984"/>
      <c r="L155" s="3984"/>
      <c r="M155" s="3984"/>
      <c r="N155" s="3985"/>
      <c r="O155" s="4048" t="s">
        <v>1731</v>
      </c>
      <c r="P155" s="4049"/>
    </row>
    <row r="156" spans="2:16" ht="15" customHeight="1">
      <c r="B156" s="3986"/>
      <c r="C156" s="3172"/>
      <c r="D156" s="3987"/>
      <c r="E156" s="3986"/>
      <c r="F156" s="3172"/>
      <c r="G156" s="3172"/>
      <c r="H156" s="3172"/>
      <c r="I156" s="3172"/>
      <c r="J156" s="3172"/>
      <c r="K156" s="3172"/>
      <c r="L156" s="3172"/>
      <c r="M156" s="3172"/>
      <c r="N156" s="3987"/>
      <c r="O156" s="2838" t="s">
        <v>205</v>
      </c>
      <c r="P156" s="2839" t="s">
        <v>205</v>
      </c>
    </row>
    <row r="157" spans="2:16" ht="15" customHeight="1">
      <c r="B157" s="4098"/>
      <c r="C157" s="3984"/>
      <c r="D157" s="3985"/>
      <c r="E157" s="4042" t="s">
        <v>282</v>
      </c>
      <c r="F157" s="3984"/>
      <c r="G157" s="3984"/>
      <c r="H157" s="3984"/>
      <c r="I157" s="3984"/>
      <c r="J157" s="3984"/>
      <c r="K157" s="3984"/>
      <c r="L157" s="3984"/>
      <c r="M157" s="3984"/>
      <c r="N157" s="3985"/>
      <c r="O157" s="4044" t="s">
        <v>68</v>
      </c>
      <c r="P157" s="4045"/>
    </row>
    <row r="158" spans="2:16" ht="15" customHeight="1">
      <c r="B158" s="3991"/>
      <c r="C158" s="2882"/>
      <c r="D158" s="3992"/>
      <c r="E158" s="3991"/>
      <c r="F158" s="2882"/>
      <c r="G158" s="2882"/>
      <c r="H158" s="2882"/>
      <c r="I158" s="2882"/>
      <c r="J158" s="2882"/>
      <c r="K158" s="2882"/>
      <c r="L158" s="2882"/>
      <c r="M158" s="2882"/>
      <c r="N158" s="3992"/>
      <c r="O158" s="4044" t="s">
        <v>453</v>
      </c>
      <c r="P158" s="4045"/>
    </row>
    <row r="159" spans="2:16" ht="15" customHeight="1">
      <c r="B159" s="3991"/>
      <c r="C159" s="2882"/>
      <c r="D159" s="3992"/>
      <c r="E159" s="3991"/>
      <c r="F159" s="2882"/>
      <c r="G159" s="2882"/>
      <c r="H159" s="2882"/>
      <c r="I159" s="2882"/>
      <c r="J159" s="2882"/>
      <c r="K159" s="2882"/>
      <c r="L159" s="2882"/>
      <c r="M159" s="2882"/>
      <c r="N159" s="3992"/>
      <c r="O159" s="4044" t="s">
        <v>1730</v>
      </c>
      <c r="P159" s="4045"/>
    </row>
    <row r="160" spans="2:16" ht="15" customHeight="1">
      <c r="B160" s="3991"/>
      <c r="C160" s="2882"/>
      <c r="D160" s="3992"/>
      <c r="E160" s="3991"/>
      <c r="F160" s="2882"/>
      <c r="G160" s="2882"/>
      <c r="H160" s="2882"/>
      <c r="I160" s="2882"/>
      <c r="J160" s="2882"/>
      <c r="K160" s="2882"/>
      <c r="L160" s="2882"/>
      <c r="M160" s="2882"/>
      <c r="N160" s="3992"/>
      <c r="O160" s="4044" t="s">
        <v>1731</v>
      </c>
      <c r="P160" s="4045"/>
    </row>
    <row r="161" spans="2:16" ht="15" customHeight="1">
      <c r="B161" s="3991"/>
      <c r="C161" s="2882"/>
      <c r="D161" s="3992"/>
      <c r="E161" s="3991"/>
      <c r="F161" s="2882"/>
      <c r="G161" s="2882"/>
      <c r="H161" s="2882"/>
      <c r="I161" s="2882"/>
      <c r="J161" s="2882"/>
      <c r="K161" s="2882"/>
      <c r="L161" s="2882"/>
      <c r="M161" s="2882"/>
      <c r="N161" s="3992"/>
      <c r="O161" s="4044" t="s">
        <v>1732</v>
      </c>
      <c r="P161" s="4045"/>
    </row>
    <row r="162" spans="2:16" ht="15" customHeight="1">
      <c r="B162" s="3991"/>
      <c r="C162" s="2882"/>
      <c r="D162" s="3992"/>
      <c r="E162" s="3986"/>
      <c r="F162" s="3172"/>
      <c r="G162" s="3172"/>
      <c r="H162" s="3172"/>
      <c r="I162" s="3172"/>
      <c r="J162" s="3172"/>
      <c r="K162" s="3172"/>
      <c r="L162" s="3172"/>
      <c r="M162" s="3172"/>
      <c r="N162" s="3987"/>
      <c r="O162" s="4044" t="s">
        <v>1733</v>
      </c>
      <c r="P162" s="4045"/>
    </row>
    <row r="163" spans="2:16" ht="15" customHeight="1">
      <c r="B163" s="3991"/>
      <c r="C163" s="2882"/>
      <c r="D163" s="3992"/>
      <c r="E163" s="4042" t="s">
        <v>300</v>
      </c>
      <c r="F163" s="3984"/>
      <c r="G163" s="3984"/>
      <c r="H163" s="3984"/>
      <c r="I163" s="3984"/>
      <c r="J163" s="3984"/>
      <c r="K163" s="3984"/>
      <c r="L163" s="3984"/>
      <c r="M163" s="3984"/>
      <c r="N163" s="3985"/>
      <c r="O163" s="4044" t="s">
        <v>68</v>
      </c>
      <c r="P163" s="4045"/>
    </row>
    <row r="164" spans="2:16" ht="15" customHeight="1">
      <c r="B164" s="3991"/>
      <c r="C164" s="2882"/>
      <c r="D164" s="3992"/>
      <c r="E164" s="3991"/>
      <c r="F164" s="2882"/>
      <c r="G164" s="2882"/>
      <c r="H164" s="2882"/>
      <c r="I164" s="2882"/>
      <c r="J164" s="2882"/>
      <c r="K164" s="2882"/>
      <c r="L164" s="2882"/>
      <c r="M164" s="2882"/>
      <c r="N164" s="3992"/>
      <c r="O164" s="4044" t="s">
        <v>453</v>
      </c>
      <c r="P164" s="4045"/>
    </row>
    <row r="165" spans="2:16" ht="15" customHeight="1">
      <c r="B165" s="3991"/>
      <c r="C165" s="2882"/>
      <c r="D165" s="3992"/>
      <c r="E165" s="3991"/>
      <c r="F165" s="2882"/>
      <c r="G165" s="2882"/>
      <c r="H165" s="2882"/>
      <c r="I165" s="2882"/>
      <c r="J165" s="2882"/>
      <c r="K165" s="2882"/>
      <c r="L165" s="2882"/>
      <c r="M165" s="2882"/>
      <c r="N165" s="3992"/>
      <c r="O165" s="4044" t="s">
        <v>1730</v>
      </c>
      <c r="P165" s="4045"/>
    </row>
    <row r="166" spans="2:16" ht="15" customHeight="1">
      <c r="B166" s="3991"/>
      <c r="C166" s="2882"/>
      <c r="D166" s="3992"/>
      <c r="E166" s="3991"/>
      <c r="F166" s="2882"/>
      <c r="G166" s="2882"/>
      <c r="H166" s="2882"/>
      <c r="I166" s="2882"/>
      <c r="J166" s="2882"/>
      <c r="K166" s="2882"/>
      <c r="L166" s="2882"/>
      <c r="M166" s="2882"/>
      <c r="N166" s="3992"/>
      <c r="O166" s="4044" t="s">
        <v>1731</v>
      </c>
      <c r="P166" s="4045"/>
    </row>
    <row r="167" spans="2:16" ht="15" customHeight="1">
      <c r="B167" s="3991"/>
      <c r="C167" s="2882"/>
      <c r="D167" s="3992"/>
      <c r="E167" s="3991"/>
      <c r="F167" s="2882"/>
      <c r="G167" s="2882"/>
      <c r="H167" s="2882"/>
      <c r="I167" s="2882"/>
      <c r="J167" s="2882"/>
      <c r="K167" s="2882"/>
      <c r="L167" s="2882"/>
      <c r="M167" s="2882"/>
      <c r="N167" s="3992"/>
      <c r="O167" s="4044" t="s">
        <v>1732</v>
      </c>
      <c r="P167" s="4045"/>
    </row>
    <row r="168" spans="2:16" ht="15" customHeight="1">
      <c r="B168" s="3991"/>
      <c r="C168" s="2882"/>
      <c r="D168" s="3992"/>
      <c r="E168" s="3986"/>
      <c r="F168" s="3172"/>
      <c r="G168" s="3172"/>
      <c r="H168" s="3172"/>
      <c r="I168" s="3172"/>
      <c r="J168" s="3172"/>
      <c r="K168" s="3172"/>
      <c r="L168" s="3172"/>
      <c r="M168" s="3172"/>
      <c r="N168" s="3987"/>
      <c r="O168" s="4044" t="s">
        <v>1733</v>
      </c>
      <c r="P168" s="4045"/>
    </row>
    <row r="169" spans="2:16" ht="15" customHeight="1">
      <c r="B169" s="3991"/>
      <c r="C169" s="2882"/>
      <c r="D169" s="3992"/>
      <c r="E169" s="4042" t="s">
        <v>309</v>
      </c>
      <c r="F169" s="3984"/>
      <c r="G169" s="3984"/>
      <c r="H169" s="3984"/>
      <c r="I169" s="3984"/>
      <c r="J169" s="3984"/>
      <c r="K169" s="3984"/>
      <c r="L169" s="3984"/>
      <c r="M169" s="3984"/>
      <c r="N169" s="3985"/>
      <c r="O169" s="4044" t="s">
        <v>68</v>
      </c>
      <c r="P169" s="4045"/>
    </row>
    <row r="170" spans="2:16" ht="15" customHeight="1">
      <c r="B170" s="3991"/>
      <c r="C170" s="2882"/>
      <c r="D170" s="3992"/>
      <c r="E170" s="3991"/>
      <c r="F170" s="2882"/>
      <c r="G170" s="2882"/>
      <c r="H170" s="2882"/>
      <c r="I170" s="2882"/>
      <c r="J170" s="2882"/>
      <c r="K170" s="2882"/>
      <c r="L170" s="2882"/>
      <c r="M170" s="2882"/>
      <c r="N170" s="3992"/>
      <c r="O170" s="4044" t="s">
        <v>453</v>
      </c>
      <c r="P170" s="4045"/>
    </row>
    <row r="171" spans="2:16" ht="15" customHeight="1">
      <c r="B171" s="3991"/>
      <c r="C171" s="2882"/>
      <c r="D171" s="3992"/>
      <c r="E171" s="3991"/>
      <c r="F171" s="2882"/>
      <c r="G171" s="2882"/>
      <c r="H171" s="2882"/>
      <c r="I171" s="2882"/>
      <c r="J171" s="2882"/>
      <c r="K171" s="2882"/>
      <c r="L171" s="2882"/>
      <c r="M171" s="2882"/>
      <c r="N171" s="3992"/>
      <c r="O171" s="4044" t="s">
        <v>1730</v>
      </c>
      <c r="P171" s="4045"/>
    </row>
    <row r="172" spans="2:16" ht="15" customHeight="1">
      <c r="B172" s="3991"/>
      <c r="C172" s="2882"/>
      <c r="D172" s="3992"/>
      <c r="E172" s="3991"/>
      <c r="F172" s="2882"/>
      <c r="G172" s="2882"/>
      <c r="H172" s="2882"/>
      <c r="I172" s="2882"/>
      <c r="J172" s="2882"/>
      <c r="K172" s="2882"/>
      <c r="L172" s="2882"/>
      <c r="M172" s="2882"/>
      <c r="N172" s="3992"/>
      <c r="O172" s="4044" t="s">
        <v>1731</v>
      </c>
      <c r="P172" s="4045"/>
    </row>
    <row r="173" spans="2:16" ht="15" customHeight="1">
      <c r="B173" s="3991"/>
      <c r="C173" s="2882"/>
      <c r="D173" s="3992"/>
      <c r="E173" s="3991"/>
      <c r="F173" s="2882"/>
      <c r="G173" s="2882"/>
      <c r="H173" s="2882"/>
      <c r="I173" s="2882"/>
      <c r="J173" s="2882"/>
      <c r="K173" s="2882"/>
      <c r="L173" s="2882"/>
      <c r="M173" s="2882"/>
      <c r="N173" s="3992"/>
      <c r="O173" s="4044" t="s">
        <v>1732</v>
      </c>
      <c r="P173" s="4045"/>
    </row>
    <row r="174" spans="2:16" ht="15" customHeight="1">
      <c r="B174" s="3991"/>
      <c r="C174" s="2882"/>
      <c r="D174" s="3992"/>
      <c r="E174" s="3986"/>
      <c r="F174" s="3172"/>
      <c r="G174" s="3172"/>
      <c r="H174" s="3172"/>
      <c r="I174" s="3172"/>
      <c r="J174" s="3172"/>
      <c r="K174" s="3172"/>
      <c r="L174" s="3172"/>
      <c r="M174" s="3172"/>
      <c r="N174" s="3987"/>
      <c r="O174" s="4044" t="s">
        <v>1733</v>
      </c>
      <c r="P174" s="4045"/>
    </row>
    <row r="175" spans="2:16" ht="15" customHeight="1">
      <c r="B175" s="3991"/>
      <c r="C175" s="2882"/>
      <c r="D175" s="3992"/>
      <c r="E175" s="3993" t="s">
        <v>573</v>
      </c>
      <c r="F175" s="3984"/>
      <c r="G175" s="3984"/>
      <c r="H175" s="3984"/>
      <c r="I175" s="3984"/>
      <c r="J175" s="3984"/>
      <c r="K175" s="3984"/>
      <c r="L175" s="3984"/>
      <c r="M175" s="3984"/>
      <c r="N175" s="3985"/>
      <c r="O175" s="4048" t="s">
        <v>453</v>
      </c>
      <c r="P175" s="4049"/>
    </row>
    <row r="176" spans="2:16" ht="15" customHeight="1">
      <c r="B176" s="3991"/>
      <c r="C176" s="2882"/>
      <c r="D176" s="3992"/>
      <c r="E176" s="3986"/>
      <c r="F176" s="3172"/>
      <c r="G176" s="3172"/>
      <c r="H176" s="3172"/>
      <c r="I176" s="3172"/>
      <c r="J176" s="3172"/>
      <c r="K176" s="3172"/>
      <c r="L176" s="3172"/>
      <c r="M176" s="3172"/>
      <c r="N176" s="3987"/>
      <c r="O176" s="2838" t="s">
        <v>205</v>
      </c>
      <c r="P176" s="2839" t="s">
        <v>205</v>
      </c>
    </row>
    <row r="177" spans="2:16" ht="15" customHeight="1">
      <c r="B177" s="3991"/>
      <c r="C177" s="2882"/>
      <c r="D177" s="3992"/>
      <c r="E177" s="4030" t="s">
        <v>534</v>
      </c>
      <c r="F177" s="3175"/>
      <c r="G177" s="3175"/>
      <c r="H177" s="3175"/>
      <c r="I177" s="3175"/>
      <c r="J177" s="3175"/>
      <c r="K177" s="3175"/>
      <c r="L177" s="3175"/>
      <c r="M177" s="3175"/>
      <c r="N177" s="4029"/>
      <c r="O177" s="4044" t="s">
        <v>453</v>
      </c>
      <c r="P177" s="4045"/>
    </row>
    <row r="178" spans="2:16" ht="15" customHeight="1">
      <c r="B178" s="3991"/>
      <c r="C178" s="2882"/>
      <c r="D178" s="3992"/>
      <c r="E178" s="3993" t="s">
        <v>963</v>
      </c>
      <c r="F178" s="3984"/>
      <c r="G178" s="3984"/>
      <c r="H178" s="3984"/>
      <c r="I178" s="3984"/>
      <c r="J178" s="3984"/>
      <c r="K178" s="3984"/>
      <c r="L178" s="3984"/>
      <c r="M178" s="3984"/>
      <c r="N178" s="3985"/>
      <c r="O178" s="4048" t="s">
        <v>1730</v>
      </c>
      <c r="P178" s="4049"/>
    </row>
    <row r="179" spans="2:16" ht="15" customHeight="1">
      <c r="B179" s="3991"/>
      <c r="C179" s="2882"/>
      <c r="D179" s="3992"/>
      <c r="E179" s="3986"/>
      <c r="F179" s="3172"/>
      <c r="G179" s="3172"/>
      <c r="H179" s="3172"/>
      <c r="I179" s="3172"/>
      <c r="J179" s="3172"/>
      <c r="K179" s="3172"/>
      <c r="L179" s="3172"/>
      <c r="M179" s="3172"/>
      <c r="N179" s="3987"/>
      <c r="O179" s="2838" t="s">
        <v>205</v>
      </c>
      <c r="P179" s="2839" t="s">
        <v>205</v>
      </c>
    </row>
    <row r="180" spans="2:16" ht="15" customHeight="1">
      <c r="B180" s="3991"/>
      <c r="C180" s="2882"/>
      <c r="D180" s="3992"/>
      <c r="E180" s="3993" t="s">
        <v>583</v>
      </c>
      <c r="F180" s="3984"/>
      <c r="G180" s="3984"/>
      <c r="H180" s="3984"/>
      <c r="I180" s="3984"/>
      <c r="J180" s="3984"/>
      <c r="K180" s="3984"/>
      <c r="L180" s="3984"/>
      <c r="M180" s="3984"/>
      <c r="N180" s="3985"/>
      <c r="O180" s="4048" t="s">
        <v>1730</v>
      </c>
      <c r="P180" s="4049"/>
    </row>
    <row r="181" spans="2:16" ht="15" customHeight="1">
      <c r="B181" s="3991"/>
      <c r="C181" s="2882"/>
      <c r="D181" s="3992"/>
      <c r="E181" s="3986"/>
      <c r="F181" s="3172"/>
      <c r="G181" s="3172"/>
      <c r="H181" s="3172"/>
      <c r="I181" s="3172"/>
      <c r="J181" s="3172"/>
      <c r="K181" s="3172"/>
      <c r="L181" s="3172"/>
      <c r="M181" s="3172"/>
      <c r="N181" s="3987"/>
      <c r="O181" s="2838" t="s">
        <v>205</v>
      </c>
      <c r="P181" s="2839" t="s">
        <v>205</v>
      </c>
    </row>
    <row r="182" spans="2:16" ht="15" customHeight="1">
      <c r="B182" s="3991"/>
      <c r="C182" s="2882"/>
      <c r="D182" s="3992"/>
      <c r="E182" s="4030" t="s">
        <v>793</v>
      </c>
      <c r="F182" s="3175"/>
      <c r="G182" s="3175"/>
      <c r="H182" s="3175"/>
      <c r="I182" s="3175"/>
      <c r="J182" s="3175"/>
      <c r="K182" s="3175"/>
      <c r="L182" s="3175"/>
      <c r="M182" s="3175"/>
      <c r="N182" s="4029"/>
      <c r="O182" s="4044" t="s">
        <v>1730</v>
      </c>
      <c r="P182" s="4045"/>
    </row>
    <row r="183" spans="2:16" ht="15" customHeight="1">
      <c r="B183" s="3991"/>
      <c r="C183" s="2882"/>
      <c r="D183" s="3992"/>
      <c r="E183" s="4030" t="s">
        <v>794</v>
      </c>
      <c r="F183" s="3175"/>
      <c r="G183" s="3175"/>
      <c r="H183" s="3175"/>
      <c r="I183" s="3175"/>
      <c r="J183" s="3175"/>
      <c r="K183" s="3175"/>
      <c r="L183" s="3175"/>
      <c r="M183" s="3175"/>
      <c r="N183" s="4029"/>
      <c r="O183" s="4044" t="s">
        <v>1730</v>
      </c>
      <c r="P183" s="4045"/>
    </row>
    <row r="184" spans="2:16" ht="15" customHeight="1">
      <c r="B184" s="3991"/>
      <c r="C184" s="2882"/>
      <c r="D184" s="3992"/>
      <c r="E184" s="4030" t="s">
        <v>795</v>
      </c>
      <c r="F184" s="3175"/>
      <c r="G184" s="3175"/>
      <c r="H184" s="3175"/>
      <c r="I184" s="3175"/>
      <c r="J184" s="3175"/>
      <c r="K184" s="3175"/>
      <c r="L184" s="3175"/>
      <c r="M184" s="3175"/>
      <c r="N184" s="4029"/>
      <c r="O184" s="4044" t="s">
        <v>1730</v>
      </c>
      <c r="P184" s="4045"/>
    </row>
    <row r="185" spans="2:16" ht="15" customHeight="1">
      <c r="B185" s="3991"/>
      <c r="C185" s="2882"/>
      <c r="D185" s="3992"/>
      <c r="E185" s="4043" t="s">
        <v>801</v>
      </c>
      <c r="F185" s="3175"/>
      <c r="G185" s="3175"/>
      <c r="H185" s="3175"/>
      <c r="I185" s="3175"/>
      <c r="J185" s="3175"/>
      <c r="K185" s="3175"/>
      <c r="L185" s="3175"/>
      <c r="M185" s="3175"/>
      <c r="N185" s="4029"/>
      <c r="O185" s="4044" t="s">
        <v>1730</v>
      </c>
      <c r="P185" s="4045"/>
    </row>
    <row r="186" spans="2:16" ht="15" customHeight="1">
      <c r="B186" s="3991"/>
      <c r="C186" s="2882"/>
      <c r="D186" s="3992"/>
      <c r="E186" s="3993" t="s">
        <v>1127</v>
      </c>
      <c r="F186" s="3984"/>
      <c r="G186" s="3984"/>
      <c r="H186" s="3984"/>
      <c r="I186" s="3984"/>
      <c r="J186" s="3984"/>
      <c r="K186" s="3984"/>
      <c r="L186" s="3984"/>
      <c r="M186" s="3984"/>
      <c r="N186" s="3985"/>
      <c r="O186" s="4048" t="s">
        <v>1731</v>
      </c>
      <c r="P186" s="4049"/>
    </row>
    <row r="187" spans="2:16" ht="15" customHeight="1">
      <c r="B187" s="3991"/>
      <c r="C187" s="2882"/>
      <c r="D187" s="3992"/>
      <c r="E187" s="3986"/>
      <c r="F187" s="3172"/>
      <c r="G187" s="3172"/>
      <c r="H187" s="3172"/>
      <c r="I187" s="3172"/>
      <c r="J187" s="3172"/>
      <c r="K187" s="3172"/>
      <c r="L187" s="3172"/>
      <c r="M187" s="3172"/>
      <c r="N187" s="3987"/>
      <c r="O187" s="2838" t="s">
        <v>205</v>
      </c>
      <c r="P187" s="2839" t="s">
        <v>205</v>
      </c>
    </row>
    <row r="188" spans="2:16" ht="15" customHeight="1">
      <c r="B188" s="3986"/>
      <c r="C188" s="3172"/>
      <c r="D188" s="3987"/>
      <c r="E188" s="4043" t="s">
        <v>1788</v>
      </c>
      <c r="F188" s="3175"/>
      <c r="G188" s="3175"/>
      <c r="H188" s="3175"/>
      <c r="I188" s="3175"/>
      <c r="J188" s="3175"/>
      <c r="K188" s="3175"/>
      <c r="L188" s="3175"/>
      <c r="M188" s="3175"/>
      <c r="N188" s="4029"/>
      <c r="O188" s="4044" t="s">
        <v>1731</v>
      </c>
      <c r="P188" s="4045"/>
    </row>
    <row r="189" spans="2:16" ht="15" customHeight="1">
      <c r="B189" s="3990" t="s">
        <v>803</v>
      </c>
      <c r="C189" s="3984"/>
      <c r="D189" s="3985"/>
      <c r="E189" s="4030" t="s">
        <v>804</v>
      </c>
      <c r="F189" s="3175"/>
      <c r="G189" s="3175"/>
      <c r="H189" s="3175"/>
      <c r="I189" s="3175"/>
      <c r="J189" s="3175"/>
      <c r="K189" s="3175"/>
      <c r="L189" s="3175"/>
      <c r="M189" s="3175"/>
      <c r="N189" s="4029"/>
      <c r="O189" s="4044" t="s">
        <v>1730</v>
      </c>
      <c r="P189" s="4045"/>
    </row>
    <row r="190" spans="2:16" ht="15" customHeight="1">
      <c r="B190" s="3991"/>
      <c r="C190" s="2882"/>
      <c r="D190" s="3992"/>
      <c r="E190" s="4030" t="s">
        <v>805</v>
      </c>
      <c r="F190" s="3175"/>
      <c r="G190" s="3175"/>
      <c r="H190" s="3175"/>
      <c r="I190" s="3175"/>
      <c r="J190" s="3175"/>
      <c r="K190" s="3175"/>
      <c r="L190" s="3175"/>
      <c r="M190" s="3175"/>
      <c r="N190" s="4029"/>
      <c r="O190" s="4044" t="s">
        <v>1730</v>
      </c>
      <c r="P190" s="4045"/>
    </row>
    <row r="191" spans="2:16" ht="15" customHeight="1">
      <c r="B191" s="3991"/>
      <c r="C191" s="2882"/>
      <c r="D191" s="3992"/>
      <c r="E191" s="4050" t="s">
        <v>811</v>
      </c>
      <c r="F191" s="3984"/>
      <c r="G191" s="3984"/>
      <c r="H191" s="3984"/>
      <c r="I191" s="3984"/>
      <c r="J191" s="3984"/>
      <c r="K191" s="3984"/>
      <c r="L191" s="3984"/>
      <c r="M191" s="3984"/>
      <c r="N191" s="3985"/>
      <c r="O191" s="4082" t="s">
        <v>1730</v>
      </c>
      <c r="P191" s="4083"/>
    </row>
    <row r="192" spans="2:16" ht="15" customHeight="1">
      <c r="B192" s="3991"/>
      <c r="C192" s="2882"/>
      <c r="D192" s="3992"/>
      <c r="E192" s="3991"/>
      <c r="F192" s="2882"/>
      <c r="G192" s="2882"/>
      <c r="H192" s="2882"/>
      <c r="I192" s="2882"/>
      <c r="J192" s="2882"/>
      <c r="K192" s="2882"/>
      <c r="L192" s="2882"/>
      <c r="M192" s="2882"/>
      <c r="N192" s="3992"/>
      <c r="O192" s="2840" t="s">
        <v>205</v>
      </c>
      <c r="P192" s="2841" t="s">
        <v>205</v>
      </c>
    </row>
    <row r="193" spans="2:16" ht="15" customHeight="1">
      <c r="B193" s="3991"/>
      <c r="C193" s="2882"/>
      <c r="D193" s="3992"/>
      <c r="E193" s="3991"/>
      <c r="F193" s="2882"/>
      <c r="G193" s="2882"/>
      <c r="H193" s="2882"/>
      <c r="I193" s="2882"/>
      <c r="J193" s="2882"/>
      <c r="K193" s="2882"/>
      <c r="L193" s="2882"/>
      <c r="M193" s="2882"/>
      <c r="N193" s="3992"/>
      <c r="O193" s="2840" t="s">
        <v>205</v>
      </c>
      <c r="P193" s="2841" t="s">
        <v>205</v>
      </c>
    </row>
    <row r="194" spans="2:16" ht="15" customHeight="1">
      <c r="B194" s="3986"/>
      <c r="C194" s="3172"/>
      <c r="D194" s="3987"/>
      <c r="E194" s="3986"/>
      <c r="F194" s="3172"/>
      <c r="G194" s="3172"/>
      <c r="H194" s="3172"/>
      <c r="I194" s="3172"/>
      <c r="J194" s="3172"/>
      <c r="K194" s="3172"/>
      <c r="L194" s="3172"/>
      <c r="M194" s="3172"/>
      <c r="N194" s="3987"/>
      <c r="O194" s="2838" t="s">
        <v>205</v>
      </c>
      <c r="P194" s="2839" t="s">
        <v>205</v>
      </c>
    </row>
    <row r="195" spans="2:16" ht="15" customHeight="1">
      <c r="B195" s="3990" t="s">
        <v>1870</v>
      </c>
      <c r="C195" s="3984"/>
      <c r="D195" s="3985"/>
      <c r="E195" s="3993" t="s">
        <v>855</v>
      </c>
      <c r="F195" s="3984"/>
      <c r="G195" s="3984"/>
      <c r="H195" s="3984"/>
      <c r="I195" s="3984"/>
      <c r="J195" s="3984"/>
      <c r="K195" s="3984"/>
      <c r="L195" s="3984"/>
      <c r="M195" s="3984"/>
      <c r="N195" s="3985"/>
      <c r="O195" s="4044" t="s">
        <v>1730</v>
      </c>
      <c r="P195" s="4045"/>
    </row>
    <row r="196" spans="2:16" ht="15" customHeight="1">
      <c r="B196" s="3991"/>
      <c r="C196" s="2882"/>
      <c r="D196" s="3992"/>
      <c r="E196" s="3991"/>
      <c r="F196" s="2882"/>
      <c r="G196" s="2882"/>
      <c r="H196" s="2882"/>
      <c r="I196" s="2882"/>
      <c r="J196" s="2882"/>
      <c r="K196" s="2882"/>
      <c r="L196" s="2882"/>
      <c r="M196" s="2882"/>
      <c r="N196" s="3992"/>
      <c r="O196" s="4044" t="s">
        <v>1732</v>
      </c>
      <c r="P196" s="4045"/>
    </row>
    <row r="197" spans="2:16" ht="15" customHeight="1">
      <c r="B197" s="3991"/>
      <c r="C197" s="2882"/>
      <c r="D197" s="3992"/>
      <c r="E197" s="3986"/>
      <c r="F197" s="3172"/>
      <c r="G197" s="3172"/>
      <c r="H197" s="3172"/>
      <c r="I197" s="3172"/>
      <c r="J197" s="3172"/>
      <c r="K197" s="3172"/>
      <c r="L197" s="3172"/>
      <c r="M197" s="3172"/>
      <c r="N197" s="3987"/>
      <c r="O197" s="4044" t="s">
        <v>1731</v>
      </c>
      <c r="P197" s="4045"/>
    </row>
    <row r="198" spans="2:16" ht="15" customHeight="1">
      <c r="B198" s="3991"/>
      <c r="C198" s="2882"/>
      <c r="D198" s="3992"/>
      <c r="E198" s="4042" t="s">
        <v>873</v>
      </c>
      <c r="F198" s="3984"/>
      <c r="G198" s="3984"/>
      <c r="H198" s="3984"/>
      <c r="I198" s="3984"/>
      <c r="J198" s="3984"/>
      <c r="K198" s="3984"/>
      <c r="L198" s="3984"/>
      <c r="M198" s="3984"/>
      <c r="N198" s="3985"/>
      <c r="O198" s="4044" t="s">
        <v>1730</v>
      </c>
      <c r="P198" s="4045"/>
    </row>
    <row r="199" spans="2:16" ht="15" customHeight="1">
      <c r="B199" s="3991"/>
      <c r="C199" s="2882"/>
      <c r="D199" s="3992"/>
      <c r="E199" s="3991"/>
      <c r="F199" s="2882"/>
      <c r="G199" s="2882"/>
      <c r="H199" s="2882"/>
      <c r="I199" s="2882"/>
      <c r="J199" s="2882"/>
      <c r="K199" s="2882"/>
      <c r="L199" s="2882"/>
      <c r="M199" s="2882"/>
      <c r="N199" s="3992"/>
      <c r="O199" s="4044" t="s">
        <v>1732</v>
      </c>
      <c r="P199" s="4045"/>
    </row>
    <row r="200" spans="2:16" ht="15" customHeight="1">
      <c r="B200" s="3991"/>
      <c r="C200" s="2882"/>
      <c r="D200" s="3992"/>
      <c r="E200" s="3986"/>
      <c r="F200" s="3172"/>
      <c r="G200" s="3172"/>
      <c r="H200" s="3172"/>
      <c r="I200" s="3172"/>
      <c r="J200" s="3172"/>
      <c r="K200" s="3172"/>
      <c r="L200" s="3172"/>
      <c r="M200" s="3172"/>
      <c r="N200" s="3987"/>
      <c r="O200" s="4044" t="s">
        <v>1731</v>
      </c>
      <c r="P200" s="4045"/>
    </row>
    <row r="201" spans="2:16" ht="15" customHeight="1">
      <c r="B201" s="3991"/>
      <c r="C201" s="2882"/>
      <c r="D201" s="3992"/>
      <c r="E201" s="3993" t="s">
        <v>1747</v>
      </c>
      <c r="F201" s="3984"/>
      <c r="G201" s="3984"/>
      <c r="H201" s="3984"/>
      <c r="I201" s="3984"/>
      <c r="J201" s="3984"/>
      <c r="K201" s="3984"/>
      <c r="L201" s="3984"/>
      <c r="M201" s="3984"/>
      <c r="N201" s="3985"/>
      <c r="O201" s="4048" t="s">
        <v>68</v>
      </c>
      <c r="P201" s="4049"/>
    </row>
    <row r="202" spans="2:16" ht="15" customHeight="1">
      <c r="B202" s="3991"/>
      <c r="C202" s="2882"/>
      <c r="D202" s="3992"/>
      <c r="E202" s="3986"/>
      <c r="F202" s="3172"/>
      <c r="G202" s="3172"/>
      <c r="H202" s="3172"/>
      <c r="I202" s="3172"/>
      <c r="J202" s="3172"/>
      <c r="K202" s="3172"/>
      <c r="L202" s="3172"/>
      <c r="M202" s="3172"/>
      <c r="N202" s="3987"/>
      <c r="O202" s="2838" t="s">
        <v>205</v>
      </c>
      <c r="P202" s="2839" t="s">
        <v>205</v>
      </c>
    </row>
    <row r="203" spans="2:16" ht="15" customHeight="1">
      <c r="B203" s="3991"/>
      <c r="C203" s="2882"/>
      <c r="D203" s="3992"/>
      <c r="E203" s="3993" t="s">
        <v>883</v>
      </c>
      <c r="F203" s="3984"/>
      <c r="G203" s="3984"/>
      <c r="H203" s="3984"/>
      <c r="I203" s="3984"/>
      <c r="J203" s="3984"/>
      <c r="K203" s="3984"/>
      <c r="L203" s="3984"/>
      <c r="M203" s="3984"/>
      <c r="N203" s="3985"/>
      <c r="O203" s="4048" t="s">
        <v>1730</v>
      </c>
      <c r="P203" s="4049"/>
    </row>
    <row r="204" spans="2:16" ht="15" customHeight="1">
      <c r="B204" s="3991"/>
      <c r="C204" s="2882"/>
      <c r="D204" s="3992"/>
      <c r="E204" s="3986"/>
      <c r="F204" s="3172"/>
      <c r="G204" s="3172"/>
      <c r="H204" s="3172"/>
      <c r="I204" s="3172"/>
      <c r="J204" s="3172"/>
      <c r="K204" s="3172"/>
      <c r="L204" s="3172"/>
      <c r="M204" s="3172"/>
      <c r="N204" s="3987"/>
      <c r="O204" s="2838" t="s">
        <v>205</v>
      </c>
      <c r="P204" s="2839" t="s">
        <v>205</v>
      </c>
    </row>
    <row r="205" spans="2:16" ht="15" customHeight="1">
      <c r="B205" s="3991"/>
      <c r="C205" s="2882"/>
      <c r="D205" s="3992"/>
      <c r="E205" s="3993" t="s">
        <v>885</v>
      </c>
      <c r="F205" s="3984"/>
      <c r="G205" s="3984"/>
      <c r="H205" s="3984"/>
      <c r="I205" s="3984"/>
      <c r="J205" s="3984"/>
      <c r="K205" s="3984"/>
      <c r="L205" s="3984"/>
      <c r="M205" s="3984"/>
      <c r="N205" s="3985"/>
      <c r="O205" s="4048" t="s">
        <v>1730</v>
      </c>
      <c r="P205" s="4049"/>
    </row>
    <row r="206" spans="2:16" ht="15" customHeight="1">
      <c r="B206" s="3991"/>
      <c r="C206" s="2882"/>
      <c r="D206" s="3992"/>
      <c r="E206" s="3986"/>
      <c r="F206" s="3172"/>
      <c r="G206" s="3172"/>
      <c r="H206" s="3172"/>
      <c r="I206" s="3172"/>
      <c r="J206" s="3172"/>
      <c r="K206" s="3172"/>
      <c r="L206" s="3172"/>
      <c r="M206" s="3172"/>
      <c r="N206" s="3987"/>
      <c r="O206" s="2838" t="s">
        <v>205</v>
      </c>
      <c r="P206" s="2839" t="s">
        <v>205</v>
      </c>
    </row>
    <row r="207" spans="2:16" ht="15" customHeight="1">
      <c r="B207" s="3986"/>
      <c r="C207" s="3172"/>
      <c r="D207" s="3987"/>
      <c r="E207" s="4030" t="s">
        <v>1098</v>
      </c>
      <c r="F207" s="3175"/>
      <c r="G207" s="3175"/>
      <c r="H207" s="3175"/>
      <c r="I207" s="3175"/>
      <c r="J207" s="3175"/>
      <c r="K207" s="3175"/>
      <c r="L207" s="3175"/>
      <c r="M207" s="3175"/>
      <c r="N207" s="4029"/>
      <c r="O207" s="4044" t="s">
        <v>1731</v>
      </c>
      <c r="P207" s="4045"/>
    </row>
    <row r="208" spans="2:16" ht="14.25">
      <c r="B208" s="1620"/>
    </row>
    <row r="209" spans="2:2" ht="14.25">
      <c r="B209" s="1620"/>
    </row>
    <row r="210" spans="2:2" ht="14.25">
      <c r="B210" s="1620"/>
    </row>
    <row r="211" spans="2:2" ht="14.25">
      <c r="B211" s="1620"/>
    </row>
    <row r="212" spans="2:2" ht="14.25">
      <c r="B212" s="1620"/>
    </row>
    <row r="213" spans="2:2" ht="14.25">
      <c r="B213" s="1620"/>
    </row>
    <row r="214" spans="2:2" ht="14.25">
      <c r="B214" s="1620"/>
    </row>
    <row r="215" spans="2:2" ht="14.25">
      <c r="B215" s="1620"/>
    </row>
    <row r="216" spans="2:2" ht="14.25">
      <c r="B216" s="1620"/>
    </row>
    <row r="217" spans="2:2" ht="14.25">
      <c r="B217" s="1620"/>
    </row>
    <row r="218" spans="2:2" ht="14.25">
      <c r="B218" s="1620"/>
    </row>
    <row r="219" spans="2:2" ht="14.25">
      <c r="B219" s="1620"/>
    </row>
    <row r="220" spans="2:2" ht="14.25">
      <c r="B220" s="1620"/>
    </row>
    <row r="221" spans="2:2" ht="14.25">
      <c r="B221" s="1620"/>
    </row>
    <row r="222" spans="2:2" ht="14.25">
      <c r="B222" s="1620"/>
    </row>
    <row r="223" spans="2:2" ht="14.25">
      <c r="B223" s="1620"/>
    </row>
    <row r="224" spans="2:2" ht="14.25">
      <c r="B224" s="1620"/>
    </row>
    <row r="225" spans="2:2" ht="14.25">
      <c r="B225" s="1620"/>
    </row>
    <row r="226" spans="2:2" ht="14.25">
      <c r="B226" s="1620"/>
    </row>
    <row r="227" spans="2:2" ht="14.25">
      <c r="B227" s="1620"/>
    </row>
    <row r="228" spans="2:2" ht="14.25">
      <c r="B228" s="1620"/>
    </row>
    <row r="229" spans="2:2" ht="14.25">
      <c r="B229" s="1620"/>
    </row>
    <row r="230" spans="2:2" ht="14.25">
      <c r="B230" s="1620"/>
    </row>
    <row r="231" spans="2:2" ht="14.25">
      <c r="B231" s="1620"/>
    </row>
    <row r="232" spans="2:2" ht="14.25">
      <c r="B232" s="1620"/>
    </row>
    <row r="233" spans="2:2" ht="14.25">
      <c r="B233" s="1620"/>
    </row>
    <row r="234" spans="2:2" ht="14.25">
      <c r="B234" s="1620"/>
    </row>
    <row r="235" spans="2:2" ht="14.25">
      <c r="B235" s="1620"/>
    </row>
    <row r="236" spans="2:2" ht="14.25">
      <c r="B236" s="1620"/>
    </row>
    <row r="237" spans="2:2" ht="14.25">
      <c r="B237" s="1620"/>
    </row>
    <row r="238" spans="2:2" ht="14.25">
      <c r="B238" s="1620"/>
    </row>
    <row r="239" spans="2:2" ht="14.25">
      <c r="B239" s="1620"/>
    </row>
    <row r="240" spans="2:2" ht="14.25">
      <c r="B240" s="1620"/>
    </row>
    <row r="241" spans="2:2" ht="14.25">
      <c r="B241" s="1620"/>
    </row>
    <row r="242" spans="2:2" ht="14.25">
      <c r="B242" s="1620"/>
    </row>
    <row r="243" spans="2:2" ht="14.25">
      <c r="B243" s="1620"/>
    </row>
    <row r="244" spans="2:2" ht="14.25">
      <c r="B244" s="1620"/>
    </row>
    <row r="245" spans="2:2" ht="14.25">
      <c r="B245" s="1620"/>
    </row>
    <row r="246" spans="2:2" ht="14.25">
      <c r="B246" s="1620"/>
    </row>
    <row r="247" spans="2:2" ht="14.25">
      <c r="B247" s="1620"/>
    </row>
    <row r="248" spans="2:2" ht="14.25">
      <c r="B248" s="1620"/>
    </row>
    <row r="249" spans="2:2" ht="14.25">
      <c r="B249" s="1620"/>
    </row>
    <row r="250" spans="2:2" ht="14.25">
      <c r="B250" s="1620"/>
    </row>
    <row r="251" spans="2:2" ht="14.25">
      <c r="B251" s="1620"/>
    </row>
    <row r="252" spans="2:2" ht="14.25">
      <c r="B252" s="1620"/>
    </row>
    <row r="253" spans="2:2" ht="14.25">
      <c r="B253" s="1620"/>
    </row>
    <row r="254" spans="2:2" ht="14.25">
      <c r="B254" s="1620"/>
    </row>
    <row r="255" spans="2:2" ht="14.25">
      <c r="B255" s="1620"/>
    </row>
    <row r="256" spans="2:2" ht="14.25">
      <c r="B256" s="1620"/>
    </row>
    <row r="257" spans="2:2" ht="14.25">
      <c r="B257" s="1620"/>
    </row>
    <row r="258" spans="2:2" ht="14.25">
      <c r="B258" s="1620"/>
    </row>
    <row r="259" spans="2:2" ht="14.25">
      <c r="B259" s="1620"/>
    </row>
    <row r="260" spans="2:2" ht="14.25">
      <c r="B260" s="1620"/>
    </row>
    <row r="261" spans="2:2" ht="14.25">
      <c r="B261" s="1620"/>
    </row>
    <row r="262" spans="2:2" ht="14.25">
      <c r="B262" s="1620"/>
    </row>
    <row r="263" spans="2:2" ht="14.25">
      <c r="B263" s="1620"/>
    </row>
    <row r="264" spans="2:2" ht="14.25">
      <c r="B264" s="1620"/>
    </row>
    <row r="265" spans="2:2" ht="14.25">
      <c r="B265" s="1620"/>
    </row>
    <row r="266" spans="2:2" ht="14.25">
      <c r="B266" s="1620"/>
    </row>
    <row r="267" spans="2:2" ht="14.25">
      <c r="B267" s="1620"/>
    </row>
    <row r="268" spans="2:2" ht="14.25">
      <c r="B268" s="1620"/>
    </row>
    <row r="269" spans="2:2" ht="14.25">
      <c r="B269" s="1620"/>
    </row>
    <row r="270" spans="2:2" ht="14.25">
      <c r="B270" s="1620"/>
    </row>
    <row r="271" spans="2:2" ht="14.25">
      <c r="B271" s="1620"/>
    </row>
    <row r="272" spans="2:2" ht="14.25">
      <c r="B272" s="1620"/>
    </row>
    <row r="273" spans="2:2" ht="14.25">
      <c r="B273" s="1620"/>
    </row>
    <row r="274" spans="2:2" ht="14.25">
      <c r="B274" s="1620"/>
    </row>
    <row r="275" spans="2:2" ht="14.25">
      <c r="B275" s="1620"/>
    </row>
    <row r="276" spans="2:2" ht="14.25">
      <c r="B276" s="1620"/>
    </row>
    <row r="277" spans="2:2" ht="14.25">
      <c r="B277" s="1620"/>
    </row>
    <row r="278" spans="2:2" ht="14.25">
      <c r="B278" s="1620"/>
    </row>
    <row r="279" spans="2:2" ht="14.25">
      <c r="B279" s="1620"/>
    </row>
    <row r="280" spans="2:2" ht="14.25">
      <c r="B280" s="1620"/>
    </row>
    <row r="281" spans="2:2" ht="14.25">
      <c r="B281" s="1620"/>
    </row>
    <row r="282" spans="2:2" ht="14.25">
      <c r="B282" s="1620"/>
    </row>
    <row r="283" spans="2:2" ht="14.25">
      <c r="B283" s="1620"/>
    </row>
    <row r="284" spans="2:2" ht="14.25">
      <c r="B284" s="1620"/>
    </row>
    <row r="285" spans="2:2" ht="14.25">
      <c r="B285" s="1620"/>
    </row>
    <row r="286" spans="2:2" ht="14.25">
      <c r="B286" s="1620"/>
    </row>
    <row r="287" spans="2:2" ht="14.25">
      <c r="B287" s="1620"/>
    </row>
    <row r="288" spans="2:2" ht="14.25">
      <c r="B288" s="1620"/>
    </row>
    <row r="289" spans="2:2" ht="14.25">
      <c r="B289" s="1620"/>
    </row>
    <row r="290" spans="2:2" ht="14.25">
      <c r="B290" s="1620"/>
    </row>
    <row r="291" spans="2:2" ht="14.25">
      <c r="B291" s="1620"/>
    </row>
    <row r="292" spans="2:2" ht="14.25">
      <c r="B292" s="1620"/>
    </row>
    <row r="293" spans="2:2" ht="14.25">
      <c r="B293" s="1620"/>
    </row>
    <row r="294" spans="2:2" ht="14.25">
      <c r="B294" s="1620"/>
    </row>
    <row r="295" spans="2:2" ht="14.25">
      <c r="B295" s="1620"/>
    </row>
    <row r="296" spans="2:2" ht="14.25">
      <c r="B296" s="1620"/>
    </row>
    <row r="297" spans="2:2" ht="14.25">
      <c r="B297" s="1620"/>
    </row>
    <row r="298" spans="2:2" ht="14.25">
      <c r="B298" s="1620"/>
    </row>
    <row r="299" spans="2:2" ht="14.25">
      <c r="B299" s="1620"/>
    </row>
    <row r="300" spans="2:2" ht="14.25">
      <c r="B300" s="1620"/>
    </row>
    <row r="301" spans="2:2" ht="14.25">
      <c r="B301" s="1620"/>
    </row>
    <row r="302" spans="2:2" ht="14.25">
      <c r="B302" s="1620"/>
    </row>
    <row r="303" spans="2:2" ht="14.25">
      <c r="B303" s="1620"/>
    </row>
    <row r="304" spans="2:2" ht="14.25">
      <c r="B304" s="1620"/>
    </row>
    <row r="305" spans="2:2" ht="14.25">
      <c r="B305" s="1620"/>
    </row>
    <row r="306" spans="2:2" ht="14.25">
      <c r="B306" s="1620"/>
    </row>
    <row r="307" spans="2:2" ht="14.25">
      <c r="B307" s="1620"/>
    </row>
    <row r="308" spans="2:2" ht="14.25">
      <c r="B308" s="1620"/>
    </row>
    <row r="309" spans="2:2" ht="14.25">
      <c r="B309" s="1620"/>
    </row>
    <row r="310" spans="2:2" ht="14.25">
      <c r="B310" s="1620"/>
    </row>
    <row r="311" spans="2:2" ht="14.25">
      <c r="B311" s="1620"/>
    </row>
    <row r="312" spans="2:2" ht="14.25">
      <c r="B312" s="1620"/>
    </row>
    <row r="313" spans="2:2" ht="14.25">
      <c r="B313" s="1620"/>
    </row>
    <row r="314" spans="2:2" ht="14.25">
      <c r="B314" s="1620"/>
    </row>
    <row r="315" spans="2:2" ht="14.25">
      <c r="B315" s="1620"/>
    </row>
    <row r="316" spans="2:2" ht="14.25">
      <c r="B316" s="1620"/>
    </row>
    <row r="317" spans="2:2" ht="14.25">
      <c r="B317" s="1620"/>
    </row>
    <row r="318" spans="2:2" ht="14.25">
      <c r="B318" s="1620"/>
    </row>
    <row r="319" spans="2:2" ht="14.25">
      <c r="B319" s="1620"/>
    </row>
    <row r="320" spans="2:2" ht="14.25">
      <c r="B320" s="1620"/>
    </row>
    <row r="321" spans="2:2" ht="14.25">
      <c r="B321" s="1620"/>
    </row>
    <row r="322" spans="2:2" ht="14.25">
      <c r="B322" s="1620"/>
    </row>
    <row r="323" spans="2:2" ht="14.25">
      <c r="B323" s="1620"/>
    </row>
    <row r="324" spans="2:2" ht="14.25">
      <c r="B324" s="1620"/>
    </row>
    <row r="325" spans="2:2" ht="14.25">
      <c r="B325" s="1620"/>
    </row>
    <row r="326" spans="2:2" ht="14.25">
      <c r="B326" s="1620"/>
    </row>
    <row r="327" spans="2:2" ht="14.25">
      <c r="B327" s="1620"/>
    </row>
    <row r="328" spans="2:2" ht="14.25">
      <c r="B328" s="1620"/>
    </row>
    <row r="329" spans="2:2" ht="14.25">
      <c r="B329" s="1620"/>
    </row>
    <row r="330" spans="2:2" ht="14.25">
      <c r="B330" s="1620"/>
    </row>
    <row r="331" spans="2:2" ht="14.25">
      <c r="B331" s="1620"/>
    </row>
    <row r="332" spans="2:2" ht="14.25">
      <c r="B332" s="1620"/>
    </row>
    <row r="333" spans="2:2" ht="14.25">
      <c r="B333" s="1620"/>
    </row>
    <row r="334" spans="2:2" ht="14.25">
      <c r="B334" s="1620"/>
    </row>
    <row r="335" spans="2:2" ht="14.25">
      <c r="B335" s="1620"/>
    </row>
    <row r="336" spans="2:2" ht="14.25">
      <c r="B336" s="1620"/>
    </row>
    <row r="337" spans="2:2" ht="14.25">
      <c r="B337" s="1620"/>
    </row>
    <row r="338" spans="2:2" ht="14.25">
      <c r="B338" s="1620"/>
    </row>
    <row r="339" spans="2:2" ht="14.25">
      <c r="B339" s="1620"/>
    </row>
    <row r="340" spans="2:2" ht="14.25">
      <c r="B340" s="1620"/>
    </row>
    <row r="341" spans="2:2" ht="14.25">
      <c r="B341" s="1620"/>
    </row>
    <row r="342" spans="2:2" ht="14.25">
      <c r="B342" s="1620"/>
    </row>
    <row r="343" spans="2:2" ht="14.25">
      <c r="B343" s="1620"/>
    </row>
    <row r="344" spans="2:2" ht="14.25">
      <c r="B344" s="1620"/>
    </row>
    <row r="345" spans="2:2" ht="14.25">
      <c r="B345" s="1620"/>
    </row>
    <row r="346" spans="2:2" ht="14.25">
      <c r="B346" s="1620"/>
    </row>
    <row r="347" spans="2:2" ht="14.25">
      <c r="B347" s="1620"/>
    </row>
    <row r="348" spans="2:2" ht="14.25">
      <c r="B348" s="1620"/>
    </row>
    <row r="349" spans="2:2" ht="14.25">
      <c r="B349" s="1620"/>
    </row>
    <row r="350" spans="2:2" ht="14.25">
      <c r="B350" s="1620"/>
    </row>
    <row r="351" spans="2:2" ht="14.25">
      <c r="B351" s="1620"/>
    </row>
    <row r="352" spans="2:2" ht="14.25">
      <c r="B352" s="1620"/>
    </row>
    <row r="353" spans="2:2" ht="14.25">
      <c r="B353" s="1620"/>
    </row>
    <row r="354" spans="2:2" ht="14.25">
      <c r="B354" s="1620"/>
    </row>
    <row r="355" spans="2:2" ht="14.25">
      <c r="B355" s="1620"/>
    </row>
    <row r="356" spans="2:2" ht="14.25">
      <c r="B356" s="1620"/>
    </row>
    <row r="357" spans="2:2" ht="14.25">
      <c r="B357" s="1620"/>
    </row>
    <row r="358" spans="2:2" ht="14.25">
      <c r="B358" s="1620"/>
    </row>
    <row r="359" spans="2:2" ht="14.25">
      <c r="B359" s="1620"/>
    </row>
    <row r="360" spans="2:2" ht="14.25">
      <c r="B360" s="1620"/>
    </row>
    <row r="361" spans="2:2" ht="14.25">
      <c r="B361" s="1620"/>
    </row>
    <row r="362" spans="2:2" ht="14.25">
      <c r="B362" s="1620"/>
    </row>
    <row r="363" spans="2:2" ht="14.25">
      <c r="B363" s="1620"/>
    </row>
    <row r="364" spans="2:2" ht="14.25">
      <c r="B364" s="1620"/>
    </row>
    <row r="365" spans="2:2" ht="14.25">
      <c r="B365" s="1620"/>
    </row>
    <row r="366" spans="2:2" ht="14.25">
      <c r="B366" s="1620"/>
    </row>
    <row r="367" spans="2:2" ht="14.25">
      <c r="B367" s="1620"/>
    </row>
    <row r="368" spans="2:2" ht="14.25">
      <c r="B368" s="1620"/>
    </row>
    <row r="369" spans="2:2" ht="14.25">
      <c r="B369" s="1620"/>
    </row>
    <row r="370" spans="2:2" ht="14.25">
      <c r="B370" s="1620"/>
    </row>
    <row r="371" spans="2:2" ht="14.25">
      <c r="B371" s="1620"/>
    </row>
    <row r="372" spans="2:2" ht="14.25">
      <c r="B372" s="1620"/>
    </row>
    <row r="373" spans="2:2" ht="14.25">
      <c r="B373" s="1620"/>
    </row>
    <row r="374" spans="2:2" ht="14.25">
      <c r="B374" s="1620"/>
    </row>
    <row r="375" spans="2:2" ht="14.25">
      <c r="B375" s="1620"/>
    </row>
    <row r="376" spans="2:2" ht="14.25">
      <c r="B376" s="1620"/>
    </row>
    <row r="377" spans="2:2" ht="14.25">
      <c r="B377" s="1620"/>
    </row>
    <row r="378" spans="2:2" ht="14.25">
      <c r="B378" s="1620"/>
    </row>
    <row r="379" spans="2:2" ht="14.25">
      <c r="B379" s="1620"/>
    </row>
    <row r="380" spans="2:2" ht="14.25">
      <c r="B380" s="1620"/>
    </row>
    <row r="381" spans="2:2" ht="14.25">
      <c r="B381" s="1620"/>
    </row>
    <row r="382" spans="2:2" ht="14.25">
      <c r="B382" s="1620"/>
    </row>
    <row r="383" spans="2:2" ht="14.25">
      <c r="B383" s="1620"/>
    </row>
    <row r="384" spans="2:2" ht="14.25">
      <c r="B384" s="1620"/>
    </row>
    <row r="385" spans="2:2" ht="14.25">
      <c r="B385" s="1620"/>
    </row>
    <row r="386" spans="2:2" ht="14.25">
      <c r="B386" s="1620"/>
    </row>
    <row r="387" spans="2:2" ht="14.25">
      <c r="B387" s="1620"/>
    </row>
    <row r="388" spans="2:2" ht="14.25">
      <c r="B388" s="1620"/>
    </row>
    <row r="389" spans="2:2" ht="14.25">
      <c r="B389" s="1620"/>
    </row>
    <row r="390" spans="2:2" ht="14.25">
      <c r="B390" s="1620"/>
    </row>
    <row r="391" spans="2:2" ht="14.25">
      <c r="B391" s="1620"/>
    </row>
    <row r="392" spans="2:2" ht="14.25">
      <c r="B392" s="1620"/>
    </row>
    <row r="393" spans="2:2" ht="14.25">
      <c r="B393" s="1620"/>
    </row>
    <row r="394" spans="2:2" ht="14.25">
      <c r="B394" s="1620"/>
    </row>
    <row r="395" spans="2:2" ht="14.25">
      <c r="B395" s="1620"/>
    </row>
    <row r="396" spans="2:2" ht="14.25">
      <c r="B396" s="1620"/>
    </row>
    <row r="397" spans="2:2" ht="14.25">
      <c r="B397" s="1620"/>
    </row>
    <row r="398" spans="2:2" ht="14.25">
      <c r="B398" s="1620"/>
    </row>
    <row r="399" spans="2:2" ht="14.25">
      <c r="B399" s="1620"/>
    </row>
    <row r="400" spans="2:2" ht="14.25">
      <c r="B400" s="1620"/>
    </row>
    <row r="401" spans="2:2" ht="14.25">
      <c r="B401" s="1620"/>
    </row>
    <row r="402" spans="2:2" ht="14.25">
      <c r="B402" s="1620"/>
    </row>
    <row r="403" spans="2:2" ht="14.25">
      <c r="B403" s="1620"/>
    </row>
    <row r="404" spans="2:2" ht="14.25">
      <c r="B404" s="1620"/>
    </row>
    <row r="405" spans="2:2" ht="14.25">
      <c r="B405" s="1620"/>
    </row>
    <row r="406" spans="2:2" ht="14.25">
      <c r="B406" s="1620"/>
    </row>
    <row r="407" spans="2:2" ht="14.25">
      <c r="B407" s="1620"/>
    </row>
    <row r="408" spans="2:2" ht="14.25">
      <c r="B408" s="1620"/>
    </row>
    <row r="409" spans="2:2" ht="14.25">
      <c r="B409" s="1620"/>
    </row>
    <row r="410" spans="2:2" ht="14.25">
      <c r="B410" s="1620"/>
    </row>
    <row r="411" spans="2:2" ht="14.25">
      <c r="B411" s="1620"/>
    </row>
    <row r="412" spans="2:2" ht="14.25">
      <c r="B412" s="1620"/>
    </row>
    <row r="413" spans="2:2" ht="14.25">
      <c r="B413" s="1620"/>
    </row>
    <row r="414" spans="2:2" ht="14.25">
      <c r="B414" s="1620"/>
    </row>
    <row r="415" spans="2:2" ht="14.25">
      <c r="B415" s="1620"/>
    </row>
    <row r="416" spans="2:2" ht="14.25">
      <c r="B416" s="1620"/>
    </row>
    <row r="417" spans="2:2" ht="14.25">
      <c r="B417" s="1620"/>
    </row>
    <row r="418" spans="2:2" ht="14.25">
      <c r="B418" s="1620"/>
    </row>
    <row r="419" spans="2:2" ht="14.25">
      <c r="B419" s="1620"/>
    </row>
    <row r="420" spans="2:2" ht="14.25">
      <c r="B420" s="1620"/>
    </row>
    <row r="421" spans="2:2" ht="14.25">
      <c r="B421" s="1620"/>
    </row>
    <row r="422" spans="2:2" ht="14.25">
      <c r="B422" s="1620"/>
    </row>
    <row r="423" spans="2:2" ht="14.25">
      <c r="B423" s="1620"/>
    </row>
    <row r="424" spans="2:2" ht="14.25">
      <c r="B424" s="1620"/>
    </row>
    <row r="425" spans="2:2" ht="14.25">
      <c r="B425" s="1620"/>
    </row>
    <row r="426" spans="2:2" ht="14.25">
      <c r="B426" s="1620"/>
    </row>
    <row r="427" spans="2:2" ht="14.25">
      <c r="B427" s="1620"/>
    </row>
    <row r="428" spans="2:2" ht="14.25">
      <c r="B428" s="1620"/>
    </row>
    <row r="429" spans="2:2" ht="14.25">
      <c r="B429" s="1620"/>
    </row>
    <row r="430" spans="2:2" ht="14.25">
      <c r="B430" s="1620"/>
    </row>
    <row r="431" spans="2:2" ht="14.25">
      <c r="B431" s="1620"/>
    </row>
    <row r="432" spans="2:2" ht="14.25">
      <c r="B432" s="1620"/>
    </row>
    <row r="433" spans="2:2" ht="14.25">
      <c r="B433" s="1620"/>
    </row>
    <row r="434" spans="2:2" ht="14.25">
      <c r="B434" s="1620"/>
    </row>
    <row r="435" spans="2:2" ht="14.25">
      <c r="B435" s="1620"/>
    </row>
    <row r="436" spans="2:2" ht="14.25">
      <c r="B436" s="1620"/>
    </row>
    <row r="437" spans="2:2" ht="14.25">
      <c r="B437" s="1620"/>
    </row>
    <row r="438" spans="2:2" ht="14.25">
      <c r="B438" s="1620"/>
    </row>
    <row r="439" spans="2:2" ht="14.25">
      <c r="B439" s="1620"/>
    </row>
    <row r="440" spans="2:2" ht="14.25">
      <c r="B440" s="1620"/>
    </row>
    <row r="441" spans="2:2" ht="14.25">
      <c r="B441" s="1620"/>
    </row>
    <row r="442" spans="2:2" ht="14.25">
      <c r="B442" s="1620"/>
    </row>
    <row r="443" spans="2:2" ht="14.25">
      <c r="B443" s="1620"/>
    </row>
    <row r="444" spans="2:2" ht="14.25">
      <c r="B444" s="1620"/>
    </row>
    <row r="445" spans="2:2" ht="14.25">
      <c r="B445" s="1620"/>
    </row>
    <row r="446" spans="2:2" ht="14.25">
      <c r="B446" s="1620"/>
    </row>
    <row r="447" spans="2:2" ht="14.25">
      <c r="B447" s="1620"/>
    </row>
    <row r="448" spans="2:2" ht="14.25">
      <c r="B448" s="1620"/>
    </row>
    <row r="449" spans="2:2" ht="14.25">
      <c r="B449" s="1620"/>
    </row>
    <row r="450" spans="2:2" ht="14.25">
      <c r="B450" s="1620"/>
    </row>
    <row r="451" spans="2:2" ht="14.25">
      <c r="B451" s="1620"/>
    </row>
    <row r="452" spans="2:2" ht="14.25">
      <c r="B452" s="1620"/>
    </row>
    <row r="453" spans="2:2" ht="14.25">
      <c r="B453" s="1620"/>
    </row>
    <row r="454" spans="2:2" ht="14.25">
      <c r="B454" s="1620"/>
    </row>
    <row r="455" spans="2:2" ht="14.25">
      <c r="B455" s="1620"/>
    </row>
    <row r="456" spans="2:2" ht="14.25">
      <c r="B456" s="1620"/>
    </row>
    <row r="457" spans="2:2" ht="14.25">
      <c r="B457" s="1620"/>
    </row>
    <row r="458" spans="2:2" ht="14.25">
      <c r="B458" s="1620"/>
    </row>
    <row r="459" spans="2:2" ht="14.25">
      <c r="B459" s="1620"/>
    </row>
    <row r="460" spans="2:2" ht="14.25">
      <c r="B460" s="1620"/>
    </row>
    <row r="461" spans="2:2" ht="14.25">
      <c r="B461" s="1620"/>
    </row>
    <row r="462" spans="2:2" ht="14.25">
      <c r="B462" s="1620"/>
    </row>
    <row r="463" spans="2:2" ht="14.25">
      <c r="B463" s="1620"/>
    </row>
    <row r="464" spans="2:2" ht="14.25">
      <c r="B464" s="1620"/>
    </row>
    <row r="465" spans="2:2" ht="14.25">
      <c r="B465" s="1620"/>
    </row>
    <row r="466" spans="2:2" ht="14.25">
      <c r="B466" s="1620"/>
    </row>
    <row r="467" spans="2:2" ht="14.25">
      <c r="B467" s="1620"/>
    </row>
    <row r="468" spans="2:2" ht="14.25">
      <c r="B468" s="1620"/>
    </row>
    <row r="469" spans="2:2" ht="14.25">
      <c r="B469" s="1620"/>
    </row>
    <row r="470" spans="2:2" ht="14.25">
      <c r="B470" s="1620"/>
    </row>
    <row r="471" spans="2:2" ht="14.25">
      <c r="B471" s="1620"/>
    </row>
    <row r="472" spans="2:2" ht="14.25">
      <c r="B472" s="1620"/>
    </row>
    <row r="473" spans="2:2" ht="14.25">
      <c r="B473" s="1620"/>
    </row>
    <row r="474" spans="2:2" ht="14.25">
      <c r="B474" s="1620"/>
    </row>
    <row r="475" spans="2:2" ht="14.25">
      <c r="B475" s="1620"/>
    </row>
    <row r="476" spans="2:2" ht="14.25">
      <c r="B476" s="1620"/>
    </row>
    <row r="477" spans="2:2" ht="14.25">
      <c r="B477" s="1620"/>
    </row>
    <row r="478" spans="2:2" ht="14.25">
      <c r="B478" s="1620"/>
    </row>
    <row r="479" spans="2:2" ht="14.25">
      <c r="B479" s="1620"/>
    </row>
    <row r="480" spans="2:2" ht="14.25">
      <c r="B480" s="1620"/>
    </row>
    <row r="481" spans="2:2" ht="14.25">
      <c r="B481" s="1620"/>
    </row>
    <row r="482" spans="2:2" ht="14.25">
      <c r="B482" s="1620"/>
    </row>
    <row r="483" spans="2:2" ht="14.25">
      <c r="B483" s="1620"/>
    </row>
    <row r="484" spans="2:2" ht="14.25">
      <c r="B484" s="1620"/>
    </row>
    <row r="485" spans="2:2" ht="14.25">
      <c r="B485" s="1620"/>
    </row>
    <row r="486" spans="2:2" ht="14.25">
      <c r="B486" s="1620"/>
    </row>
    <row r="487" spans="2:2" ht="14.25">
      <c r="B487" s="1620"/>
    </row>
    <row r="488" spans="2:2" ht="14.25">
      <c r="B488" s="1620"/>
    </row>
    <row r="489" spans="2:2" ht="14.25">
      <c r="B489" s="1620"/>
    </row>
    <row r="490" spans="2:2" ht="14.25">
      <c r="B490" s="1620"/>
    </row>
    <row r="491" spans="2:2" ht="14.25">
      <c r="B491" s="1620"/>
    </row>
    <row r="492" spans="2:2" ht="14.25">
      <c r="B492" s="1620"/>
    </row>
    <row r="493" spans="2:2" ht="14.25">
      <c r="B493" s="1620"/>
    </row>
    <row r="494" spans="2:2" ht="14.25">
      <c r="B494" s="1620"/>
    </row>
    <row r="495" spans="2:2" ht="14.25">
      <c r="B495" s="1620"/>
    </row>
    <row r="496" spans="2:2" ht="14.25">
      <c r="B496" s="1620"/>
    </row>
    <row r="497" spans="2:2" ht="14.25">
      <c r="B497" s="1620"/>
    </row>
    <row r="498" spans="2:2" ht="14.25">
      <c r="B498" s="1620"/>
    </row>
    <row r="499" spans="2:2" ht="14.25">
      <c r="B499" s="1620"/>
    </row>
    <row r="500" spans="2:2" ht="14.25">
      <c r="B500" s="1620"/>
    </row>
    <row r="501" spans="2:2" ht="14.25">
      <c r="B501" s="1620"/>
    </row>
    <row r="502" spans="2:2" ht="14.25">
      <c r="B502" s="1620"/>
    </row>
    <row r="503" spans="2:2" ht="14.25">
      <c r="B503" s="1620"/>
    </row>
    <row r="504" spans="2:2" ht="14.25">
      <c r="B504" s="1620"/>
    </row>
    <row r="505" spans="2:2" ht="14.25">
      <c r="B505" s="1620"/>
    </row>
    <row r="506" spans="2:2" ht="14.25">
      <c r="B506" s="1620"/>
    </row>
    <row r="507" spans="2:2" ht="14.25">
      <c r="B507" s="1620"/>
    </row>
    <row r="508" spans="2:2" ht="14.25">
      <c r="B508" s="1620"/>
    </row>
    <row r="509" spans="2:2" ht="14.25">
      <c r="B509" s="1620"/>
    </row>
    <row r="510" spans="2:2" ht="14.25">
      <c r="B510" s="1620"/>
    </row>
    <row r="511" spans="2:2" ht="14.25">
      <c r="B511" s="1620"/>
    </row>
    <row r="512" spans="2:2" ht="14.25">
      <c r="B512" s="1620"/>
    </row>
    <row r="513" spans="2:2" ht="14.25">
      <c r="B513" s="1620"/>
    </row>
    <row r="514" spans="2:2" ht="14.25">
      <c r="B514" s="1620"/>
    </row>
    <row r="515" spans="2:2" ht="14.25">
      <c r="B515" s="1620"/>
    </row>
    <row r="516" spans="2:2" ht="14.25">
      <c r="B516" s="1620"/>
    </row>
    <row r="517" spans="2:2" ht="14.25">
      <c r="B517" s="1620"/>
    </row>
    <row r="518" spans="2:2" ht="14.25">
      <c r="B518" s="1620"/>
    </row>
    <row r="519" spans="2:2" ht="14.25">
      <c r="B519" s="1620"/>
    </row>
    <row r="520" spans="2:2" ht="14.25">
      <c r="B520" s="1620"/>
    </row>
    <row r="521" spans="2:2" ht="14.25">
      <c r="B521" s="1620"/>
    </row>
    <row r="522" spans="2:2" ht="14.25">
      <c r="B522" s="1620"/>
    </row>
    <row r="523" spans="2:2" ht="14.25">
      <c r="B523" s="1620"/>
    </row>
    <row r="524" spans="2:2" ht="14.25">
      <c r="B524" s="1620"/>
    </row>
    <row r="525" spans="2:2" ht="14.25">
      <c r="B525" s="1620"/>
    </row>
    <row r="526" spans="2:2" ht="14.25">
      <c r="B526" s="1620"/>
    </row>
    <row r="527" spans="2:2" ht="14.25">
      <c r="B527" s="1620"/>
    </row>
    <row r="528" spans="2:2" ht="14.25">
      <c r="B528" s="1620"/>
    </row>
    <row r="529" spans="2:2" ht="14.25">
      <c r="B529" s="1620"/>
    </row>
    <row r="530" spans="2:2" ht="14.25">
      <c r="B530" s="1620"/>
    </row>
    <row r="531" spans="2:2" ht="14.25">
      <c r="B531" s="1620"/>
    </row>
    <row r="532" spans="2:2" ht="14.25">
      <c r="B532" s="1620"/>
    </row>
    <row r="533" spans="2:2" ht="14.25">
      <c r="B533" s="1620"/>
    </row>
    <row r="534" spans="2:2" ht="14.25">
      <c r="B534" s="1620"/>
    </row>
    <row r="535" spans="2:2" ht="14.25">
      <c r="B535" s="1620"/>
    </row>
    <row r="536" spans="2:2" ht="14.25">
      <c r="B536" s="1620"/>
    </row>
    <row r="537" spans="2:2" ht="14.25">
      <c r="B537" s="1620"/>
    </row>
    <row r="538" spans="2:2" ht="14.25">
      <c r="B538" s="1620"/>
    </row>
    <row r="539" spans="2:2" ht="14.25">
      <c r="B539" s="1620"/>
    </row>
    <row r="540" spans="2:2" ht="14.25">
      <c r="B540" s="1620"/>
    </row>
    <row r="541" spans="2:2" ht="14.25">
      <c r="B541" s="1620"/>
    </row>
    <row r="542" spans="2:2" ht="14.25">
      <c r="B542" s="1620"/>
    </row>
    <row r="543" spans="2:2" ht="14.25">
      <c r="B543" s="1620"/>
    </row>
    <row r="544" spans="2:2" ht="14.25">
      <c r="B544" s="1620"/>
    </row>
    <row r="545" spans="2:2" ht="14.25">
      <c r="B545" s="1620"/>
    </row>
    <row r="546" spans="2:2" ht="14.25">
      <c r="B546" s="1620"/>
    </row>
    <row r="547" spans="2:2" ht="14.25">
      <c r="B547" s="1620"/>
    </row>
    <row r="548" spans="2:2" ht="14.25">
      <c r="B548" s="1620"/>
    </row>
    <row r="549" spans="2:2" ht="14.25">
      <c r="B549" s="1620"/>
    </row>
    <row r="550" spans="2:2" ht="14.25">
      <c r="B550" s="1620"/>
    </row>
    <row r="551" spans="2:2" ht="14.25">
      <c r="B551" s="1620"/>
    </row>
    <row r="552" spans="2:2" ht="14.25">
      <c r="B552" s="1620"/>
    </row>
    <row r="553" spans="2:2" ht="14.25">
      <c r="B553" s="1620"/>
    </row>
    <row r="554" spans="2:2" ht="14.25">
      <c r="B554" s="1620"/>
    </row>
    <row r="555" spans="2:2" ht="14.25">
      <c r="B555" s="1620"/>
    </row>
    <row r="556" spans="2:2" ht="14.25">
      <c r="B556" s="1620"/>
    </row>
    <row r="557" spans="2:2" ht="14.25">
      <c r="B557" s="1620"/>
    </row>
    <row r="558" spans="2:2" ht="14.25">
      <c r="B558" s="1620"/>
    </row>
    <row r="559" spans="2:2" ht="14.25">
      <c r="B559" s="1620"/>
    </row>
    <row r="560" spans="2:2" ht="14.25">
      <c r="B560" s="1620"/>
    </row>
    <row r="561" spans="2:2" ht="14.25">
      <c r="B561" s="1620"/>
    </row>
    <row r="562" spans="2:2" ht="14.25">
      <c r="B562" s="1620"/>
    </row>
    <row r="563" spans="2:2" ht="14.25">
      <c r="B563" s="1620"/>
    </row>
    <row r="564" spans="2:2" ht="14.25">
      <c r="B564" s="1620"/>
    </row>
    <row r="565" spans="2:2" ht="14.25">
      <c r="B565" s="1620"/>
    </row>
    <row r="566" spans="2:2" ht="14.25">
      <c r="B566" s="1620"/>
    </row>
    <row r="567" spans="2:2" ht="14.25">
      <c r="B567" s="1620"/>
    </row>
    <row r="568" spans="2:2" ht="14.25">
      <c r="B568" s="1620"/>
    </row>
    <row r="569" spans="2:2" ht="14.25">
      <c r="B569" s="1620"/>
    </row>
    <row r="570" spans="2:2" ht="14.25">
      <c r="B570" s="1620"/>
    </row>
    <row r="571" spans="2:2" ht="14.25">
      <c r="B571" s="1620"/>
    </row>
    <row r="572" spans="2:2" ht="14.25">
      <c r="B572" s="1620"/>
    </row>
    <row r="573" spans="2:2" ht="14.25">
      <c r="B573" s="1620"/>
    </row>
    <row r="574" spans="2:2" ht="14.25">
      <c r="B574" s="1620"/>
    </row>
    <row r="575" spans="2:2" ht="14.25">
      <c r="B575" s="1620"/>
    </row>
    <row r="576" spans="2:2" ht="14.25">
      <c r="B576" s="1620"/>
    </row>
    <row r="577" spans="2:2" ht="14.25">
      <c r="B577" s="1620"/>
    </row>
    <row r="578" spans="2:2" ht="14.25">
      <c r="B578" s="1620"/>
    </row>
    <row r="579" spans="2:2" ht="14.25">
      <c r="B579" s="1620"/>
    </row>
    <row r="580" spans="2:2" ht="14.25">
      <c r="B580" s="1620"/>
    </row>
    <row r="581" spans="2:2" ht="14.25">
      <c r="B581" s="1620"/>
    </row>
    <row r="582" spans="2:2" ht="14.25">
      <c r="B582" s="1620"/>
    </row>
    <row r="583" spans="2:2" ht="14.25">
      <c r="B583" s="1620"/>
    </row>
    <row r="584" spans="2:2" ht="14.25">
      <c r="B584" s="1620"/>
    </row>
    <row r="585" spans="2:2" ht="14.25">
      <c r="B585" s="1620"/>
    </row>
    <row r="586" spans="2:2" ht="14.25">
      <c r="B586" s="1620"/>
    </row>
    <row r="587" spans="2:2" ht="14.25">
      <c r="B587" s="1620"/>
    </row>
    <row r="588" spans="2:2" ht="14.25">
      <c r="B588" s="1620"/>
    </row>
    <row r="589" spans="2:2" ht="14.25">
      <c r="B589" s="1620"/>
    </row>
    <row r="590" spans="2:2" ht="14.25">
      <c r="B590" s="1620"/>
    </row>
    <row r="591" spans="2:2" ht="14.25">
      <c r="B591" s="1620"/>
    </row>
    <row r="592" spans="2:2" ht="14.25">
      <c r="B592" s="1620"/>
    </row>
    <row r="593" spans="2:2" ht="14.25">
      <c r="B593" s="1620"/>
    </row>
    <row r="594" spans="2:2" ht="14.25">
      <c r="B594" s="1620"/>
    </row>
    <row r="595" spans="2:2" ht="14.25">
      <c r="B595" s="1620"/>
    </row>
    <row r="596" spans="2:2" ht="14.25">
      <c r="B596" s="1620"/>
    </row>
    <row r="597" spans="2:2" ht="14.25">
      <c r="B597" s="1620"/>
    </row>
    <row r="598" spans="2:2" ht="14.25">
      <c r="B598" s="1620"/>
    </row>
    <row r="599" spans="2:2" ht="14.25">
      <c r="B599" s="1620"/>
    </row>
    <row r="600" spans="2:2" ht="14.25">
      <c r="B600" s="1620"/>
    </row>
    <row r="601" spans="2:2" ht="14.25">
      <c r="B601" s="1620"/>
    </row>
    <row r="602" spans="2:2" ht="14.25">
      <c r="B602" s="1620"/>
    </row>
    <row r="603" spans="2:2" ht="14.25">
      <c r="B603" s="1620"/>
    </row>
    <row r="604" spans="2:2" ht="14.25">
      <c r="B604" s="1620"/>
    </row>
    <row r="605" spans="2:2" ht="14.25">
      <c r="B605" s="1620"/>
    </row>
    <row r="606" spans="2:2" ht="14.25">
      <c r="B606" s="1620"/>
    </row>
    <row r="607" spans="2:2" ht="14.25">
      <c r="B607" s="1620"/>
    </row>
    <row r="608" spans="2:2" ht="14.25">
      <c r="B608" s="1620"/>
    </row>
    <row r="609" spans="2:2" ht="14.25">
      <c r="B609" s="1620"/>
    </row>
    <row r="610" spans="2:2" ht="14.25">
      <c r="B610" s="1620"/>
    </row>
    <row r="611" spans="2:2" ht="14.25">
      <c r="B611" s="1620"/>
    </row>
    <row r="612" spans="2:2" ht="14.25">
      <c r="B612" s="1620"/>
    </row>
    <row r="613" spans="2:2" ht="14.25">
      <c r="B613" s="1620"/>
    </row>
    <row r="614" spans="2:2" ht="14.25">
      <c r="B614" s="1620"/>
    </row>
    <row r="615" spans="2:2" ht="14.25">
      <c r="B615" s="1620"/>
    </row>
    <row r="616" spans="2:2" ht="14.25">
      <c r="B616" s="1620"/>
    </row>
    <row r="617" spans="2:2" ht="14.25">
      <c r="B617" s="1620"/>
    </row>
    <row r="618" spans="2:2" ht="14.25">
      <c r="B618" s="1620"/>
    </row>
    <row r="619" spans="2:2" ht="14.25">
      <c r="B619" s="1620"/>
    </row>
    <row r="620" spans="2:2" ht="14.25">
      <c r="B620" s="1620"/>
    </row>
    <row r="621" spans="2:2" ht="14.25">
      <c r="B621" s="1620"/>
    </row>
    <row r="622" spans="2:2" ht="14.25">
      <c r="B622" s="1620"/>
    </row>
    <row r="623" spans="2:2" ht="14.25">
      <c r="B623" s="1620"/>
    </row>
    <row r="624" spans="2:2" ht="14.25">
      <c r="B624" s="1620"/>
    </row>
    <row r="625" spans="2:2" ht="14.25">
      <c r="B625" s="1620"/>
    </row>
    <row r="626" spans="2:2" ht="14.25">
      <c r="B626" s="1620"/>
    </row>
    <row r="627" spans="2:2" ht="14.25">
      <c r="B627" s="1620"/>
    </row>
    <row r="628" spans="2:2" ht="14.25">
      <c r="B628" s="1620"/>
    </row>
    <row r="629" spans="2:2" ht="14.25">
      <c r="B629" s="1620"/>
    </row>
    <row r="630" spans="2:2" ht="14.25">
      <c r="B630" s="1620"/>
    </row>
    <row r="631" spans="2:2" ht="14.25">
      <c r="B631" s="1620"/>
    </row>
    <row r="632" spans="2:2" ht="14.25">
      <c r="B632" s="1620"/>
    </row>
    <row r="633" spans="2:2" ht="14.25">
      <c r="B633" s="1620"/>
    </row>
    <row r="634" spans="2:2" ht="14.25">
      <c r="B634" s="1620"/>
    </row>
    <row r="635" spans="2:2" ht="14.25">
      <c r="B635" s="1620"/>
    </row>
    <row r="636" spans="2:2" ht="14.25">
      <c r="B636" s="1620"/>
    </row>
    <row r="637" spans="2:2" ht="14.25">
      <c r="B637" s="1620"/>
    </row>
    <row r="638" spans="2:2" ht="14.25">
      <c r="B638" s="1620"/>
    </row>
    <row r="639" spans="2:2" ht="14.25">
      <c r="B639" s="1620"/>
    </row>
    <row r="640" spans="2:2" ht="14.25">
      <c r="B640" s="1620"/>
    </row>
    <row r="641" spans="2:2" ht="14.25">
      <c r="B641" s="1620"/>
    </row>
    <row r="642" spans="2:2" ht="14.25">
      <c r="B642" s="1620"/>
    </row>
    <row r="643" spans="2:2" ht="14.25">
      <c r="B643" s="1620"/>
    </row>
    <row r="644" spans="2:2" ht="14.25">
      <c r="B644" s="1620"/>
    </row>
    <row r="645" spans="2:2" ht="14.25">
      <c r="B645" s="1620"/>
    </row>
    <row r="646" spans="2:2" ht="14.25">
      <c r="B646" s="1620"/>
    </row>
    <row r="647" spans="2:2" ht="14.25">
      <c r="B647" s="1620"/>
    </row>
    <row r="648" spans="2:2" ht="14.25">
      <c r="B648" s="1620"/>
    </row>
    <row r="649" spans="2:2" ht="14.25">
      <c r="B649" s="1620"/>
    </row>
    <row r="650" spans="2:2" ht="14.25">
      <c r="B650" s="1620"/>
    </row>
    <row r="651" spans="2:2" ht="14.25">
      <c r="B651" s="1620"/>
    </row>
    <row r="652" spans="2:2" ht="14.25">
      <c r="B652" s="1620"/>
    </row>
    <row r="653" spans="2:2" ht="14.25">
      <c r="B653" s="1620"/>
    </row>
    <row r="654" spans="2:2" ht="14.25">
      <c r="B654" s="1620"/>
    </row>
    <row r="655" spans="2:2" ht="14.25">
      <c r="B655" s="1620"/>
    </row>
    <row r="656" spans="2:2" ht="14.25">
      <c r="B656" s="1620"/>
    </row>
    <row r="657" spans="2:2" ht="14.25">
      <c r="B657" s="1620"/>
    </row>
    <row r="658" spans="2:2" ht="14.25">
      <c r="B658" s="1620"/>
    </row>
    <row r="659" spans="2:2" ht="14.25">
      <c r="B659" s="1620"/>
    </row>
    <row r="660" spans="2:2" ht="14.25">
      <c r="B660" s="1620"/>
    </row>
    <row r="661" spans="2:2" ht="14.25">
      <c r="B661" s="1620"/>
    </row>
    <row r="662" spans="2:2" ht="14.25">
      <c r="B662" s="1620"/>
    </row>
    <row r="663" spans="2:2" ht="14.25">
      <c r="B663" s="1620"/>
    </row>
    <row r="664" spans="2:2" ht="14.25">
      <c r="B664" s="1620"/>
    </row>
    <row r="665" spans="2:2" ht="14.25">
      <c r="B665" s="1620"/>
    </row>
    <row r="666" spans="2:2" ht="14.25">
      <c r="B666" s="1620"/>
    </row>
    <row r="667" spans="2:2" ht="14.25">
      <c r="B667" s="1620"/>
    </row>
    <row r="668" spans="2:2" ht="14.25">
      <c r="B668" s="1620"/>
    </row>
    <row r="669" spans="2:2" ht="14.25">
      <c r="B669" s="1620"/>
    </row>
    <row r="670" spans="2:2" ht="14.25">
      <c r="B670" s="1620"/>
    </row>
    <row r="671" spans="2:2" ht="14.25">
      <c r="B671" s="1620"/>
    </row>
    <row r="672" spans="2:2" ht="14.25">
      <c r="B672" s="1620"/>
    </row>
    <row r="673" spans="2:2" ht="14.25">
      <c r="B673" s="1620"/>
    </row>
    <row r="674" spans="2:2" ht="14.25">
      <c r="B674" s="1620"/>
    </row>
    <row r="675" spans="2:2" ht="14.25">
      <c r="B675" s="1620"/>
    </row>
    <row r="676" spans="2:2" ht="14.25">
      <c r="B676" s="1620"/>
    </row>
    <row r="677" spans="2:2" ht="14.25">
      <c r="B677" s="1620"/>
    </row>
    <row r="678" spans="2:2" ht="14.25">
      <c r="B678" s="1620"/>
    </row>
    <row r="679" spans="2:2" ht="14.25">
      <c r="B679" s="1620"/>
    </row>
    <row r="680" spans="2:2" ht="14.25">
      <c r="B680" s="1620"/>
    </row>
    <row r="681" spans="2:2" ht="14.25">
      <c r="B681" s="1620"/>
    </row>
    <row r="682" spans="2:2" ht="14.25">
      <c r="B682" s="1620"/>
    </row>
    <row r="683" spans="2:2" ht="14.25">
      <c r="B683" s="1620"/>
    </row>
    <row r="684" spans="2:2" ht="14.25">
      <c r="B684" s="1620"/>
    </row>
    <row r="685" spans="2:2" ht="14.25">
      <c r="B685" s="1620"/>
    </row>
    <row r="686" spans="2:2" ht="14.25">
      <c r="B686" s="1620"/>
    </row>
    <row r="687" spans="2:2" ht="14.25">
      <c r="B687" s="1620"/>
    </row>
    <row r="688" spans="2:2" ht="14.25">
      <c r="B688" s="1620"/>
    </row>
    <row r="689" spans="2:2" ht="14.25">
      <c r="B689" s="1620"/>
    </row>
    <row r="690" spans="2:2" ht="14.25">
      <c r="B690" s="1620"/>
    </row>
    <row r="691" spans="2:2" ht="14.25">
      <c r="B691" s="1620"/>
    </row>
    <row r="692" spans="2:2" ht="14.25">
      <c r="B692" s="1620"/>
    </row>
    <row r="693" spans="2:2" ht="14.25">
      <c r="B693" s="1620"/>
    </row>
    <row r="694" spans="2:2" ht="14.25">
      <c r="B694" s="1620"/>
    </row>
    <row r="695" spans="2:2" ht="14.25">
      <c r="B695" s="1620"/>
    </row>
    <row r="696" spans="2:2" ht="14.25">
      <c r="B696" s="1620"/>
    </row>
    <row r="697" spans="2:2" ht="14.25">
      <c r="B697" s="1620"/>
    </row>
    <row r="698" spans="2:2" ht="14.25">
      <c r="B698" s="1620"/>
    </row>
    <row r="699" spans="2:2" ht="14.25">
      <c r="B699" s="1620"/>
    </row>
    <row r="700" spans="2:2" ht="14.25">
      <c r="B700" s="1620"/>
    </row>
    <row r="701" spans="2:2" ht="14.25">
      <c r="B701" s="1620"/>
    </row>
    <row r="702" spans="2:2" ht="14.25">
      <c r="B702" s="1620"/>
    </row>
    <row r="703" spans="2:2" ht="14.25">
      <c r="B703" s="1620"/>
    </row>
    <row r="704" spans="2:2" ht="14.25">
      <c r="B704" s="1620"/>
    </row>
    <row r="705" spans="2:2" ht="14.25">
      <c r="B705" s="1620"/>
    </row>
    <row r="706" spans="2:2" ht="14.25">
      <c r="B706" s="1620"/>
    </row>
    <row r="707" spans="2:2" ht="14.25">
      <c r="B707" s="1620"/>
    </row>
    <row r="708" spans="2:2" ht="14.25">
      <c r="B708" s="1620"/>
    </row>
    <row r="709" spans="2:2" ht="14.25">
      <c r="B709" s="1620"/>
    </row>
    <row r="710" spans="2:2" ht="14.25">
      <c r="B710" s="1620"/>
    </row>
    <row r="711" spans="2:2" ht="14.25">
      <c r="B711" s="1620"/>
    </row>
    <row r="712" spans="2:2" ht="14.25">
      <c r="B712" s="1620"/>
    </row>
    <row r="713" spans="2:2" ht="14.25">
      <c r="B713" s="1620"/>
    </row>
    <row r="714" spans="2:2" ht="14.25">
      <c r="B714" s="1620"/>
    </row>
    <row r="715" spans="2:2" ht="14.25">
      <c r="B715" s="1620"/>
    </row>
    <row r="716" spans="2:2" ht="14.25">
      <c r="B716" s="1620"/>
    </row>
    <row r="717" spans="2:2" ht="14.25">
      <c r="B717" s="1620"/>
    </row>
    <row r="718" spans="2:2" ht="14.25">
      <c r="B718" s="1620"/>
    </row>
    <row r="719" spans="2:2" ht="14.25">
      <c r="B719" s="1620"/>
    </row>
    <row r="720" spans="2:2" ht="14.25">
      <c r="B720" s="1620"/>
    </row>
    <row r="721" spans="2:2" ht="14.25">
      <c r="B721" s="1620"/>
    </row>
    <row r="722" spans="2:2" ht="14.25">
      <c r="B722" s="1620"/>
    </row>
    <row r="723" spans="2:2" ht="14.25">
      <c r="B723" s="1620"/>
    </row>
    <row r="724" spans="2:2" ht="14.25">
      <c r="B724" s="1620"/>
    </row>
    <row r="725" spans="2:2" ht="14.25">
      <c r="B725" s="1620"/>
    </row>
    <row r="726" spans="2:2" ht="14.25">
      <c r="B726" s="1620"/>
    </row>
    <row r="727" spans="2:2" ht="14.25">
      <c r="B727" s="1620"/>
    </row>
    <row r="728" spans="2:2" ht="14.25">
      <c r="B728" s="1620"/>
    </row>
    <row r="729" spans="2:2" ht="14.25">
      <c r="B729" s="1620"/>
    </row>
    <row r="730" spans="2:2" ht="14.25">
      <c r="B730" s="1620"/>
    </row>
    <row r="731" spans="2:2" ht="14.25">
      <c r="B731" s="1620"/>
    </row>
    <row r="732" spans="2:2" ht="14.25">
      <c r="B732" s="1620"/>
    </row>
    <row r="733" spans="2:2" ht="14.25">
      <c r="B733" s="1620"/>
    </row>
    <row r="734" spans="2:2" ht="14.25">
      <c r="B734" s="1620"/>
    </row>
    <row r="735" spans="2:2" ht="14.25">
      <c r="B735" s="1620"/>
    </row>
    <row r="736" spans="2:2" ht="14.25">
      <c r="B736" s="1620"/>
    </row>
    <row r="737" spans="2:2" ht="14.25">
      <c r="B737" s="1620"/>
    </row>
    <row r="738" spans="2:2" ht="14.25">
      <c r="B738" s="1620"/>
    </row>
    <row r="739" spans="2:2" ht="14.25">
      <c r="B739" s="1620"/>
    </row>
    <row r="740" spans="2:2" ht="14.25">
      <c r="B740" s="1620"/>
    </row>
    <row r="741" spans="2:2" ht="14.25">
      <c r="B741" s="1620"/>
    </row>
    <row r="742" spans="2:2" ht="14.25">
      <c r="B742" s="1620"/>
    </row>
    <row r="743" spans="2:2" ht="14.25">
      <c r="B743" s="1620"/>
    </row>
    <row r="744" spans="2:2" ht="14.25">
      <c r="B744" s="1620"/>
    </row>
    <row r="745" spans="2:2" ht="14.25">
      <c r="B745" s="1620"/>
    </row>
    <row r="746" spans="2:2" ht="14.25">
      <c r="B746" s="1620"/>
    </row>
    <row r="747" spans="2:2" ht="14.25">
      <c r="B747" s="1620"/>
    </row>
    <row r="748" spans="2:2" ht="14.25">
      <c r="B748" s="1620"/>
    </row>
    <row r="749" spans="2:2" ht="14.25">
      <c r="B749" s="1620"/>
    </row>
    <row r="750" spans="2:2" ht="14.25">
      <c r="B750" s="1620"/>
    </row>
    <row r="751" spans="2:2" ht="14.25">
      <c r="B751" s="1620"/>
    </row>
    <row r="752" spans="2:2" ht="14.25">
      <c r="B752" s="1620"/>
    </row>
    <row r="753" spans="2:2" ht="14.25">
      <c r="B753" s="1620"/>
    </row>
    <row r="754" spans="2:2" ht="14.25">
      <c r="B754" s="1620"/>
    </row>
    <row r="755" spans="2:2" ht="14.25">
      <c r="B755" s="1620"/>
    </row>
    <row r="756" spans="2:2" ht="14.25">
      <c r="B756" s="1620"/>
    </row>
    <row r="757" spans="2:2" ht="14.25">
      <c r="B757" s="1620"/>
    </row>
    <row r="758" spans="2:2" ht="14.25">
      <c r="B758" s="1620"/>
    </row>
    <row r="759" spans="2:2" ht="14.25">
      <c r="B759" s="1620"/>
    </row>
    <row r="760" spans="2:2" ht="14.25">
      <c r="B760" s="1620"/>
    </row>
    <row r="761" spans="2:2" ht="14.25">
      <c r="B761" s="1620"/>
    </row>
    <row r="762" spans="2:2" ht="14.25">
      <c r="B762" s="1620"/>
    </row>
    <row r="763" spans="2:2" ht="14.25">
      <c r="B763" s="1620"/>
    </row>
    <row r="764" spans="2:2" ht="14.25">
      <c r="B764" s="1620"/>
    </row>
    <row r="765" spans="2:2" ht="14.25">
      <c r="B765" s="1620"/>
    </row>
    <row r="766" spans="2:2" ht="14.25">
      <c r="B766" s="1620"/>
    </row>
    <row r="767" spans="2:2" ht="14.25">
      <c r="B767" s="1620"/>
    </row>
    <row r="768" spans="2:2" ht="14.25">
      <c r="B768" s="1620"/>
    </row>
    <row r="769" spans="2:2" ht="14.25">
      <c r="B769" s="1620"/>
    </row>
    <row r="770" spans="2:2" ht="14.25">
      <c r="B770" s="1620"/>
    </row>
    <row r="771" spans="2:2" ht="14.25">
      <c r="B771" s="1620"/>
    </row>
    <row r="772" spans="2:2" ht="14.25">
      <c r="B772" s="1620"/>
    </row>
    <row r="773" spans="2:2" ht="14.25">
      <c r="B773" s="1620"/>
    </row>
    <row r="774" spans="2:2" ht="14.25">
      <c r="B774" s="1620"/>
    </row>
    <row r="775" spans="2:2" ht="14.25">
      <c r="B775" s="1620"/>
    </row>
    <row r="776" spans="2:2" ht="14.25">
      <c r="B776" s="1620"/>
    </row>
    <row r="777" spans="2:2" ht="14.25">
      <c r="B777" s="1620"/>
    </row>
    <row r="778" spans="2:2" ht="14.25">
      <c r="B778" s="1620"/>
    </row>
    <row r="779" spans="2:2" ht="14.25">
      <c r="B779" s="1620"/>
    </row>
    <row r="780" spans="2:2" ht="14.25">
      <c r="B780" s="1620"/>
    </row>
    <row r="781" spans="2:2" ht="14.25">
      <c r="B781" s="1620"/>
    </row>
    <row r="782" spans="2:2" ht="14.25">
      <c r="B782" s="1620"/>
    </row>
    <row r="783" spans="2:2" ht="14.25">
      <c r="B783" s="1620"/>
    </row>
    <row r="784" spans="2:2" ht="14.25">
      <c r="B784" s="1620"/>
    </row>
    <row r="785" spans="2:2" ht="14.25">
      <c r="B785" s="1620"/>
    </row>
    <row r="786" spans="2:2" ht="14.25">
      <c r="B786" s="1620"/>
    </row>
    <row r="787" spans="2:2" ht="14.25">
      <c r="B787" s="1620"/>
    </row>
    <row r="788" spans="2:2" ht="14.25">
      <c r="B788" s="1620"/>
    </row>
    <row r="789" spans="2:2" ht="14.25">
      <c r="B789" s="1620"/>
    </row>
    <row r="790" spans="2:2" ht="14.25">
      <c r="B790" s="1620"/>
    </row>
    <row r="791" spans="2:2" ht="14.25">
      <c r="B791" s="1620"/>
    </row>
    <row r="792" spans="2:2" ht="14.25">
      <c r="B792" s="1620"/>
    </row>
    <row r="793" spans="2:2" ht="14.25">
      <c r="B793" s="1620"/>
    </row>
    <row r="794" spans="2:2" ht="14.25">
      <c r="B794" s="1620"/>
    </row>
    <row r="795" spans="2:2" ht="14.25">
      <c r="B795" s="1620"/>
    </row>
    <row r="796" spans="2:2" ht="14.25">
      <c r="B796" s="1620"/>
    </row>
    <row r="797" spans="2:2" ht="14.25">
      <c r="B797" s="1620"/>
    </row>
    <row r="798" spans="2:2" ht="14.25">
      <c r="B798" s="1620"/>
    </row>
    <row r="799" spans="2:2" ht="14.25">
      <c r="B799" s="1620"/>
    </row>
    <row r="800" spans="2:2" ht="14.25">
      <c r="B800" s="1620"/>
    </row>
    <row r="801" spans="2:2" ht="14.25">
      <c r="B801" s="1620"/>
    </row>
    <row r="802" spans="2:2" ht="14.25">
      <c r="B802" s="1620"/>
    </row>
    <row r="803" spans="2:2" ht="14.25">
      <c r="B803" s="1620"/>
    </row>
    <row r="804" spans="2:2" ht="14.25">
      <c r="B804" s="1620"/>
    </row>
    <row r="805" spans="2:2" ht="14.25">
      <c r="B805" s="1620"/>
    </row>
    <row r="806" spans="2:2" ht="14.25">
      <c r="B806" s="1620"/>
    </row>
    <row r="807" spans="2:2" ht="14.25">
      <c r="B807" s="1620"/>
    </row>
    <row r="808" spans="2:2" ht="14.25">
      <c r="B808" s="1620"/>
    </row>
    <row r="809" spans="2:2" ht="14.25">
      <c r="B809" s="1620"/>
    </row>
    <row r="810" spans="2:2" ht="14.25">
      <c r="B810" s="1620"/>
    </row>
    <row r="811" spans="2:2" ht="14.25">
      <c r="B811" s="1620"/>
    </row>
    <row r="812" spans="2:2" ht="14.25">
      <c r="B812" s="1620"/>
    </row>
    <row r="813" spans="2:2" ht="14.25">
      <c r="B813" s="1620"/>
    </row>
    <row r="814" spans="2:2" ht="14.25">
      <c r="B814" s="1620"/>
    </row>
    <row r="815" spans="2:2" ht="14.25">
      <c r="B815" s="1620"/>
    </row>
    <row r="816" spans="2:2" ht="14.25">
      <c r="B816" s="1620"/>
    </row>
    <row r="817" spans="2:2" ht="14.25">
      <c r="B817" s="1620"/>
    </row>
    <row r="818" spans="2:2" ht="14.25">
      <c r="B818" s="1620"/>
    </row>
    <row r="819" spans="2:2" ht="14.25">
      <c r="B819" s="1620"/>
    </row>
    <row r="820" spans="2:2" ht="14.25">
      <c r="B820" s="1620"/>
    </row>
    <row r="821" spans="2:2" ht="14.25">
      <c r="B821" s="1620"/>
    </row>
    <row r="822" spans="2:2" ht="14.25">
      <c r="B822" s="1620"/>
    </row>
    <row r="823" spans="2:2" ht="14.25">
      <c r="B823" s="1620"/>
    </row>
    <row r="824" spans="2:2" ht="14.25">
      <c r="B824" s="1620"/>
    </row>
    <row r="825" spans="2:2" ht="14.25">
      <c r="B825" s="1620"/>
    </row>
    <row r="826" spans="2:2" ht="14.25">
      <c r="B826" s="1620"/>
    </row>
    <row r="827" spans="2:2" ht="14.25">
      <c r="B827" s="1620"/>
    </row>
    <row r="828" spans="2:2" ht="14.25">
      <c r="B828" s="1620"/>
    </row>
    <row r="829" spans="2:2" ht="14.25">
      <c r="B829" s="1620"/>
    </row>
    <row r="830" spans="2:2" ht="14.25">
      <c r="B830" s="1620"/>
    </row>
    <row r="831" spans="2:2" ht="14.25">
      <c r="B831" s="1620"/>
    </row>
    <row r="832" spans="2:2" ht="14.25">
      <c r="B832" s="1620"/>
    </row>
    <row r="833" spans="2:2" ht="14.25">
      <c r="B833" s="1620"/>
    </row>
    <row r="834" spans="2:2" ht="14.25">
      <c r="B834" s="1620"/>
    </row>
    <row r="835" spans="2:2" ht="14.25">
      <c r="B835" s="1620"/>
    </row>
    <row r="836" spans="2:2" ht="14.25">
      <c r="B836" s="1620"/>
    </row>
    <row r="837" spans="2:2" ht="14.25">
      <c r="B837" s="1620"/>
    </row>
    <row r="838" spans="2:2" ht="14.25">
      <c r="B838" s="1620"/>
    </row>
    <row r="839" spans="2:2" ht="14.25">
      <c r="B839" s="1620"/>
    </row>
    <row r="840" spans="2:2" ht="14.25">
      <c r="B840" s="1620"/>
    </row>
    <row r="841" spans="2:2" ht="14.25">
      <c r="B841" s="1620"/>
    </row>
    <row r="842" spans="2:2" ht="14.25">
      <c r="B842" s="1620"/>
    </row>
    <row r="843" spans="2:2" ht="14.25">
      <c r="B843" s="1620"/>
    </row>
    <row r="844" spans="2:2" ht="14.25">
      <c r="B844" s="1620"/>
    </row>
    <row r="845" spans="2:2" ht="14.25">
      <c r="B845" s="1620"/>
    </row>
    <row r="846" spans="2:2" ht="14.25">
      <c r="B846" s="1620"/>
    </row>
    <row r="847" spans="2:2" ht="14.25">
      <c r="B847" s="1620"/>
    </row>
    <row r="848" spans="2:2" ht="14.25">
      <c r="B848" s="1620"/>
    </row>
    <row r="849" spans="2:2" ht="14.25">
      <c r="B849" s="1620"/>
    </row>
    <row r="850" spans="2:2" ht="14.25">
      <c r="B850" s="1620"/>
    </row>
    <row r="851" spans="2:2" ht="14.25">
      <c r="B851" s="1620"/>
    </row>
    <row r="852" spans="2:2" ht="14.25">
      <c r="B852" s="1620"/>
    </row>
    <row r="853" spans="2:2" ht="14.25">
      <c r="B853" s="1620"/>
    </row>
    <row r="854" spans="2:2" ht="14.25">
      <c r="B854" s="1620"/>
    </row>
    <row r="855" spans="2:2" ht="14.25">
      <c r="B855" s="1620"/>
    </row>
    <row r="856" spans="2:2" ht="14.25">
      <c r="B856" s="1620"/>
    </row>
    <row r="857" spans="2:2" ht="14.25">
      <c r="B857" s="1620"/>
    </row>
    <row r="858" spans="2:2" ht="14.25">
      <c r="B858" s="1620"/>
    </row>
    <row r="859" spans="2:2" ht="14.25">
      <c r="B859" s="1620"/>
    </row>
    <row r="860" spans="2:2" ht="14.25">
      <c r="B860" s="1620"/>
    </row>
    <row r="861" spans="2:2" ht="14.25">
      <c r="B861" s="1620"/>
    </row>
    <row r="862" spans="2:2" ht="14.25">
      <c r="B862" s="1620"/>
    </row>
    <row r="863" spans="2:2" ht="14.25">
      <c r="B863" s="1620"/>
    </row>
    <row r="864" spans="2:2" ht="14.25">
      <c r="B864" s="1620"/>
    </row>
    <row r="865" spans="2:2" ht="14.25">
      <c r="B865" s="1620"/>
    </row>
    <row r="866" spans="2:2" ht="14.25">
      <c r="B866" s="1620"/>
    </row>
    <row r="867" spans="2:2" ht="14.25">
      <c r="B867" s="1620"/>
    </row>
    <row r="868" spans="2:2" ht="14.25">
      <c r="B868" s="1620"/>
    </row>
    <row r="869" spans="2:2" ht="14.25">
      <c r="B869" s="1620"/>
    </row>
    <row r="870" spans="2:2" ht="14.25">
      <c r="B870" s="1620"/>
    </row>
    <row r="871" spans="2:2" ht="14.25">
      <c r="B871" s="1620"/>
    </row>
    <row r="872" spans="2:2" ht="14.25">
      <c r="B872" s="1620"/>
    </row>
    <row r="873" spans="2:2" ht="14.25">
      <c r="B873" s="1620"/>
    </row>
    <row r="874" spans="2:2" ht="14.25">
      <c r="B874" s="1620"/>
    </row>
    <row r="875" spans="2:2" ht="14.25">
      <c r="B875" s="1620"/>
    </row>
    <row r="876" spans="2:2" ht="14.25">
      <c r="B876" s="1620"/>
    </row>
    <row r="877" spans="2:2" ht="14.25">
      <c r="B877" s="1620"/>
    </row>
    <row r="878" spans="2:2" ht="14.25">
      <c r="B878" s="1620"/>
    </row>
    <row r="879" spans="2:2" ht="14.25">
      <c r="B879" s="1620"/>
    </row>
    <row r="880" spans="2:2" ht="14.25">
      <c r="B880" s="1620"/>
    </row>
    <row r="881" spans="2:2" ht="14.25">
      <c r="B881" s="1620"/>
    </row>
    <row r="882" spans="2:2" ht="14.25">
      <c r="B882" s="1620"/>
    </row>
    <row r="883" spans="2:2" ht="14.25">
      <c r="B883" s="1620"/>
    </row>
    <row r="884" spans="2:2" ht="14.25">
      <c r="B884" s="1620"/>
    </row>
    <row r="885" spans="2:2" ht="14.25">
      <c r="B885" s="1620"/>
    </row>
    <row r="886" spans="2:2" ht="14.25">
      <c r="B886" s="1620"/>
    </row>
    <row r="887" spans="2:2" ht="14.25">
      <c r="B887" s="1620"/>
    </row>
    <row r="888" spans="2:2" ht="14.25">
      <c r="B888" s="1620"/>
    </row>
    <row r="889" spans="2:2" ht="14.25">
      <c r="B889" s="1620"/>
    </row>
    <row r="890" spans="2:2" ht="14.25">
      <c r="B890" s="1620"/>
    </row>
    <row r="891" spans="2:2" ht="14.25">
      <c r="B891" s="1620"/>
    </row>
    <row r="892" spans="2:2" ht="14.25">
      <c r="B892" s="1620"/>
    </row>
    <row r="893" spans="2:2" ht="14.25">
      <c r="B893" s="1620"/>
    </row>
    <row r="894" spans="2:2" ht="14.25">
      <c r="B894" s="1620"/>
    </row>
    <row r="895" spans="2:2" ht="14.25">
      <c r="B895" s="1620"/>
    </row>
    <row r="896" spans="2:2" ht="14.25">
      <c r="B896" s="1620"/>
    </row>
    <row r="897" spans="2:2" ht="14.25">
      <c r="B897" s="1620"/>
    </row>
    <row r="898" spans="2:2" ht="14.25">
      <c r="B898" s="1620"/>
    </row>
    <row r="899" spans="2:2" ht="14.25">
      <c r="B899" s="1620"/>
    </row>
    <row r="900" spans="2:2" ht="14.25">
      <c r="B900" s="1620"/>
    </row>
    <row r="901" spans="2:2" ht="14.25">
      <c r="B901" s="1620"/>
    </row>
    <row r="902" spans="2:2" ht="14.25">
      <c r="B902" s="1620"/>
    </row>
    <row r="903" spans="2:2" ht="14.25">
      <c r="B903" s="1620"/>
    </row>
    <row r="904" spans="2:2" ht="14.25">
      <c r="B904" s="1620"/>
    </row>
    <row r="905" spans="2:2" ht="14.25">
      <c r="B905" s="1620"/>
    </row>
    <row r="906" spans="2:2" ht="14.25">
      <c r="B906" s="1620"/>
    </row>
    <row r="907" spans="2:2" ht="14.25">
      <c r="B907" s="1620"/>
    </row>
    <row r="908" spans="2:2" ht="14.25">
      <c r="B908" s="1620"/>
    </row>
    <row r="909" spans="2:2" ht="14.25">
      <c r="B909" s="1620"/>
    </row>
    <row r="910" spans="2:2" ht="14.25">
      <c r="B910" s="1620"/>
    </row>
    <row r="911" spans="2:2" ht="14.25">
      <c r="B911" s="1620"/>
    </row>
    <row r="912" spans="2:2" ht="14.25">
      <c r="B912" s="1620"/>
    </row>
    <row r="913" spans="2:2" ht="14.25">
      <c r="B913" s="1620"/>
    </row>
    <row r="914" spans="2:2" ht="14.25">
      <c r="B914" s="1620"/>
    </row>
    <row r="915" spans="2:2" ht="14.25">
      <c r="B915" s="1620"/>
    </row>
    <row r="916" spans="2:2" ht="14.25">
      <c r="B916" s="1620"/>
    </row>
    <row r="917" spans="2:2" ht="14.25">
      <c r="B917" s="1620"/>
    </row>
    <row r="918" spans="2:2" ht="14.25">
      <c r="B918" s="1620"/>
    </row>
    <row r="919" spans="2:2" ht="14.25">
      <c r="B919" s="1620"/>
    </row>
    <row r="920" spans="2:2" ht="14.25">
      <c r="B920" s="1620"/>
    </row>
    <row r="921" spans="2:2" ht="14.25">
      <c r="B921" s="1620"/>
    </row>
    <row r="922" spans="2:2" ht="14.25">
      <c r="B922" s="1620"/>
    </row>
    <row r="923" spans="2:2" ht="14.25">
      <c r="B923" s="1620"/>
    </row>
    <row r="924" spans="2:2" ht="14.25">
      <c r="B924" s="1620"/>
    </row>
    <row r="925" spans="2:2" ht="14.25">
      <c r="B925" s="1620"/>
    </row>
    <row r="926" spans="2:2" ht="14.25">
      <c r="B926" s="1620"/>
    </row>
    <row r="927" spans="2:2" ht="14.25">
      <c r="B927" s="1620"/>
    </row>
    <row r="928" spans="2:2" ht="14.25">
      <c r="B928" s="1620"/>
    </row>
    <row r="929" spans="2:2" ht="14.25">
      <c r="B929" s="1620"/>
    </row>
    <row r="930" spans="2:2" ht="14.25">
      <c r="B930" s="1620"/>
    </row>
    <row r="931" spans="2:2" ht="14.25">
      <c r="B931" s="1620"/>
    </row>
    <row r="932" spans="2:2" ht="14.25">
      <c r="B932" s="1620"/>
    </row>
    <row r="933" spans="2:2" ht="14.25">
      <c r="B933" s="1620"/>
    </row>
    <row r="934" spans="2:2" ht="14.25">
      <c r="B934" s="1620"/>
    </row>
    <row r="935" spans="2:2" ht="14.25">
      <c r="B935" s="1620"/>
    </row>
    <row r="936" spans="2:2" ht="14.25">
      <c r="B936" s="1620"/>
    </row>
    <row r="937" spans="2:2" ht="14.25">
      <c r="B937" s="1620"/>
    </row>
    <row r="938" spans="2:2" ht="14.25">
      <c r="B938" s="1620"/>
    </row>
    <row r="939" spans="2:2" ht="14.25">
      <c r="B939" s="1620"/>
    </row>
    <row r="940" spans="2:2" ht="14.25">
      <c r="B940" s="1620"/>
    </row>
    <row r="941" spans="2:2" ht="14.25">
      <c r="B941" s="1620"/>
    </row>
    <row r="942" spans="2:2" ht="14.25">
      <c r="B942" s="1620"/>
    </row>
    <row r="943" spans="2:2" ht="14.25">
      <c r="B943" s="1620"/>
    </row>
    <row r="944" spans="2:2" ht="14.25">
      <c r="B944" s="1620"/>
    </row>
    <row r="945" spans="2:2" ht="14.25">
      <c r="B945" s="1620"/>
    </row>
    <row r="946" spans="2:2" ht="14.25">
      <c r="B946" s="1620"/>
    </row>
    <row r="947" spans="2:2" ht="14.25">
      <c r="B947" s="1620"/>
    </row>
    <row r="948" spans="2:2" ht="14.25">
      <c r="B948" s="1620"/>
    </row>
    <row r="949" spans="2:2" ht="14.25">
      <c r="B949" s="1620"/>
    </row>
    <row r="950" spans="2:2" ht="14.25">
      <c r="B950" s="1620"/>
    </row>
    <row r="951" spans="2:2" ht="14.25">
      <c r="B951" s="1620"/>
    </row>
    <row r="952" spans="2:2" ht="14.25">
      <c r="B952" s="1620"/>
    </row>
    <row r="953" spans="2:2" ht="14.25">
      <c r="B953" s="1620"/>
    </row>
    <row r="954" spans="2:2" ht="14.25">
      <c r="B954" s="1620"/>
    </row>
    <row r="955" spans="2:2" ht="14.25">
      <c r="B955" s="1620"/>
    </row>
    <row r="956" spans="2:2" ht="14.25">
      <c r="B956" s="1620"/>
    </row>
    <row r="957" spans="2:2" ht="14.25">
      <c r="B957" s="1620"/>
    </row>
    <row r="958" spans="2:2" ht="14.25">
      <c r="B958" s="1620"/>
    </row>
    <row r="959" spans="2:2" ht="14.25">
      <c r="B959" s="1620"/>
    </row>
    <row r="960" spans="2:2" ht="14.25">
      <c r="B960" s="1620"/>
    </row>
    <row r="961" spans="2:2" ht="14.25">
      <c r="B961" s="1620"/>
    </row>
    <row r="962" spans="2:2" ht="14.25">
      <c r="B962" s="1620"/>
    </row>
    <row r="963" spans="2:2" ht="14.25">
      <c r="B963" s="1620"/>
    </row>
    <row r="964" spans="2:2" ht="14.25">
      <c r="B964" s="1620"/>
    </row>
    <row r="965" spans="2:2" ht="14.25">
      <c r="B965" s="1620"/>
    </row>
    <row r="966" spans="2:2" ht="14.25">
      <c r="B966" s="1620"/>
    </row>
    <row r="967" spans="2:2" ht="14.25">
      <c r="B967" s="1620"/>
    </row>
    <row r="968" spans="2:2" ht="14.25">
      <c r="B968" s="1620"/>
    </row>
    <row r="969" spans="2:2" ht="14.25">
      <c r="B969" s="1620"/>
    </row>
    <row r="970" spans="2:2" ht="14.25">
      <c r="B970" s="1620"/>
    </row>
    <row r="971" spans="2:2" ht="14.25">
      <c r="B971" s="1620"/>
    </row>
    <row r="972" spans="2:2" ht="14.25">
      <c r="B972" s="1620"/>
    </row>
    <row r="973" spans="2:2" ht="14.25">
      <c r="B973" s="1620"/>
    </row>
    <row r="974" spans="2:2" ht="14.25">
      <c r="B974" s="1620"/>
    </row>
    <row r="975" spans="2:2" ht="14.25">
      <c r="B975" s="1620"/>
    </row>
    <row r="976" spans="2:2" ht="14.25">
      <c r="B976" s="1620"/>
    </row>
    <row r="977" spans="2:2" ht="14.25">
      <c r="B977" s="1620"/>
    </row>
    <row r="978" spans="2:2" ht="14.25">
      <c r="B978" s="1620"/>
    </row>
    <row r="979" spans="2:2" ht="14.25">
      <c r="B979" s="1620"/>
    </row>
    <row r="980" spans="2:2" ht="14.25">
      <c r="B980" s="1620"/>
    </row>
    <row r="981" spans="2:2" ht="14.25">
      <c r="B981" s="1620"/>
    </row>
    <row r="982" spans="2:2" ht="14.25">
      <c r="B982" s="1620"/>
    </row>
    <row r="983" spans="2:2" ht="14.25">
      <c r="B983" s="1620"/>
    </row>
    <row r="984" spans="2:2" ht="14.25">
      <c r="B984" s="1620"/>
    </row>
    <row r="985" spans="2:2" ht="14.25">
      <c r="B985" s="1620"/>
    </row>
    <row r="986" spans="2:2" ht="14.25">
      <c r="B986" s="1620"/>
    </row>
    <row r="987" spans="2:2" ht="14.25">
      <c r="B987" s="1620"/>
    </row>
    <row r="988" spans="2:2" ht="14.25">
      <c r="B988" s="1620"/>
    </row>
    <row r="989" spans="2:2" ht="14.25">
      <c r="B989" s="1620"/>
    </row>
    <row r="990" spans="2:2" ht="14.25">
      <c r="B990" s="1620"/>
    </row>
    <row r="991" spans="2:2" ht="14.25">
      <c r="B991" s="1620"/>
    </row>
    <row r="992" spans="2:2" ht="14.25">
      <c r="B992" s="1620"/>
    </row>
  </sheetData>
  <sheetProtection algorithmName="SHA-512" hashValue="JzjAATKvYfTtJD/QgFJ6yoz9R8/2CYQbXiNjhW2TKwoFvIeLIlwb8/+EMgLffzY/vJU9y78T8nG+yX5L6tXC0w==" saltValue="D2ijeqZSf5++acIkOGNedA==" spinCount="100000" sheet="1" objects="1" scenarios="1"/>
  <mergeCells count="272">
    <mergeCell ref="E102:N107"/>
    <mergeCell ref="O102:P102"/>
    <mergeCell ref="O103:P103"/>
    <mergeCell ref="O104:P104"/>
    <mergeCell ref="O105:P105"/>
    <mergeCell ref="O106:P106"/>
    <mergeCell ref="O107:P107"/>
    <mergeCell ref="E88:N88"/>
    <mergeCell ref="O88:P88"/>
    <mergeCell ref="E89:N89"/>
    <mergeCell ref="O89:P89"/>
    <mergeCell ref="E90:N90"/>
    <mergeCell ref="O90:P90"/>
    <mergeCell ref="O91:P91"/>
    <mergeCell ref="O96:P96"/>
    <mergeCell ref="O97:P97"/>
    <mergeCell ref="E91:N91"/>
    <mergeCell ref="E92:N93"/>
    <mergeCell ref="E108:N113"/>
    <mergeCell ref="O108:P108"/>
    <mergeCell ref="O109:P109"/>
    <mergeCell ref="O110:P110"/>
    <mergeCell ref="O111:P111"/>
    <mergeCell ref="O112:P112"/>
    <mergeCell ref="O113:P113"/>
    <mergeCell ref="E114:N117"/>
    <mergeCell ref="O114:P114"/>
    <mergeCell ref="O115:P115"/>
    <mergeCell ref="O116:P116"/>
    <mergeCell ref="O117:P117"/>
    <mergeCell ref="E118:N123"/>
    <mergeCell ref="O118:P118"/>
    <mergeCell ref="O119:P119"/>
    <mergeCell ref="O120:P120"/>
    <mergeCell ref="O121:P121"/>
    <mergeCell ref="O122:P122"/>
    <mergeCell ref="O123:P123"/>
    <mergeCell ref="E130:N133"/>
    <mergeCell ref="O130:P130"/>
    <mergeCell ref="O131:P131"/>
    <mergeCell ref="O132:P132"/>
    <mergeCell ref="O133:P133"/>
    <mergeCell ref="E124:N129"/>
    <mergeCell ref="O124:P124"/>
    <mergeCell ref="O125:P125"/>
    <mergeCell ref="O126:P126"/>
    <mergeCell ref="O127:P127"/>
    <mergeCell ref="O128:P128"/>
    <mergeCell ref="O129:P129"/>
    <mergeCell ref="E134:N135"/>
    <mergeCell ref="O134:P134"/>
    <mergeCell ref="O135:P135"/>
    <mergeCell ref="E136:N139"/>
    <mergeCell ref="O136:P136"/>
    <mergeCell ref="O137:P137"/>
    <mergeCell ref="O138:P138"/>
    <mergeCell ref="O139:P139"/>
    <mergeCell ref="E140:N140"/>
    <mergeCell ref="O140:P140"/>
    <mergeCell ref="E180:N181"/>
    <mergeCell ref="E183:N183"/>
    <mergeCell ref="E184:N184"/>
    <mergeCell ref="E141:N143"/>
    <mergeCell ref="E144:N144"/>
    <mergeCell ref="O144:P144"/>
    <mergeCell ref="E145:N146"/>
    <mergeCell ref="E147:N147"/>
    <mergeCell ref="O147:P147"/>
    <mergeCell ref="E148:N149"/>
    <mergeCell ref="O145:P145"/>
    <mergeCell ref="O148:P148"/>
    <mergeCell ref="E182:N182"/>
    <mergeCell ref="O152:P152"/>
    <mergeCell ref="O155:P155"/>
    <mergeCell ref="O175:P175"/>
    <mergeCell ref="O178:P178"/>
    <mergeCell ref="O180:P180"/>
    <mergeCell ref="E188:N188"/>
    <mergeCell ref="E205:N206"/>
    <mergeCell ref="E207:N207"/>
    <mergeCell ref="E189:N189"/>
    <mergeCell ref="E190:N190"/>
    <mergeCell ref="E191:N194"/>
    <mergeCell ref="E195:N197"/>
    <mergeCell ref="E198:N200"/>
    <mergeCell ref="E201:N202"/>
    <mergeCell ref="E203:N204"/>
    <mergeCell ref="O207:P207"/>
    <mergeCell ref="O189:P189"/>
    <mergeCell ref="O190:P190"/>
    <mergeCell ref="O195:P195"/>
    <mergeCell ref="O196:P196"/>
    <mergeCell ref="O197:P197"/>
    <mergeCell ref="O198:P198"/>
    <mergeCell ref="O205:P205"/>
    <mergeCell ref="B189:D194"/>
    <mergeCell ref="B195:D207"/>
    <mergeCell ref="B95:D156"/>
    <mergeCell ref="E95:N95"/>
    <mergeCell ref="O95:P95"/>
    <mergeCell ref="E96:N101"/>
    <mergeCell ref="O157:P157"/>
    <mergeCell ref="O158:P158"/>
    <mergeCell ref="O159:P159"/>
    <mergeCell ref="O160:P160"/>
    <mergeCell ref="O161:P161"/>
    <mergeCell ref="B157:D188"/>
    <mergeCell ref="E150:N150"/>
    <mergeCell ref="O150:P150"/>
    <mergeCell ref="E151:N151"/>
    <mergeCell ref="O151:P151"/>
    <mergeCell ref="E152:N154"/>
    <mergeCell ref="E155:N156"/>
    <mergeCell ref="O162:P162"/>
    <mergeCell ref="O163:P163"/>
    <mergeCell ref="O164:P164"/>
    <mergeCell ref="O165:P165"/>
    <mergeCell ref="O166:P166"/>
    <mergeCell ref="O167:P167"/>
    <mergeCell ref="E157:N162"/>
    <mergeCell ref="E163:N168"/>
    <mergeCell ref="E185:N185"/>
    <mergeCell ref="E186:N187"/>
    <mergeCell ref="E14:N15"/>
    <mergeCell ref="E16:N17"/>
    <mergeCell ref="O16:P16"/>
    <mergeCell ref="O17:P17"/>
    <mergeCell ref="E18:N18"/>
    <mergeCell ref="O18:P18"/>
    <mergeCell ref="E19:N20"/>
    <mergeCell ref="E21:N22"/>
    <mergeCell ref="E23:N29"/>
    <mergeCell ref="O23:P23"/>
    <mergeCell ref="O24:P24"/>
    <mergeCell ref="O25:P25"/>
    <mergeCell ref="E43:N48"/>
    <mergeCell ref="O43:P43"/>
    <mergeCell ref="O44:P44"/>
    <mergeCell ref="O45:P45"/>
    <mergeCell ref="E49:N53"/>
    <mergeCell ref="E169:N174"/>
    <mergeCell ref="E175:N176"/>
    <mergeCell ref="E177:N177"/>
    <mergeCell ref="E178:N179"/>
    <mergeCell ref="E32:N37"/>
    <mergeCell ref="E38:N42"/>
    <mergeCell ref="O38:P38"/>
    <mergeCell ref="O39:P39"/>
    <mergeCell ref="O40:P40"/>
    <mergeCell ref="O41:P41"/>
    <mergeCell ref="O42:P42"/>
    <mergeCell ref="O47:P47"/>
    <mergeCell ref="O48:P48"/>
    <mergeCell ref="O32:P32"/>
    <mergeCell ref="O33:P33"/>
    <mergeCell ref="O34:P34"/>
    <mergeCell ref="O37:P37"/>
    <mergeCell ref="O46:P46"/>
    <mergeCell ref="E30:N31"/>
    <mergeCell ref="O1:O2"/>
    <mergeCell ref="P1:P2"/>
    <mergeCell ref="Q1:R2"/>
    <mergeCell ref="D1:D2"/>
    <mergeCell ref="B11:D11"/>
    <mergeCell ref="G1:G2"/>
    <mergeCell ref="J1:J2"/>
    <mergeCell ref="E84:N85"/>
    <mergeCell ref="O75:P75"/>
    <mergeCell ref="O76:P76"/>
    <mergeCell ref="O77:P77"/>
    <mergeCell ref="O78:P78"/>
    <mergeCell ref="E69:N71"/>
    <mergeCell ref="O59:P59"/>
    <mergeCell ref="O60:P60"/>
    <mergeCell ref="E65:N66"/>
    <mergeCell ref="O65:P65"/>
    <mergeCell ref="O66:P66"/>
    <mergeCell ref="E67:N68"/>
    <mergeCell ref="B12:D22"/>
    <mergeCell ref="B23:D58"/>
    <mergeCell ref="B59:D74"/>
    <mergeCell ref="B75:D85"/>
    <mergeCell ref="E86:N87"/>
    <mergeCell ref="O86:P86"/>
    <mergeCell ref="O87:P87"/>
    <mergeCell ref="E80:N81"/>
    <mergeCell ref="O80:P80"/>
    <mergeCell ref="O81:P81"/>
    <mergeCell ref="E82:N83"/>
    <mergeCell ref="O82:P82"/>
    <mergeCell ref="O83:P83"/>
    <mergeCell ref="B86:D94"/>
    <mergeCell ref="A1:A2"/>
    <mergeCell ref="B1:B2"/>
    <mergeCell ref="E1:E2"/>
    <mergeCell ref="F1:F2"/>
    <mergeCell ref="B6:P8"/>
    <mergeCell ref="E11:M11"/>
    <mergeCell ref="O11:P11"/>
    <mergeCell ref="E12:N13"/>
    <mergeCell ref="O12:P12"/>
    <mergeCell ref="O13:P13"/>
    <mergeCell ref="O14:P14"/>
    <mergeCell ref="O15:P15"/>
    <mergeCell ref="O26:P26"/>
    <mergeCell ref="O27:P27"/>
    <mergeCell ref="O28:P28"/>
    <mergeCell ref="O29:P29"/>
    <mergeCell ref="E94:N94"/>
    <mergeCell ref="O94:P94"/>
    <mergeCell ref="O62:P62"/>
    <mergeCell ref="K1:K2"/>
    <mergeCell ref="L1:L2"/>
    <mergeCell ref="M1:M2"/>
    <mergeCell ref="N1:N2"/>
    <mergeCell ref="E72:N73"/>
    <mergeCell ref="E74:N74"/>
    <mergeCell ref="O74:P74"/>
    <mergeCell ref="E75:N79"/>
    <mergeCell ref="O79:P79"/>
    <mergeCell ref="E54:N55"/>
    <mergeCell ref="O54:P54"/>
    <mergeCell ref="O55:P55"/>
    <mergeCell ref="E56:N56"/>
    <mergeCell ref="E57:N57"/>
    <mergeCell ref="E58:N58"/>
    <mergeCell ref="O58:P58"/>
    <mergeCell ref="E59:N64"/>
    <mergeCell ref="O61:P61"/>
    <mergeCell ref="O64:P64"/>
    <mergeCell ref="O63:P63"/>
    <mergeCell ref="O56:P57"/>
    <mergeCell ref="O19:P19"/>
    <mergeCell ref="O21:P21"/>
    <mergeCell ref="O67:P67"/>
    <mergeCell ref="O69:P69"/>
    <mergeCell ref="O72:P72"/>
    <mergeCell ref="O84:P84"/>
    <mergeCell ref="O92:P92"/>
    <mergeCell ref="O141:P141"/>
    <mergeCell ref="O52:P52"/>
    <mergeCell ref="O53:P53"/>
    <mergeCell ref="O35:P35"/>
    <mergeCell ref="O36:P36"/>
    <mergeCell ref="O30:P30"/>
    <mergeCell ref="O98:P98"/>
    <mergeCell ref="O99:P99"/>
    <mergeCell ref="O100:P100"/>
    <mergeCell ref="O101:P101"/>
    <mergeCell ref="O50:P50"/>
    <mergeCell ref="O51:P51"/>
    <mergeCell ref="O31:P31"/>
    <mergeCell ref="O49:P49"/>
    <mergeCell ref="O186:P186"/>
    <mergeCell ref="O191:P191"/>
    <mergeCell ref="O201:P201"/>
    <mergeCell ref="O203:P203"/>
    <mergeCell ref="O188:P188"/>
    <mergeCell ref="O199:P199"/>
    <mergeCell ref="O200:P200"/>
    <mergeCell ref="O168:P168"/>
    <mergeCell ref="O169:P169"/>
    <mergeCell ref="O170:P170"/>
    <mergeCell ref="O171:P171"/>
    <mergeCell ref="O172:P172"/>
    <mergeCell ref="O173:P173"/>
    <mergeCell ref="O174:P174"/>
    <mergeCell ref="O177:P177"/>
    <mergeCell ref="O182:P182"/>
    <mergeCell ref="O183:P183"/>
    <mergeCell ref="O184:P184"/>
    <mergeCell ref="O185:P185"/>
  </mergeCells>
  <hyperlinks>
    <hyperlink ref="O12" location="'CSN Group'!B16" display="CSN Group" xr:uid="{32089784-B355-4270-9BAD-0AF6D518D83A}"/>
    <hyperlink ref="O13" location="Mining!B22" display="Mining" xr:uid="{5B772223-E4BC-4D06-882C-97A7BE0DC3EA}"/>
    <hyperlink ref="O14" location="'CSN Group'!B8" display="CSN Group" xr:uid="{D1A35E51-2F78-444A-84DC-8982E5B7FF10}"/>
    <hyperlink ref="O15" location="Mining!B979" display="Mining" xr:uid="{59F3FC28-1A6A-4855-8E76-E6BFD30DA091}"/>
    <hyperlink ref="O16" location="'CSN Group'!B58" display="CSN Group" xr:uid="{87098E9D-8842-43E4-A710-C70FCEC35972}"/>
    <hyperlink ref="O17" location="Mining!B49" display="Mining" xr:uid="{61BB3CBC-18A5-44DA-AC77-A54E14ED290A}"/>
    <hyperlink ref="O18" location="Mining!B107" display="Mining" xr:uid="{4D94E35F-2EF3-48EF-8299-4606AE5F4E9B}"/>
    <hyperlink ref="O19" location="Mining!B119" display="Mining" xr:uid="{09F87060-4F7C-4ACB-B4EA-1DE3CE6C8760}"/>
    <hyperlink ref="O21" location="Cement!B8" display="Cement" xr:uid="{187580E9-3B67-450F-A720-52B1409F806A}"/>
    <hyperlink ref="O23" location="'CSN Group'!B187" display="CSN Group" xr:uid="{105D8B46-1A18-40A4-9208-A61C24876D5A}"/>
    <hyperlink ref="O24" location="'Steel Industry'!B79" display="Steel Industry" xr:uid="{3ABD52AF-3CE3-446F-8A57-640009373939}"/>
    <hyperlink ref="O25" location="Mining!B178" display="Mining" xr:uid="{605AC34F-F6B4-49AC-8F74-1D2090B5C177}"/>
    <hyperlink ref="O26" location="Cement!B65" display="Cement" xr:uid="{F4BF610A-B709-478E-8ACA-D2D10587EE5D}"/>
    <hyperlink ref="O27" location="Logistics!B52" display="Logistics" xr:uid="{15D35AC1-410B-4DF4-8D95-5695844E3A77}"/>
    <hyperlink ref="O28" location="Mining!B178" display="Mining" xr:uid="{DA2EBB2B-2CB7-40C9-802C-20BE15EF1333}"/>
    <hyperlink ref="O29" location="Cement!B65" display="Cement" xr:uid="{29CEC7C1-65C0-41F6-A9D5-F26DADCD42B4}"/>
    <hyperlink ref="O30" location="'CSN Group'!B230" display="CSN Group" xr:uid="{754ACBB8-F65E-4891-8B55-F359D74BD45F}"/>
    <hyperlink ref="O31" location="Mining!B242" display="Mining" xr:uid="{C11027B8-81EE-489B-A05A-7F6D54EA925C}"/>
    <hyperlink ref="O32" location="'CSN Group'!B250" display="CSN Group" xr:uid="{EB9642F6-55C3-43C5-A8B7-3B9E5B3F20BE}"/>
    <hyperlink ref="O33" location="'Steel Industry'!B145" display="Steel Industry" xr:uid="{070031C5-0BFA-497B-9171-7619586CC8F1}"/>
    <hyperlink ref="O34" location="Mining!B261" display="Mining" xr:uid="{5A39835E-3C74-45AC-9C43-5E3E919F3F3D}"/>
    <hyperlink ref="O35" location="Cement!B104" display="Cement" xr:uid="{CFD2DF92-A664-4B1B-9880-C58767D4A229}"/>
    <hyperlink ref="O36" location="Logistics!B89" display="Logistics" xr:uid="{297E7EA3-3F51-49E6-8407-A78E589AF0BA}"/>
    <hyperlink ref="O37" location="Energy!B93" display="Energy" xr:uid="{77634F1B-8F5C-41F2-AABA-B074E80073FD}"/>
    <hyperlink ref="O38" location="'CSN Group'!B278" display="CSN Group" xr:uid="{746EE8E0-1282-40AF-976F-B08021D25F30}"/>
    <hyperlink ref="O39" location="'Steel Industry'!B191" display="Steel Industry" xr:uid="{D10781D2-957D-4441-9D6B-D88048ECE009}"/>
    <hyperlink ref="O40" location="Mining!B284" display="Mining" xr:uid="{8E5BC1C5-B9EA-4AD0-9C18-044417BC870C}"/>
    <hyperlink ref="O41" location="Cement!B128" display="Cement" xr:uid="{59319D67-570C-4EBE-96A9-1DE2DB476DF1}"/>
    <hyperlink ref="O42" location="Logistics!B113" display="Logistics" xr:uid="{CADD69DD-B957-4460-9164-B92095D8FA2B}"/>
    <hyperlink ref="O43" location="'CSN Group'!B305" display="CSN Group" xr:uid="{1AB39847-DD66-49E4-B3E3-8EA127E7DD50}"/>
    <hyperlink ref="O44" location="'Steel Industry'!B218" display="Steel Industry" xr:uid="{9C7970DB-7169-405D-878A-26D9C41B3477}"/>
    <hyperlink ref="O45" location="Mining!B307" display="Mining" xr:uid="{0FECCA49-14FB-4955-9BD8-5D64F3CD8022}"/>
    <hyperlink ref="O46" location="Cement!B153" display="Cement" xr:uid="{E0EF5E19-FDEB-432D-B011-D276B00CF2A3}"/>
    <hyperlink ref="O47" location="Logistics!B139" display="Logistics" xr:uid="{8F80D5A7-A117-493F-A617-A2F7D480D9EF}"/>
    <hyperlink ref="O48" location="Energy!B136" display="Energy" xr:uid="{37E5828F-2C2F-4798-B0BB-D17096128761}"/>
    <hyperlink ref="O49" location="'CSN Group'!B395" display="CSN Group" xr:uid="{76C078C9-371E-4843-B3AC-3F9321672727}"/>
    <hyperlink ref="O50" location="'Steel Industry'!B317" display="Steel Industry" xr:uid="{9A0DD607-8B53-4B28-B5B0-C318A3CC1851}"/>
    <hyperlink ref="O51" location="Mining!B434" display="Mining" xr:uid="{C9800DC0-E0FE-4C0C-A0CF-8E2173AF9CB1}"/>
    <hyperlink ref="O52" location="Cement!B222" display="Cement" xr:uid="{B77FE718-CA7D-490A-8505-A825FB3593F8}"/>
    <hyperlink ref="O53" location="Logistics!B204" display="Logistics" xr:uid="{6A551053-14C6-4F36-9D3E-B45B4FC60386}"/>
    <hyperlink ref="O54" location="'CSN Group'!B427" display="CSN Group" xr:uid="{E6D2CE1C-203A-4D12-A5A8-718738F72DEB}"/>
    <hyperlink ref="O55" location="Mining!B496" display="Mining" xr:uid="{4C8CCF10-57C3-4A4E-AA0A-23F52FA728B2}"/>
    <hyperlink ref="O56" location="Mining!B463" display="Mining" xr:uid="{77769879-F181-4053-BA5E-C31D651B74DB}"/>
    <hyperlink ref="O58" location="Mining!B159" display="Mining" xr:uid="{88E829D6-B4A4-47B2-8725-BC1FAD315513}"/>
    <hyperlink ref="O59" location="'CSN Group'!B436" display="CSN Group" xr:uid="{B4FCA8BF-5C6C-4F6F-A6C4-8E4B1B53C8E2}"/>
    <hyperlink ref="O60" location="'Steel Industry'!B360" display="Steel Industry" xr:uid="{8B017556-D8A8-48C6-9472-0C215730C27D}"/>
    <hyperlink ref="O61" location="Mining!B505" display="Mining" xr:uid="{A07FB86D-5883-4916-8886-D28626EF4B24}"/>
    <hyperlink ref="O62" location="Cement!B248" display="Cement" xr:uid="{EFAB1C52-878C-4048-93A3-9593E9A21854}"/>
    <hyperlink ref="O63" location="Logistics!B232" display="Logistics" xr:uid="{BBBFE481-EF4E-4070-8E00-51CE36845A78}"/>
    <hyperlink ref="O64" location="Energy!B211" display="Energy" xr:uid="{79ACE22B-3BA6-4751-8A58-25436A4CCE53}"/>
    <hyperlink ref="O65" location="'CSN Group'!B463" display="CSN Group" xr:uid="{5ADBE622-1394-44AA-82B8-4E779E80EA62}"/>
    <hyperlink ref="O66" location="Mining!B548" display="Mining" xr:uid="{69C57C94-A7E7-450B-A197-C273849302CF}"/>
    <hyperlink ref="O67" location="'Steel Industry'!B403" display="Steel Industry" xr:uid="{9ADAD696-4247-4026-B2B3-4CA3010AD76A}"/>
    <hyperlink ref="O69" location="Mining!B553" display="Mining" xr:uid="{074E0568-0538-49D9-A577-C9E9E08B50B8}"/>
    <hyperlink ref="O72" location="Cement!B268" display="Cement" xr:uid="{DA4EE571-EC71-4DF5-80AE-69E3A102E8AA}"/>
    <hyperlink ref="O74" location="Cement!B281" display="Cement" xr:uid="{59DA8D84-32A5-446A-B65E-45F9EEEEE647}"/>
    <hyperlink ref="O75" location="'CSN Group'!B485" display="CSN Group" xr:uid="{8D0CAD8C-8FF2-4511-9855-AEECEA34EEC4}"/>
    <hyperlink ref="O76" location="'Steel Industry'!B438" display="Steel Industry" xr:uid="{AD4CE9CD-24CC-4D5F-BF5D-63FFB69E027C}"/>
    <hyperlink ref="O77" location="Mining!B583" display="Mining" xr:uid="{77E3A990-9F21-4E14-847B-115893CAD64C}"/>
    <hyperlink ref="O78" location="Cement!B295" display="Cement" xr:uid="{80BF8715-0F2C-43CB-86E8-57D3DF00855F}"/>
    <hyperlink ref="O79" location="Logistics!B268" display="Logistics" xr:uid="{0E13C5DC-6A1E-4D84-A09D-1BA7CE5B5EEA}"/>
    <hyperlink ref="O80" location="'CSN Group'!B495" display="CSN Group" xr:uid="{C9565E5C-5F5A-4334-9AAC-9A2CB03C3F02}"/>
    <hyperlink ref="O81" location="Mining!B592" display="Mining" xr:uid="{DA062908-796A-46AA-8811-6CE6B5AC0562}"/>
    <hyperlink ref="O82" location="'CSN Group'!B508" display="CSN Group" xr:uid="{41D1D6F5-05F2-4430-9389-C94975B54A1C}"/>
    <hyperlink ref="O83" location="Mining!B603" display="Mining" xr:uid="{F3E7618D-CE5A-4738-AB44-724079D00650}"/>
    <hyperlink ref="O84" location="'Steel Industry'!B449" display="Steel Industry" xr:uid="{C8FDC2CD-9E72-4066-9918-515E51E787D2}"/>
    <hyperlink ref="O86" location="'CSN Group'!B422" display="CSN Group" xr:uid="{C25E6C67-2D2C-4ADB-9FD2-05A213F3BC60}"/>
    <hyperlink ref="O87" location="Mining!B488" display="Mining" xr:uid="{5BEF655F-44A3-4B91-88E0-C335B8D5D844}"/>
    <hyperlink ref="O88" location="Mining!B616" display="Mining" xr:uid="{757AAFFB-DDDE-4E9E-B348-5DF2D9DE39F7}"/>
    <hyperlink ref="O89" location="Mining!B489" display="Mining" xr:uid="{C7AD1ABB-2DDA-468A-AE66-877804D09B44}"/>
    <hyperlink ref="O90" location="Mining!B471" display="Mining" xr:uid="{289F346B-EE5E-4D52-B432-486C4134D1BF}"/>
    <hyperlink ref="O91" location="Mining!B477" display="Mining" xr:uid="{F1A59325-82DE-40BF-8EDC-7CD4CF892C79}"/>
    <hyperlink ref="O92" location="Mining!B482" display="Mining" xr:uid="{D9AFA4C9-9E70-44D9-9C4F-9FCB996BEC00}"/>
    <hyperlink ref="O94" location="Mining!B626" display="Mining" xr:uid="{FEC9DAC8-88B3-4C26-9DC8-F66780C69763}"/>
    <hyperlink ref="O96" location="'CSN Group'!B576" display="CSN Group" xr:uid="{DA41FF9A-3836-4ADF-B901-A8E29EFE21F5}"/>
    <hyperlink ref="O97" location="'Steel Industry'!B516" display="Steel Industry" xr:uid="{DBE09D98-68FA-486F-9BA5-868C73623D7F}"/>
    <hyperlink ref="O98" location="Mining!B675" display="Mining" xr:uid="{CBEE2E1A-1753-4E4B-8B6D-B666A30095DB}"/>
    <hyperlink ref="O99" location="Cement!B355" display="Cement" xr:uid="{8397CAAA-9EA8-41C3-B616-B65A7A1FDF2A}"/>
    <hyperlink ref="O100" location="Logistics!B311" display="Logistics" xr:uid="{7A665C1B-0C25-4DBD-AE35-90FD532F0660}"/>
    <hyperlink ref="O101" location="Energy!B282" display="Energy" xr:uid="{AF81F19A-36FB-488F-A66C-F4ADAD8AA1FF}"/>
    <hyperlink ref="O102" location="'CSN Group'!B577" display="CSN Group" xr:uid="{15C25928-FA2E-45E1-8F13-423E891E31AC}"/>
    <hyperlink ref="O103" location="'Steel Industry'!B517" display="Steel Industry" xr:uid="{C0F41698-63C8-4656-A95C-976E33A69339}"/>
    <hyperlink ref="O104" location="Mining!B676" display="Mining" xr:uid="{3AE2F18C-603D-4239-8A64-DA9E41FA91F4}"/>
    <hyperlink ref="O105" location="Cement!B356" display="Cement" xr:uid="{5C0F186D-6D9D-4FE9-AB1E-178C05921925}"/>
    <hyperlink ref="O106" location="Logistics!B312" display="Logistics" xr:uid="{E853FC24-0AC3-4229-92B1-3943FD8ABBD4}"/>
    <hyperlink ref="O107" location="Energy!B283" display="Energy" xr:uid="{1712E5FB-773B-47EE-99EE-5BE09B63AF1A}"/>
    <hyperlink ref="O108" location="'CSN Group'!B578" display="CSN Group" xr:uid="{2198A398-7BDB-4ED5-ACF5-D2E955BC7C04}"/>
    <hyperlink ref="O109" location="'Steel Industry'!B518" display="Steel Industry" xr:uid="{588D81B1-9F5E-4120-9363-847D718A7E29}"/>
    <hyperlink ref="O110" location="Mining!B677" display="Mining" xr:uid="{52B76B72-F407-415F-9373-442D5D44AAAE}"/>
    <hyperlink ref="O111" location="Cement!B357" display="Cement" xr:uid="{3DBA4A6C-B8C7-4632-8D33-12B5B6A20ADC}"/>
    <hyperlink ref="O112" location="Logistics!B313" display="Logistics" xr:uid="{8AF65FA5-A178-4A21-A980-5F1566BF4B15}"/>
    <hyperlink ref="O113" location="Energy!B284" display="Energy" xr:uid="{E5FA7F30-5C5B-4A78-959E-A6AE79478B3C}"/>
    <hyperlink ref="O114" location="'CSN Group'!B595" display="CSN Group" xr:uid="{03A2135D-5898-46AF-A4A8-7698A9CC353B}"/>
    <hyperlink ref="O115" location="'Steel Industry'!B549" display="Steel Industry" xr:uid="{1FD69016-2A11-4E84-A1FA-962C06449560}"/>
    <hyperlink ref="O116" location="Mining!B720" display="Mining" xr:uid="{33BF8D92-7EBC-46E6-AA7E-A86D66EDEAD2}"/>
    <hyperlink ref="O117" location="Cement!B371" display="Cement" xr:uid="{C0E21EBC-AF16-4590-91E5-220425EA3145}"/>
    <hyperlink ref="O118" location="'CSN Group'!B522" display="CSN Group" xr:uid="{A77B2D5E-BA81-4DDE-BEE6-9F8E77506616}"/>
    <hyperlink ref="O119" location="'Steel Industry'!B468" display="Steel Industry" xr:uid="{6A168BC6-5B3B-4732-A4DC-57F88B0977D3}"/>
    <hyperlink ref="O120" location="Mining!B634" display="Mining" xr:uid="{FE9FB53E-50B3-4F8C-B54A-354DB71CF9CD}"/>
    <hyperlink ref="O121" location="Cement!B310" display="Cement" xr:uid="{EF6A7776-A106-4463-8FE2-34869FF78B41}"/>
    <hyperlink ref="O122" location="Logistics!B284" display="Logistics" xr:uid="{DB8151C9-E24C-448F-AB0F-0126F69444C9}"/>
    <hyperlink ref="O124" location="'CSN Group'!B558" display="CSN Group" xr:uid="{8D91F3D9-2EC2-4F6A-9CE0-66F552442094}"/>
    <hyperlink ref="O125" location="'Steel Industry'!B498" display="Steel Industry" xr:uid="{F3907F40-BD1E-4DC3-8F20-2B5C11FA3BB2}"/>
    <hyperlink ref="O126" location="Mining!B655" display="Mining" xr:uid="{5DAAB09C-9889-4768-86EB-CD8326B3E8B7}"/>
    <hyperlink ref="O127" location="Cement!B338" display="Cement" xr:uid="{D719CABB-77B5-440A-BE8A-0182D30AA4EA}"/>
    <hyperlink ref="O128" location="Logistics!B303" display="Logistics" xr:uid="{6912E012-2DE2-4776-9CBE-92CCA8F24B90}"/>
    <hyperlink ref="O129" location="Energy!B274" display="Energy" xr:uid="{C79A1804-F0A9-407E-BF12-A5E331A45F7F}"/>
    <hyperlink ref="O130" location="'CSN Group'!B565" display="CSN Group" xr:uid="{90768F45-729D-4C4A-A33C-54EC4F835245}"/>
    <hyperlink ref="O131" location="'Steel Industry'!B506" display="Steel Industry" xr:uid="{EC2D38B0-2258-4EA7-AA1F-4D973E6828CE}"/>
    <hyperlink ref="O132" location="Mining!B665" display="Mining" xr:uid="{01BC7E17-4909-452F-80C7-D931D92951D5}"/>
    <hyperlink ref="O133" location="Cement!B346" display="Cement" xr:uid="{97ACCA5A-F5F3-47C2-AF54-CCC0AA812A55}"/>
    <hyperlink ref="O134" location="'CSN Group'!B605" display="CSN Group" xr:uid="{1C51FFD9-9B14-4435-8008-F8C6A84C42C9}"/>
    <hyperlink ref="O135" location="Mining!B731" display="Mining" xr:uid="{355FB443-4B9D-4927-A865-7DE8B63A6240}"/>
    <hyperlink ref="O136" location="'CSN Group'!B613" display="CSN Group" xr:uid="{F45BBD4D-A170-434D-9C6E-9A8DBC9AB333}"/>
    <hyperlink ref="O137" location="'Steel Industry'!B607" display="Steel Industry" xr:uid="{EB5580E5-B33E-4057-AC9B-743E7596B0C0}"/>
    <hyperlink ref="O138" location="Mining!B740" display="Mining" xr:uid="{3C610630-7669-4107-9769-196C1B38369B}"/>
    <hyperlink ref="O139" location="Cement!B425" display="Cement" xr:uid="{C0860DC5-A31C-4164-8AE7-3EC82575225C}"/>
    <hyperlink ref="O140" location="'Steel Industry'!B550" display="Steel Industry" xr:uid="{CAB5D317-2A71-4F44-9CA4-E96CB9F8F85E}"/>
    <hyperlink ref="O141" location="'Steel Industry'!B608" display="Steel Industry" xr:uid="{1E2EAD10-696F-46D3-A4D0-08BC11E81BCD}"/>
    <hyperlink ref="O144" location="'Steel Industry'!B579" display="Steel Industry" xr:uid="{517B282E-8BDB-4D15-9C9B-2CD762A16F56}"/>
    <hyperlink ref="O145" location="'Steel Industry'!B591" display="Steel Industry" xr:uid="{C35A7C83-D45C-4A6F-962A-8A0F67FCAEB8}"/>
    <hyperlink ref="O147" location="Mining!B760" display="Mining" xr:uid="{5F280029-AB2B-4209-AE9A-EDBA7A43E4CD}"/>
    <hyperlink ref="O148" location="Mining!B741" display="Mining" xr:uid="{9D0E6287-0E46-4925-987B-A34E1F06E54A}"/>
    <hyperlink ref="O150" location="Mining!B774" display="Mining" xr:uid="{DFD8CCD8-B8F2-4C50-A74B-AB2476EB0700}"/>
    <hyperlink ref="O151" location="Cement!B385" display="Cement" xr:uid="{8454D7D0-C14F-40A9-86E4-B3E06F415F76}"/>
    <hyperlink ref="O152" location="Cement!B426" display="Cement" xr:uid="{F6DB10E5-2EA9-433A-859B-DBF6F1809595}"/>
    <hyperlink ref="O155" location="Cement!B402" display="Cement" xr:uid="{3169A9AF-829F-4B91-8CE9-8B5AA1C5C4CA}"/>
    <hyperlink ref="O157" location="'CSN Group'!B666" display="CSN Group" xr:uid="{180A1553-9DF0-41D3-9500-F00F381F3686}"/>
    <hyperlink ref="O158" location="'Steel Industry'!B621" display="Steel Industry" xr:uid="{A5DDE977-576E-48C2-B683-F241B081E01A}"/>
    <hyperlink ref="O159" location="Mining!B789" display="Mining" xr:uid="{621726A1-40AC-4ECD-BDE0-65967F9BBD93}"/>
    <hyperlink ref="O160" location="Cement!B440" display="Cement" xr:uid="{ADD41396-8885-499C-8A85-463865F8D4EB}"/>
    <hyperlink ref="O161" location="Logistics!B332" display="Logistics" xr:uid="{1A2D4C83-664F-4E42-AD12-8523474AD71A}"/>
    <hyperlink ref="O162" location="Energy!B302" display="Energy" xr:uid="{335B6981-42EF-40FF-A447-65050C9BF690}"/>
    <hyperlink ref="O163" location="'CSN Group'!B699" display="CSN Group" xr:uid="{BF6FA118-00A3-4F2F-96BB-69A099CC99F3}"/>
    <hyperlink ref="O164" location="'Steel Industry'!B649" display="Steel Industry" xr:uid="{0952986F-9E15-4A69-82FD-FA16C994E232}"/>
    <hyperlink ref="O165" location="Mining!B807" display="Mining" xr:uid="{F86B9FD8-6039-4D90-9D24-1076DF64C6B1}"/>
    <hyperlink ref="O166" location="Cement!B463" display="Cement" xr:uid="{6B56FAAA-1B51-41B7-BEA3-9600C68A5F9C}"/>
    <hyperlink ref="O167" location="Logistics!B353" display="Logistics" xr:uid="{B622802A-1DF6-4455-96DF-ACE51429DA78}"/>
    <hyperlink ref="O168" location="Energy!B321" display="Energy" xr:uid="{9952FCA9-51EE-4017-8AF6-CB9C27EA0044}"/>
    <hyperlink ref="O169" location="'CSN Group'!B724" display="CSN Group" xr:uid="{CE4DB5E9-EA8E-410E-AE8F-A7663145E5EF}"/>
    <hyperlink ref="O170" location="'Steel Industry'!B670" display="Steel Industry" xr:uid="{EFE272CD-FDA0-409C-BFC3-49A8098C9414}"/>
    <hyperlink ref="O171" location="Mining!B822" display="Mining" xr:uid="{BCA9E718-03F4-438E-8248-04DC34C5BC03}"/>
    <hyperlink ref="O172" location="Cement!B483" display="Cement" xr:uid="{F1608CD7-3FDD-4EED-90EB-2DF93E1DE5E9}"/>
    <hyperlink ref="O173" location="Logistics!B373" display="Logistics" xr:uid="{82107B01-6733-40F0-B01C-00DE73B468EB}"/>
    <hyperlink ref="O174" location="Energy!B334" display="Energy" xr:uid="{1DAA8991-2ABC-41F6-91ED-FDFC2A603C71}"/>
    <hyperlink ref="O175" location="'Steel Industry'!B792" display="Steel Industry" xr:uid="{CD3310F2-E60D-4DA7-B1D1-4FCF407D49E4}"/>
    <hyperlink ref="O177" location="'Steel Industry'!B691" display="Steel Industry" xr:uid="{C3919754-9FEC-4480-B2BA-7C5616FF4DCD}"/>
    <hyperlink ref="O178" location="Mining!B1112" display="Mining" xr:uid="{3524C509-130F-476B-97B1-A924AA100ADA}"/>
    <hyperlink ref="O180" location="Mining!B7" display="Mining" xr:uid="{FC7B7D8B-1D2A-4FE6-A6AA-F8E1068901DF}"/>
    <hyperlink ref="O182" location="Mining!B838" display="Mining" xr:uid="{F4B4390E-7DF1-412F-AAAC-B58F6D562177}"/>
    <hyperlink ref="O183" location="Mining!B839" display="Mining" xr:uid="{11A49353-BA2C-4E52-B5FE-FBCE7D03FEAF}"/>
    <hyperlink ref="O184" location="Mining!B840" display="Mining" xr:uid="{5E077DBE-1F02-499B-9E49-A66459897FED}"/>
    <hyperlink ref="O185" location="Mining!B850" display="Mining" xr:uid="{EE94217E-D270-4F1D-976E-EBF36939D7F6}"/>
    <hyperlink ref="O186" location="Cement!B668" display="Cement" xr:uid="{76265A2A-B182-45A4-9F81-69DE20EC52E0}"/>
    <hyperlink ref="O188" location="Cement!B504" display="Cement" xr:uid="{0CF1E839-6EE3-4705-8B21-F0815D6C7ACB}"/>
    <hyperlink ref="O189" location="Mining!B859" display="Mining" xr:uid="{3A41DC21-59C9-41FE-A52F-CDFAE1A9AF3A}"/>
    <hyperlink ref="O190" location="Mining!B860" display="Mining" xr:uid="{444324CB-C24F-4FCE-9A8D-B521A3934539}"/>
    <hyperlink ref="O191" location="Mining!B869" display="Mining" xr:uid="{1C04A002-2FB5-4C9A-A865-0056EB18A2EE}"/>
    <hyperlink ref="O195" location="Mining!B892" display="Mining" xr:uid="{AA39F5FE-C715-4D8F-B889-3C6AC50887A1}"/>
    <hyperlink ref="O196" location="Logistics!B397" display="Logistics" xr:uid="{68A8098F-76ED-4969-BF00-A4643DA8A48D}"/>
    <hyperlink ref="O197" location="Cement!B518" display="Cement" xr:uid="{1AC212BB-EE30-4971-A667-915C25B4F06D}"/>
    <hyperlink ref="O198" location="Mining!B904" display="Mining" xr:uid="{3F4CC3DF-195A-4355-A58A-054065B4AFCB}"/>
    <hyperlink ref="O199" location="Logistics!B405" display="Logistics" xr:uid="{7123CC51-54A7-46C1-9CEE-7681CF2816D3}"/>
    <hyperlink ref="O200" location="Cement!B556" display="Cement" xr:uid="{3CA27F3C-5C85-4196-8412-9E310A217DB7}"/>
    <hyperlink ref="O201" location="'CSN Group'!B768" display="CSN Group" xr:uid="{58ECF720-6601-4B73-A16A-A4D3D9CDB2A8}"/>
    <hyperlink ref="O203" location="Mining!B915" display="Mining" xr:uid="{7647D340-3305-4E51-A869-743BCFA47779}"/>
    <hyperlink ref="O205" location="Mining!B919" display="Mining" xr:uid="{C6FC3314-920D-451B-B4F8-BAB57E84DCD1}"/>
    <hyperlink ref="O207" location="Cement!B565" display="Cement" xr:uid="{F84F352B-9A99-47B8-B6E1-5C44F7B59FDD}"/>
    <hyperlink ref="B9:D9" r:id="rId1" display="Access the PDF version of the Integrated Report." xr:uid="{CC43680B-B9A4-49D1-93F5-F45463BB9367}"/>
    <hyperlink ref="O95:P95" location="'Climate change-related R&amp;Os'!B4" display="Climate-related Risks and Opportunities" xr:uid="{C79A6F10-B8D9-4760-B26C-EC5DC382963B}"/>
  </hyperlinks>
  <pageMargins left="0.25" right="0.25" top="0.75" bottom="0.75" header="0" footer="0"/>
  <pageSetup paperSize="9" orientation="landscape"/>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26"/>
  <sheetViews>
    <sheetView showGridLines="0" workbookViewId="0">
      <pane ySplit="2" topLeftCell="A3" activePane="bottomLeft" state="frozen"/>
      <selection pane="bottomLeft" sqref="A1:A2"/>
    </sheetView>
  </sheetViews>
  <sheetFormatPr defaultColWidth="11.19921875" defaultRowHeight="15" customHeight="1"/>
  <cols>
    <col min="1" max="2" width="7" customWidth="1"/>
    <col min="3" max="3" width="13.296875" customWidth="1"/>
    <col min="4" max="13" width="10.296875" customWidth="1"/>
    <col min="14" max="14" width="9.296875" customWidth="1"/>
    <col min="15" max="26" width="8.8984375" customWidth="1"/>
  </cols>
  <sheetData>
    <row r="1" spans="1:15" ht="12.75" customHeight="1">
      <c r="A1" s="2988"/>
      <c r="B1" s="2892"/>
      <c r="C1" s="2892"/>
      <c r="D1" s="2894"/>
      <c r="E1" s="2895"/>
      <c r="F1" s="2889"/>
      <c r="G1" s="2890"/>
      <c r="H1" s="2891"/>
      <c r="I1" s="2892"/>
      <c r="J1" s="2892"/>
      <c r="K1" s="2886"/>
      <c r="L1" s="2886"/>
      <c r="M1" s="2887"/>
      <c r="N1" s="2886"/>
      <c r="O1" s="2885"/>
    </row>
    <row r="2" spans="1:15" ht="12.75" customHeight="1">
      <c r="A2" s="2885"/>
      <c r="B2" s="2885"/>
      <c r="C2" s="2885"/>
      <c r="D2" s="2885"/>
      <c r="E2" s="2885"/>
      <c r="F2" s="2885"/>
      <c r="G2" s="2885"/>
      <c r="H2" s="2885"/>
      <c r="I2" s="2885"/>
      <c r="J2" s="2885"/>
      <c r="K2" s="2885"/>
      <c r="L2" s="2885"/>
      <c r="M2" s="2885"/>
      <c r="N2" s="2885"/>
      <c r="O2" s="2885"/>
    </row>
    <row r="3" spans="1:15" ht="12.75" customHeight="1">
      <c r="A3" s="176"/>
      <c r="B3" s="176"/>
      <c r="C3" s="176"/>
      <c r="D3" s="176"/>
      <c r="E3" s="176"/>
      <c r="F3" s="176"/>
      <c r="G3" s="176"/>
      <c r="H3" s="176"/>
      <c r="I3" s="176"/>
      <c r="J3" s="176"/>
      <c r="K3" s="176"/>
      <c r="L3" s="176"/>
      <c r="M3" s="176"/>
      <c r="N3" s="176"/>
    </row>
    <row r="4" spans="1:15" ht="12.75" customHeight="1">
      <c r="A4" s="1"/>
      <c r="B4" s="1"/>
      <c r="C4" s="1"/>
      <c r="D4" s="1"/>
      <c r="E4" s="1"/>
      <c r="F4" s="1"/>
      <c r="G4" s="1"/>
      <c r="H4" s="1"/>
      <c r="I4" s="1"/>
      <c r="J4" s="1"/>
      <c r="K4" s="1"/>
      <c r="L4" s="1"/>
      <c r="M4" s="1"/>
      <c r="N4" s="1"/>
      <c r="O4" s="1"/>
    </row>
    <row r="5" spans="1:15" ht="30" customHeight="1">
      <c r="A5" s="13"/>
      <c r="B5" s="9" t="s">
        <v>1254</v>
      </c>
      <c r="C5" s="10"/>
      <c r="D5" s="10"/>
      <c r="E5" s="10"/>
      <c r="F5" s="10"/>
      <c r="G5" s="10"/>
      <c r="H5" s="10"/>
      <c r="I5" s="10"/>
      <c r="J5" s="10"/>
      <c r="K5" s="10"/>
      <c r="L5" s="10"/>
      <c r="M5" s="10"/>
      <c r="N5" s="10"/>
      <c r="O5" s="10"/>
    </row>
    <row r="6" spans="1:15" ht="12.75" customHeight="1">
      <c r="A6" s="1"/>
      <c r="B6" s="1"/>
      <c r="C6" s="1"/>
      <c r="D6" s="1"/>
      <c r="E6" s="1"/>
      <c r="F6" s="1"/>
      <c r="G6" s="1"/>
      <c r="H6" s="1"/>
      <c r="I6" s="1"/>
      <c r="J6" s="1"/>
      <c r="K6" s="1"/>
      <c r="L6" s="1"/>
      <c r="M6" s="1"/>
      <c r="N6" s="1"/>
      <c r="O6" s="1"/>
    </row>
    <row r="7" spans="1:15" ht="12.75" customHeight="1">
      <c r="A7" s="1"/>
      <c r="B7" s="1"/>
      <c r="C7" s="1"/>
      <c r="D7" s="1"/>
      <c r="E7" s="1"/>
      <c r="F7" s="1"/>
      <c r="G7" s="1"/>
      <c r="H7" s="1"/>
      <c r="I7" s="1"/>
      <c r="J7" s="1"/>
      <c r="K7" s="1"/>
      <c r="L7" s="1"/>
      <c r="M7" s="1"/>
      <c r="N7" s="1"/>
      <c r="O7" s="1"/>
    </row>
    <row r="8" spans="1:15" ht="12.75" customHeight="1">
      <c r="A8" s="1"/>
      <c r="B8" s="2936" t="s">
        <v>1871</v>
      </c>
      <c r="C8" s="2912"/>
      <c r="D8" s="2915">
        <v>2014</v>
      </c>
      <c r="E8" s="2915">
        <v>2015</v>
      </c>
      <c r="F8" s="2915">
        <v>2016</v>
      </c>
      <c r="G8" s="2915">
        <v>2017</v>
      </c>
      <c r="H8" s="2915">
        <v>2018</v>
      </c>
      <c r="I8" s="2915">
        <v>2019</v>
      </c>
      <c r="J8" s="2915">
        <v>2020</v>
      </c>
      <c r="K8" s="2915">
        <v>2021</v>
      </c>
      <c r="L8" s="2915">
        <v>2022</v>
      </c>
      <c r="M8" s="2917">
        <v>2023</v>
      </c>
      <c r="N8" s="2917">
        <v>2024</v>
      </c>
      <c r="O8" s="4104">
        <v>2025</v>
      </c>
    </row>
    <row r="9" spans="1:15" ht="12.75" customHeight="1">
      <c r="A9" s="1"/>
      <c r="B9" s="2913"/>
      <c r="C9" s="2914"/>
      <c r="D9" s="2916"/>
      <c r="E9" s="2916"/>
      <c r="F9" s="2916"/>
      <c r="G9" s="2916"/>
      <c r="H9" s="2916"/>
      <c r="I9" s="2916"/>
      <c r="J9" s="2916"/>
      <c r="K9" s="2916"/>
      <c r="L9" s="2916"/>
      <c r="M9" s="2918"/>
      <c r="N9" s="2918"/>
      <c r="O9" s="2918"/>
    </row>
    <row r="10" spans="1:15" ht="15" customHeight="1">
      <c r="A10" s="1"/>
      <c r="B10" s="2959" t="s">
        <v>1872</v>
      </c>
      <c r="C10" s="2927"/>
      <c r="D10" s="1095" t="s">
        <v>278</v>
      </c>
      <c r="E10" s="1095" t="s">
        <v>278</v>
      </c>
      <c r="F10" s="1095" t="s">
        <v>278</v>
      </c>
      <c r="G10" s="1095" t="s">
        <v>278</v>
      </c>
      <c r="H10" s="1095" t="s">
        <v>278</v>
      </c>
      <c r="I10" s="1621">
        <v>53.2</v>
      </c>
      <c r="J10" s="1621">
        <v>50.1</v>
      </c>
      <c r="K10" s="1621">
        <v>39.1</v>
      </c>
      <c r="L10" s="1621">
        <v>26</v>
      </c>
      <c r="M10" s="2623">
        <v>26.7</v>
      </c>
      <c r="N10" s="1622">
        <v>28.1</v>
      </c>
      <c r="O10" s="2820">
        <v>27.8</v>
      </c>
    </row>
    <row r="11" spans="1:15" ht="15" customHeight="1">
      <c r="A11" s="1"/>
      <c r="B11" s="2960" t="s">
        <v>1873</v>
      </c>
      <c r="C11" s="2909"/>
      <c r="D11" s="2821" t="s">
        <v>278</v>
      </c>
      <c r="E11" s="2821" t="s">
        <v>278</v>
      </c>
      <c r="F11" s="2821" t="s">
        <v>278</v>
      </c>
      <c r="G11" s="2821" t="s">
        <v>278</v>
      </c>
      <c r="H11" s="2821" t="s">
        <v>278</v>
      </c>
      <c r="I11" s="2578" t="s">
        <v>278</v>
      </c>
      <c r="J11" s="2578" t="s">
        <v>278</v>
      </c>
      <c r="K11" s="2578" t="s">
        <v>278</v>
      </c>
      <c r="L11" s="2578" t="s">
        <v>278</v>
      </c>
      <c r="M11" s="2543">
        <v>23.1</v>
      </c>
      <c r="N11" s="1622">
        <v>24.2</v>
      </c>
      <c r="O11" s="2820">
        <v>26.7</v>
      </c>
    </row>
    <row r="12" spans="1:15" ht="15" customHeight="1">
      <c r="A12" s="1"/>
      <c r="B12" s="2960" t="s">
        <v>1874</v>
      </c>
      <c r="C12" s="2909"/>
      <c r="D12" s="1098" t="s">
        <v>278</v>
      </c>
      <c r="E12" s="1098" t="s">
        <v>278</v>
      </c>
      <c r="F12" s="1098" t="s">
        <v>278</v>
      </c>
      <c r="G12" s="1098" t="s">
        <v>278</v>
      </c>
      <c r="H12" s="1098" t="s">
        <v>278</v>
      </c>
      <c r="I12" s="1098" t="s">
        <v>1875</v>
      </c>
      <c r="J12" s="1098" t="s">
        <v>1875</v>
      </c>
      <c r="K12" s="1098" t="s">
        <v>1875</v>
      </c>
      <c r="L12" s="1098" t="s">
        <v>1876</v>
      </c>
      <c r="M12" s="1622" t="s">
        <v>1877</v>
      </c>
      <c r="N12" s="1622" t="s">
        <v>1877</v>
      </c>
      <c r="O12" s="2820" t="s">
        <v>1877</v>
      </c>
    </row>
    <row r="13" spans="1:15" ht="15" customHeight="1">
      <c r="A13" s="1"/>
      <c r="B13" s="2960" t="s">
        <v>1878</v>
      </c>
      <c r="C13" s="2909"/>
      <c r="D13" s="1098" t="s">
        <v>278</v>
      </c>
      <c r="E13" s="1098" t="s">
        <v>278</v>
      </c>
      <c r="F13" s="1098" t="s">
        <v>278</v>
      </c>
      <c r="G13" s="1098" t="s">
        <v>278</v>
      </c>
      <c r="H13" s="1098" t="s">
        <v>278</v>
      </c>
      <c r="I13" s="1098">
        <v>7</v>
      </c>
      <c r="J13" s="1098">
        <v>33</v>
      </c>
      <c r="K13" s="1098">
        <v>44</v>
      </c>
      <c r="L13" s="1098">
        <v>54</v>
      </c>
      <c r="M13" s="1622">
        <v>54</v>
      </c>
      <c r="N13" s="1622">
        <v>47</v>
      </c>
      <c r="O13" s="2820">
        <v>56</v>
      </c>
    </row>
    <row r="14" spans="1:15" ht="15" customHeight="1">
      <c r="A14" s="1"/>
      <c r="B14" s="2960" t="s">
        <v>1879</v>
      </c>
      <c r="C14" s="2909"/>
      <c r="D14" s="1098" t="s">
        <v>278</v>
      </c>
      <c r="E14" s="1098" t="s">
        <v>278</v>
      </c>
      <c r="F14" s="1098" t="s">
        <v>278</v>
      </c>
      <c r="G14" s="1098" t="s">
        <v>278</v>
      </c>
      <c r="H14" s="1098" t="s">
        <v>278</v>
      </c>
      <c r="I14" s="1098" t="s">
        <v>278</v>
      </c>
      <c r="J14" s="1098" t="s">
        <v>278</v>
      </c>
      <c r="K14" s="1098" t="s">
        <v>278</v>
      </c>
      <c r="L14" s="1098" t="s">
        <v>278</v>
      </c>
      <c r="M14" s="1622">
        <v>51</v>
      </c>
      <c r="N14" s="1622">
        <v>55</v>
      </c>
      <c r="O14" s="2820">
        <v>62</v>
      </c>
    </row>
    <row r="15" spans="1:15" ht="15" customHeight="1">
      <c r="A15" s="1"/>
      <c r="B15" s="2960" t="s">
        <v>1880</v>
      </c>
      <c r="C15" s="2909"/>
      <c r="D15" s="1098" t="s">
        <v>278</v>
      </c>
      <c r="E15" s="1098" t="s">
        <v>278</v>
      </c>
      <c r="F15" s="1098" t="s">
        <v>278</v>
      </c>
      <c r="G15" s="1098" t="s">
        <v>278</v>
      </c>
      <c r="H15" s="1098" t="s">
        <v>278</v>
      </c>
      <c r="I15" s="1098" t="s">
        <v>278</v>
      </c>
      <c r="J15" s="1098" t="s">
        <v>1881</v>
      </c>
      <c r="K15" s="1098" t="s">
        <v>1882</v>
      </c>
      <c r="L15" s="1098" t="s">
        <v>1882</v>
      </c>
      <c r="M15" s="1622" t="s">
        <v>1883</v>
      </c>
      <c r="N15" s="1622" t="s">
        <v>1883</v>
      </c>
      <c r="O15" s="2820" t="s">
        <v>1884</v>
      </c>
    </row>
    <row r="16" spans="1:15" ht="15" customHeight="1">
      <c r="A16" s="1"/>
      <c r="B16" s="2960" t="s">
        <v>1885</v>
      </c>
      <c r="C16" s="2909"/>
      <c r="D16" s="1098" t="s">
        <v>1881</v>
      </c>
      <c r="E16" s="1098" t="s">
        <v>1881</v>
      </c>
      <c r="F16" s="1098" t="s">
        <v>1881</v>
      </c>
      <c r="G16" s="1098" t="s">
        <v>1886</v>
      </c>
      <c r="H16" s="1098" t="s">
        <v>1881</v>
      </c>
      <c r="I16" s="1098" t="s">
        <v>1881</v>
      </c>
      <c r="J16" s="1098" t="s">
        <v>1886</v>
      </c>
      <c r="K16" s="1098" t="s">
        <v>1876</v>
      </c>
      <c r="L16" s="1098" t="s">
        <v>1876</v>
      </c>
      <c r="M16" s="1622" t="s">
        <v>1887</v>
      </c>
      <c r="N16" s="1622" t="s">
        <v>1888</v>
      </c>
      <c r="O16" s="2822" t="s">
        <v>1876</v>
      </c>
    </row>
    <row r="17" spans="1:26" ht="15" customHeight="1">
      <c r="B17" s="2960" t="s">
        <v>1889</v>
      </c>
      <c r="C17" s="2909"/>
      <c r="D17" s="1098" t="s">
        <v>278</v>
      </c>
      <c r="E17" s="1098" t="s">
        <v>278</v>
      </c>
      <c r="F17" s="1098" t="s">
        <v>278</v>
      </c>
      <c r="G17" s="1098" t="s">
        <v>278</v>
      </c>
      <c r="H17" s="1098" t="s">
        <v>278</v>
      </c>
      <c r="I17" s="1098" t="s">
        <v>278</v>
      </c>
      <c r="J17" s="1098" t="s">
        <v>278</v>
      </c>
      <c r="K17" s="1098" t="s">
        <v>1884</v>
      </c>
      <c r="L17" s="1098" t="s">
        <v>1876</v>
      </c>
      <c r="M17" s="1622" t="s">
        <v>1876</v>
      </c>
      <c r="N17" s="1622" t="s">
        <v>1876</v>
      </c>
      <c r="O17" s="1623" t="s">
        <v>1876</v>
      </c>
    </row>
    <row r="18" spans="1:26" ht="15" customHeight="1">
      <c r="B18" s="2960" t="s">
        <v>1890</v>
      </c>
      <c r="C18" s="2909"/>
      <c r="D18" s="1098" t="s">
        <v>278</v>
      </c>
      <c r="E18" s="1098" t="s">
        <v>278</v>
      </c>
      <c r="F18" s="1098" t="s">
        <v>278</v>
      </c>
      <c r="G18" s="1098" t="s">
        <v>278</v>
      </c>
      <c r="H18" s="1098" t="s">
        <v>278</v>
      </c>
      <c r="I18" s="1098" t="s">
        <v>278</v>
      </c>
      <c r="J18" s="2497" t="s">
        <v>1886</v>
      </c>
      <c r="K18" s="2497" t="s">
        <v>1884</v>
      </c>
      <c r="L18" s="2497" t="s">
        <v>1884</v>
      </c>
      <c r="M18" s="1052" t="s">
        <v>1887</v>
      </c>
      <c r="N18" s="1052" t="s">
        <v>1887</v>
      </c>
      <c r="O18" s="1623" t="s">
        <v>1887</v>
      </c>
    </row>
    <row r="19" spans="1:26" ht="15" customHeight="1">
      <c r="B19" s="2960" t="s">
        <v>1891</v>
      </c>
      <c r="C19" s="2909"/>
      <c r="D19" s="1098" t="s">
        <v>278</v>
      </c>
      <c r="E19" s="1098" t="s">
        <v>278</v>
      </c>
      <c r="F19" s="1098" t="s">
        <v>278</v>
      </c>
      <c r="G19" s="1098" t="s">
        <v>278</v>
      </c>
      <c r="H19" s="1098" t="s">
        <v>278</v>
      </c>
      <c r="I19" s="1098" t="s">
        <v>278</v>
      </c>
      <c r="J19" s="2497" t="s">
        <v>278</v>
      </c>
      <c r="K19" s="2497" t="s">
        <v>1886</v>
      </c>
      <c r="L19" s="2497" t="s">
        <v>1876</v>
      </c>
      <c r="M19" s="1052" t="s">
        <v>1876</v>
      </c>
      <c r="N19" s="1052" t="s">
        <v>1876</v>
      </c>
      <c r="O19" s="1623" t="s">
        <v>1887</v>
      </c>
    </row>
    <row r="20" spans="1:26" ht="15" customHeight="1">
      <c r="B20" s="3199" t="s">
        <v>1892</v>
      </c>
      <c r="C20" s="2994"/>
      <c r="D20" s="2497" t="s">
        <v>278</v>
      </c>
      <c r="E20" s="2497" t="s">
        <v>278</v>
      </c>
      <c r="F20" s="2497" t="s">
        <v>278</v>
      </c>
      <c r="G20" s="2497" t="s">
        <v>278</v>
      </c>
      <c r="H20" s="2497" t="s">
        <v>278</v>
      </c>
      <c r="I20" s="2497" t="s">
        <v>64</v>
      </c>
      <c r="J20" s="2497">
        <v>2</v>
      </c>
      <c r="K20" s="2497">
        <v>3</v>
      </c>
      <c r="L20" s="2497">
        <v>3</v>
      </c>
      <c r="M20" s="1052">
        <v>3</v>
      </c>
      <c r="N20" s="1052">
        <v>3</v>
      </c>
      <c r="O20" s="1624">
        <v>3</v>
      </c>
    </row>
    <row r="21" spans="1:26" ht="15" customHeight="1">
      <c r="B21" s="2960" t="s">
        <v>1893</v>
      </c>
      <c r="C21" s="2909"/>
      <c r="D21" s="1098" t="s">
        <v>278</v>
      </c>
      <c r="E21" s="1098" t="s">
        <v>278</v>
      </c>
      <c r="F21" s="1098" t="s">
        <v>278</v>
      </c>
      <c r="G21" s="1098" t="s">
        <v>278</v>
      </c>
      <c r="H21" s="1098" t="s">
        <v>278</v>
      </c>
      <c r="I21" s="1098" t="s">
        <v>278</v>
      </c>
      <c r="J21" s="1625" t="s">
        <v>1894</v>
      </c>
      <c r="K21" s="1625" t="s">
        <v>1894</v>
      </c>
      <c r="L21" s="1625" t="s">
        <v>1894</v>
      </c>
      <c r="M21" s="1622" t="s">
        <v>1894</v>
      </c>
      <c r="N21" s="1622" t="s">
        <v>1894</v>
      </c>
      <c r="O21" s="1623" t="s">
        <v>1894</v>
      </c>
    </row>
    <row r="22" spans="1:26" ht="15" customHeight="1">
      <c r="B22" s="2960" t="s">
        <v>1895</v>
      </c>
      <c r="C22" s="2909"/>
      <c r="D22" s="1098" t="s">
        <v>278</v>
      </c>
      <c r="E22" s="1098" t="s">
        <v>278</v>
      </c>
      <c r="F22" s="1098" t="s">
        <v>278</v>
      </c>
      <c r="G22" s="1098" t="s">
        <v>278</v>
      </c>
      <c r="H22" s="1098" t="s">
        <v>278</v>
      </c>
      <c r="I22" s="1098" t="s">
        <v>278</v>
      </c>
      <c r="J22" s="1098" t="s">
        <v>278</v>
      </c>
      <c r="K22" s="1098" t="s">
        <v>278</v>
      </c>
      <c r="L22" s="2823">
        <v>2.5</v>
      </c>
      <c r="M22" s="1052">
        <v>3.4</v>
      </c>
      <c r="N22" s="1622">
        <v>3.4</v>
      </c>
      <c r="O22" s="1623">
        <v>3.7</v>
      </c>
    </row>
    <row r="23" spans="1:26" ht="15" customHeight="1">
      <c r="A23" s="176"/>
      <c r="B23" s="3048" t="s">
        <v>1896</v>
      </c>
      <c r="C23" s="2909"/>
      <c r="D23" s="1098" t="s">
        <v>278</v>
      </c>
      <c r="E23" s="1098" t="s">
        <v>278</v>
      </c>
      <c r="F23" s="1098" t="s">
        <v>278</v>
      </c>
      <c r="G23" s="1098" t="s">
        <v>278</v>
      </c>
      <c r="H23" s="1098" t="s">
        <v>278</v>
      </c>
      <c r="I23" s="1098" t="s">
        <v>278</v>
      </c>
      <c r="J23" s="1098" t="s">
        <v>278</v>
      </c>
      <c r="K23" s="1098" t="s">
        <v>278</v>
      </c>
      <c r="L23" s="1098" t="s">
        <v>278</v>
      </c>
      <c r="M23" s="1098" t="s">
        <v>278</v>
      </c>
      <c r="N23" s="1622">
        <v>2.9</v>
      </c>
      <c r="O23" s="1623">
        <v>3.4</v>
      </c>
      <c r="P23" s="176"/>
      <c r="Q23" s="176"/>
      <c r="R23" s="176"/>
      <c r="S23" s="176"/>
      <c r="T23" s="176"/>
      <c r="U23" s="176"/>
      <c r="V23" s="176"/>
      <c r="W23" s="176"/>
      <c r="X23" s="176"/>
      <c r="Y23" s="176"/>
      <c r="Z23" s="176"/>
    </row>
    <row r="24" spans="1:26" ht="15" customHeight="1">
      <c r="B24" s="2960" t="s">
        <v>1897</v>
      </c>
      <c r="C24" s="2909"/>
      <c r="D24" s="1098" t="s">
        <v>278</v>
      </c>
      <c r="E24" s="1098" t="s">
        <v>278</v>
      </c>
      <c r="F24" s="1098" t="s">
        <v>278</v>
      </c>
      <c r="G24" s="1098" t="s">
        <v>278</v>
      </c>
      <c r="H24" s="1098" t="s">
        <v>278</v>
      </c>
      <c r="I24" s="1098" t="s">
        <v>278</v>
      </c>
      <c r="J24" s="1098" t="s">
        <v>278</v>
      </c>
      <c r="K24" s="1098" t="s">
        <v>278</v>
      </c>
      <c r="L24" s="2823">
        <v>51</v>
      </c>
      <c r="M24" s="1052">
        <v>63</v>
      </c>
      <c r="N24" s="1622">
        <v>63</v>
      </c>
      <c r="O24" s="1623">
        <v>74</v>
      </c>
    </row>
    <row r="25" spans="1:26" ht="15" customHeight="1">
      <c r="B25" s="2992" t="s">
        <v>1898</v>
      </c>
      <c r="C25" s="2994"/>
      <c r="D25" s="4102" t="s">
        <v>1894</v>
      </c>
      <c r="E25" s="4102" t="s">
        <v>1894</v>
      </c>
      <c r="F25" s="4102" t="s">
        <v>1894</v>
      </c>
      <c r="G25" s="4102" t="s">
        <v>1894</v>
      </c>
      <c r="H25" s="4102" t="s">
        <v>1894</v>
      </c>
      <c r="I25" s="4102" t="s">
        <v>1894</v>
      </c>
      <c r="J25" s="4102" t="s">
        <v>1894</v>
      </c>
      <c r="K25" s="4102" t="s">
        <v>1894</v>
      </c>
      <c r="L25" s="4102" t="s">
        <v>1894</v>
      </c>
      <c r="M25" s="4103" t="s">
        <v>1894</v>
      </c>
      <c r="N25" s="4103" t="s">
        <v>1894</v>
      </c>
      <c r="O25" s="4101" t="s">
        <v>1894</v>
      </c>
    </row>
    <row r="26" spans="1:26" ht="29.25" customHeight="1">
      <c r="B26" s="2901"/>
      <c r="C26" s="2955"/>
      <c r="D26" s="3636"/>
      <c r="E26" s="3636"/>
      <c r="F26" s="3636"/>
      <c r="G26" s="3636"/>
      <c r="H26" s="3636"/>
      <c r="I26" s="3636"/>
      <c r="J26" s="3636"/>
      <c r="K26" s="3636"/>
      <c r="L26" s="3636"/>
      <c r="M26" s="2948"/>
      <c r="N26" s="2948"/>
      <c r="O26" s="2948"/>
    </row>
  </sheetData>
  <sheetProtection algorithmName="SHA-512" hashValue="NXKUCEgU2XsjxbCsT3kH2thabhLbh1QenWnF82EhE82HFqtp6+3xgCUybZ40QWWbJ3P+2K1mDHIEYJTRhYYEWQ==" saltValue="8Nw0TvnjL3/+mQLW4bnAeA==" spinCount="100000" sheet="1" objects="1" scenarios="1"/>
  <mergeCells count="55">
    <mergeCell ref="M1:M2"/>
    <mergeCell ref="N1:O2"/>
    <mergeCell ref="A1:A2"/>
    <mergeCell ref="B1:B2"/>
    <mergeCell ref="C1:C2"/>
    <mergeCell ref="D1:D2"/>
    <mergeCell ref="E1:E2"/>
    <mergeCell ref="F1:F2"/>
    <mergeCell ref="G1:G2"/>
    <mergeCell ref="H1:H2"/>
    <mergeCell ref="I1:I2"/>
    <mergeCell ref="J1:J2"/>
    <mergeCell ref="K1:K2"/>
    <mergeCell ref="L1:L2"/>
    <mergeCell ref="O8:O9"/>
    <mergeCell ref="B8:C9"/>
    <mergeCell ref="D8:D9"/>
    <mergeCell ref="E8:E9"/>
    <mergeCell ref="F8:F9"/>
    <mergeCell ref="G8:G9"/>
    <mergeCell ref="H8:H9"/>
    <mergeCell ref="I8:I9"/>
    <mergeCell ref="J8:J9"/>
    <mergeCell ref="K8:K9"/>
    <mergeCell ref="L8:L9"/>
    <mergeCell ref="M8:M9"/>
    <mergeCell ref="N8:N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I25:I26"/>
    <mergeCell ref="O25:O26"/>
    <mergeCell ref="B24:C24"/>
    <mergeCell ref="B25:C26"/>
    <mergeCell ref="D25:D26"/>
    <mergeCell ref="E25:E26"/>
    <mergeCell ref="F25:F26"/>
    <mergeCell ref="G25:G26"/>
    <mergeCell ref="H25:H26"/>
    <mergeCell ref="J25:J26"/>
    <mergeCell ref="K25:K26"/>
    <mergeCell ref="L25:L26"/>
    <mergeCell ref="M25:M26"/>
    <mergeCell ref="N25:N26"/>
  </mergeCells>
  <pageMargins left="0.25" right="0.25" top="0.75" bottom="0.75" header="0" footer="0"/>
  <pageSetup paperSize="9"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97"/>
  <sheetViews>
    <sheetView showGridLines="0" workbookViewId="0">
      <pane ySplit="2" topLeftCell="A3" activePane="bottomLeft" state="frozen"/>
      <selection pane="bottomLeft" sqref="A1:A2"/>
    </sheetView>
  </sheetViews>
  <sheetFormatPr defaultColWidth="11.19921875" defaultRowHeight="15" customHeight="1"/>
  <cols>
    <col min="1" max="1" width="8.69921875" customWidth="1"/>
    <col min="2" max="2" width="25.296875" customWidth="1"/>
    <col min="3" max="3" width="34.296875" customWidth="1"/>
    <col min="4" max="4" width="17.796875" customWidth="1"/>
    <col min="5" max="5" width="8.69921875" customWidth="1"/>
    <col min="7" max="7" width="13.296875" customWidth="1"/>
    <col min="8" max="8" width="13.09765625" customWidth="1"/>
    <col min="9" max="9" width="12.09765625" customWidth="1"/>
    <col min="10" max="10" width="12.296875" customWidth="1"/>
    <col min="11" max="11" width="11.796875" customWidth="1"/>
    <col min="12" max="12" width="8.69921875" customWidth="1"/>
    <col min="13" max="13" width="12.19921875" customWidth="1"/>
    <col min="14" max="14" width="12.796875" customWidth="1"/>
    <col min="15" max="15" width="13.796875" customWidth="1"/>
    <col min="16" max="16" width="12.8984375" customWidth="1"/>
    <col min="17" max="17" width="12.19921875" customWidth="1"/>
    <col min="18" max="18" width="11.796875" customWidth="1"/>
    <col min="19" max="20" width="8.69921875" customWidth="1"/>
    <col min="21" max="21" width="11" customWidth="1"/>
    <col min="22" max="22" width="14.09765625" customWidth="1"/>
    <col min="23" max="26" width="8.69921875" customWidth="1"/>
  </cols>
  <sheetData>
    <row r="1" spans="1:26" ht="14.25" customHeight="1">
      <c r="A1" s="4105"/>
      <c r="B1" s="2892"/>
      <c r="C1" s="2892"/>
      <c r="D1" s="2894"/>
      <c r="E1" s="2895"/>
      <c r="F1" s="2889"/>
      <c r="G1" s="2890"/>
      <c r="H1" s="2891"/>
      <c r="I1" s="2892"/>
      <c r="J1" s="2892"/>
      <c r="K1" s="2886"/>
      <c r="L1" s="2886"/>
      <c r="M1" s="2887"/>
      <c r="N1" s="2886"/>
      <c r="O1" s="2885"/>
    </row>
    <row r="2" spans="1:26" ht="12.75" customHeight="1">
      <c r="A2" s="2885"/>
      <c r="B2" s="2885"/>
      <c r="C2" s="2885"/>
      <c r="D2" s="2885"/>
      <c r="E2" s="2885"/>
      <c r="F2" s="2885"/>
      <c r="G2" s="2885"/>
      <c r="H2" s="2885"/>
      <c r="I2" s="2885"/>
      <c r="J2" s="2885"/>
      <c r="K2" s="2885"/>
      <c r="L2" s="2885"/>
      <c r="M2" s="2885"/>
      <c r="N2" s="2885"/>
      <c r="O2" s="2885"/>
    </row>
    <row r="3" spans="1:26" ht="12.75" customHeight="1">
      <c r="A3" s="176"/>
      <c r="B3" s="176"/>
      <c r="C3" s="176"/>
      <c r="D3" s="176"/>
      <c r="E3" s="176"/>
      <c r="F3" s="176"/>
      <c r="G3" s="176"/>
      <c r="H3" s="176"/>
      <c r="I3" s="176"/>
      <c r="J3" s="176"/>
      <c r="K3" s="176"/>
      <c r="L3" s="176"/>
      <c r="M3" s="176"/>
      <c r="N3" s="176"/>
    </row>
    <row r="4" spans="1:26" ht="12.75" customHeight="1">
      <c r="A4" s="176"/>
      <c r="B4" s="176"/>
      <c r="C4" s="176"/>
      <c r="D4" s="176"/>
      <c r="E4" s="176"/>
      <c r="F4" s="176"/>
      <c r="G4" s="176"/>
      <c r="H4" s="176"/>
      <c r="I4" s="176"/>
      <c r="J4" s="176"/>
      <c r="K4" s="176"/>
      <c r="L4" s="176"/>
      <c r="M4" s="176"/>
      <c r="N4" s="176"/>
    </row>
    <row r="5" spans="1:26" ht="34.5" customHeight="1">
      <c r="B5" s="1626" t="s">
        <v>1899</v>
      </c>
      <c r="C5" s="176"/>
    </row>
    <row r="6" spans="1:26" ht="14.25">
      <c r="A6" s="307"/>
      <c r="B6" s="1627"/>
      <c r="C6" s="307"/>
      <c r="D6" s="307"/>
      <c r="E6" s="307"/>
      <c r="F6" s="307"/>
      <c r="G6" s="307"/>
      <c r="H6" s="307"/>
      <c r="I6" s="307"/>
      <c r="J6" s="307"/>
      <c r="K6" s="307"/>
      <c r="L6" s="307"/>
      <c r="M6" s="307"/>
      <c r="N6" s="307"/>
      <c r="O6" s="307"/>
      <c r="P6" s="307"/>
      <c r="Q6" s="307"/>
      <c r="R6" s="307"/>
      <c r="S6" s="307"/>
      <c r="T6" s="307"/>
      <c r="U6" s="307"/>
      <c r="V6" s="307"/>
      <c r="W6" s="307"/>
      <c r="X6" s="307"/>
      <c r="Y6" s="307"/>
      <c r="Z6" s="307"/>
    </row>
    <row r="7" spans="1:26" ht="13.5" customHeight="1">
      <c r="B7" s="176"/>
      <c r="C7" s="176"/>
      <c r="D7" s="176"/>
      <c r="E7" s="176"/>
      <c r="F7" s="176"/>
      <c r="G7" s="176"/>
      <c r="H7" s="176"/>
      <c r="I7" s="176"/>
      <c r="J7" s="176"/>
      <c r="K7" s="176"/>
      <c r="L7" s="176"/>
      <c r="M7" s="176"/>
      <c r="N7" s="176"/>
      <c r="O7" s="176"/>
      <c r="P7" s="176"/>
      <c r="Q7" s="176"/>
      <c r="R7" s="176"/>
      <c r="S7" s="176"/>
      <c r="T7" s="176"/>
      <c r="U7" s="176"/>
    </row>
    <row r="8" spans="1:26" ht="92.25" customHeight="1">
      <c r="A8" s="307"/>
      <c r="B8" s="1628" t="s">
        <v>1900</v>
      </c>
      <c r="C8" s="1629" t="s">
        <v>1901</v>
      </c>
      <c r="D8" s="1629" t="s">
        <v>1902</v>
      </c>
      <c r="E8" s="1630" t="s">
        <v>1903</v>
      </c>
      <c r="F8" s="1631" t="s">
        <v>1904</v>
      </c>
      <c r="G8" s="1631" t="s">
        <v>1905</v>
      </c>
      <c r="H8" s="1631" t="s">
        <v>1906</v>
      </c>
      <c r="I8" s="1631" t="s">
        <v>1907</v>
      </c>
      <c r="J8" s="1631" t="s">
        <v>1908</v>
      </c>
      <c r="K8" s="1631" t="s">
        <v>1909</v>
      </c>
      <c r="L8" s="1631" t="s">
        <v>1910</v>
      </c>
      <c r="M8" s="1631" t="s">
        <v>1911</v>
      </c>
      <c r="N8" s="1631" t="s">
        <v>1912</v>
      </c>
      <c r="O8" s="1631" t="s">
        <v>1913</v>
      </c>
      <c r="P8" s="1631" t="s">
        <v>1914</v>
      </c>
      <c r="Q8" s="1631" t="s">
        <v>1915</v>
      </c>
      <c r="R8" s="1631" t="s">
        <v>1916</v>
      </c>
      <c r="S8" s="1631" t="s">
        <v>1917</v>
      </c>
      <c r="T8" s="1631" t="s">
        <v>1918</v>
      </c>
      <c r="U8" s="1632" t="s">
        <v>1919</v>
      </c>
      <c r="V8" s="307"/>
      <c r="W8" s="307"/>
      <c r="X8" s="307"/>
      <c r="Y8" s="307"/>
      <c r="Z8" s="307"/>
    </row>
    <row r="9" spans="1:26" ht="13.5" customHeight="1">
      <c r="A9" s="307"/>
      <c r="B9" s="2824" t="s">
        <v>1920</v>
      </c>
      <c r="C9" s="1633" t="s">
        <v>1921</v>
      </c>
      <c r="D9" s="1634" t="s">
        <v>1922</v>
      </c>
      <c r="E9" s="2825"/>
      <c r="F9" s="1635"/>
      <c r="G9" s="1635"/>
      <c r="H9" s="2825"/>
      <c r="I9" s="1635"/>
      <c r="J9" s="1635"/>
      <c r="K9" s="1635"/>
      <c r="L9" s="2825"/>
      <c r="M9" s="1635"/>
      <c r="N9" s="1635"/>
      <c r="O9" s="1635"/>
      <c r="P9" s="1635"/>
      <c r="Q9" s="1635"/>
      <c r="R9" s="1635"/>
      <c r="S9" s="1635"/>
      <c r="T9" s="1635"/>
      <c r="U9" s="1635"/>
      <c r="V9" s="307"/>
      <c r="W9" s="307"/>
      <c r="X9" s="307"/>
      <c r="Y9" s="307"/>
      <c r="Z9" s="307"/>
    </row>
    <row r="10" spans="1:26" ht="30.75" customHeight="1">
      <c r="A10" s="307"/>
      <c r="B10" s="1636" t="s">
        <v>1923</v>
      </c>
      <c r="C10" s="1637" t="s">
        <v>1924</v>
      </c>
      <c r="D10" s="1638" t="s">
        <v>1925</v>
      </c>
      <c r="E10" s="1639"/>
      <c r="F10" s="1639"/>
      <c r="G10" s="1639"/>
      <c r="H10" s="1639"/>
      <c r="I10" s="1639"/>
      <c r="J10" s="1639"/>
      <c r="K10" s="1639"/>
      <c r="L10" s="1639"/>
      <c r="M10" s="1639"/>
      <c r="N10" s="1639"/>
      <c r="O10" s="1639"/>
      <c r="P10" s="1639"/>
      <c r="Q10" s="1639"/>
      <c r="R10" s="1639"/>
      <c r="S10" s="1639"/>
      <c r="T10" s="1639"/>
      <c r="U10" s="1639"/>
      <c r="V10" s="307"/>
      <c r="W10" s="307"/>
      <c r="X10" s="307"/>
      <c r="Y10" s="307"/>
      <c r="Z10" s="307"/>
    </row>
    <row r="11" spans="1:26" ht="33" customHeight="1">
      <c r="A11" s="307"/>
      <c r="B11" s="1636" t="s">
        <v>1926</v>
      </c>
      <c r="C11" s="1637" t="s">
        <v>1927</v>
      </c>
      <c r="D11" s="1638" t="s">
        <v>1928</v>
      </c>
      <c r="E11" s="1640"/>
      <c r="F11" s="1639"/>
      <c r="G11" s="1639"/>
      <c r="H11" s="1640"/>
      <c r="I11" s="1639"/>
      <c r="J11" s="1639"/>
      <c r="K11" s="1639"/>
      <c r="L11" s="1639"/>
      <c r="M11" s="1639"/>
      <c r="N11" s="1640"/>
      <c r="O11" s="1639"/>
      <c r="P11" s="1639"/>
      <c r="Q11" s="1639"/>
      <c r="R11" s="1639"/>
      <c r="S11" s="1639"/>
      <c r="T11" s="1639"/>
      <c r="U11" s="1639"/>
      <c r="V11" s="307"/>
      <c r="W11" s="307"/>
      <c r="X11" s="307"/>
      <c r="Y11" s="307"/>
      <c r="Z11" s="307"/>
    </row>
    <row r="12" spans="1:26" ht="34.5" customHeight="1">
      <c r="A12" s="307"/>
      <c r="B12" s="1636" t="s">
        <v>1929</v>
      </c>
      <c r="C12" s="1641" t="s">
        <v>1930</v>
      </c>
      <c r="D12" s="1638" t="s">
        <v>1931</v>
      </c>
      <c r="E12" s="1639"/>
      <c r="F12" s="1639"/>
      <c r="G12" s="1639"/>
      <c r="H12" s="1640"/>
      <c r="I12" s="1639"/>
      <c r="J12" s="1639"/>
      <c r="K12" s="1639"/>
      <c r="L12" s="1640"/>
      <c r="M12" s="1639"/>
      <c r="N12" s="1640"/>
      <c r="O12" s="1639"/>
      <c r="P12" s="1639"/>
      <c r="Q12" s="1639"/>
      <c r="R12" s="1639"/>
      <c r="S12" s="1639"/>
      <c r="T12" s="1639"/>
      <c r="U12" s="1639"/>
      <c r="V12" s="307"/>
      <c r="W12" s="307"/>
      <c r="X12" s="307"/>
      <c r="Y12" s="307"/>
      <c r="Z12" s="307"/>
    </row>
    <row r="13" spans="1:26" ht="30" customHeight="1">
      <c r="A13" s="307"/>
      <c r="B13" s="1636" t="s">
        <v>1932</v>
      </c>
      <c r="C13" s="1637" t="s">
        <v>1933</v>
      </c>
      <c r="D13" s="1638"/>
      <c r="E13" s="1639"/>
      <c r="F13" s="1639"/>
      <c r="G13" s="1639"/>
      <c r="H13" s="1640"/>
      <c r="I13" s="1639"/>
      <c r="J13" s="1639"/>
      <c r="K13" s="1639"/>
      <c r="L13" s="1639"/>
      <c r="M13" s="1639"/>
      <c r="N13" s="1639"/>
      <c r="O13" s="1639"/>
      <c r="P13" s="1639"/>
      <c r="Q13" s="1639"/>
      <c r="R13" s="1639"/>
      <c r="S13" s="1639"/>
      <c r="T13" s="1639"/>
      <c r="U13" s="1639"/>
      <c r="V13" s="307"/>
      <c r="W13" s="307"/>
      <c r="X13" s="307"/>
      <c r="Y13" s="307"/>
      <c r="Z13" s="307"/>
    </row>
    <row r="14" spans="1:26" ht="31.5" customHeight="1">
      <c r="A14" s="307"/>
      <c r="B14" s="1636" t="s">
        <v>1934</v>
      </c>
      <c r="C14" s="1637" t="s">
        <v>1935</v>
      </c>
      <c r="D14" s="1638" t="s">
        <v>1931</v>
      </c>
      <c r="E14" s="1639"/>
      <c r="F14" s="1639"/>
      <c r="G14" s="1639"/>
      <c r="H14" s="1640"/>
      <c r="I14" s="1639"/>
      <c r="J14" s="1639"/>
      <c r="K14" s="1639"/>
      <c r="L14" s="1640"/>
      <c r="M14" s="1639"/>
      <c r="N14" s="1639"/>
      <c r="O14" s="1639"/>
      <c r="P14" s="1639"/>
      <c r="Q14" s="1639"/>
      <c r="R14" s="1639"/>
      <c r="S14" s="1639"/>
      <c r="T14" s="1639"/>
      <c r="U14" s="1640"/>
      <c r="V14" s="307"/>
      <c r="W14" s="307"/>
      <c r="X14" s="307"/>
      <c r="Y14" s="307"/>
      <c r="Z14" s="307"/>
    </row>
    <row r="15" spans="1:26" ht="37.5" customHeight="1">
      <c r="A15" s="307"/>
      <c r="B15" s="1636" t="s">
        <v>1936</v>
      </c>
      <c r="C15" s="1637" t="s">
        <v>1937</v>
      </c>
      <c r="D15" s="1638" t="s">
        <v>1938</v>
      </c>
      <c r="E15" s="1639"/>
      <c r="F15" s="1639"/>
      <c r="G15" s="1639"/>
      <c r="H15" s="1639"/>
      <c r="I15" s="1639"/>
      <c r="J15" s="1639"/>
      <c r="K15" s="1639"/>
      <c r="L15" s="1639"/>
      <c r="M15" s="1639"/>
      <c r="N15" s="1639"/>
      <c r="O15" s="1639"/>
      <c r="P15" s="1639"/>
      <c r="Q15" s="1639"/>
      <c r="R15" s="1639"/>
      <c r="S15" s="1639"/>
      <c r="T15" s="1639"/>
      <c r="U15" s="1640"/>
      <c r="V15" s="307"/>
      <c r="W15" s="307"/>
      <c r="X15" s="307"/>
      <c r="Y15" s="307"/>
      <c r="Z15" s="307"/>
    </row>
    <row r="16" spans="1:26" ht="13.5" customHeight="1">
      <c r="A16" s="307"/>
      <c r="B16" s="1636" t="s">
        <v>956</v>
      </c>
      <c r="C16" s="1637" t="s">
        <v>1939</v>
      </c>
      <c r="D16" s="1638" t="s">
        <v>1940</v>
      </c>
      <c r="E16" s="1639"/>
      <c r="F16" s="1639"/>
      <c r="G16" s="1639"/>
      <c r="H16" s="1639"/>
      <c r="I16" s="1639"/>
      <c r="J16" s="1639"/>
      <c r="K16" s="1639"/>
      <c r="L16" s="1639"/>
      <c r="M16" s="1639"/>
      <c r="N16" s="1639"/>
      <c r="O16" s="1639"/>
      <c r="P16" s="1639"/>
      <c r="Q16" s="1639"/>
      <c r="R16" s="1639"/>
      <c r="S16" s="1639"/>
      <c r="T16" s="1639"/>
      <c r="U16" s="1640"/>
      <c r="V16" s="307"/>
      <c r="W16" s="307"/>
      <c r="X16" s="307"/>
      <c r="Y16" s="307"/>
      <c r="Z16" s="307"/>
    </row>
    <row r="17" spans="1:26" ht="39.75" customHeight="1">
      <c r="A17" s="307"/>
      <c r="B17" s="1636" t="s">
        <v>1941</v>
      </c>
      <c r="C17" s="1638" t="s">
        <v>278</v>
      </c>
      <c r="D17" s="1638" t="s">
        <v>1942</v>
      </c>
      <c r="E17" s="1640"/>
      <c r="F17" s="1640"/>
      <c r="G17" s="1639"/>
      <c r="H17" s="1640"/>
      <c r="I17" s="1639"/>
      <c r="J17" s="1639"/>
      <c r="K17" s="1639"/>
      <c r="L17" s="1640"/>
      <c r="M17" s="1639"/>
      <c r="N17" s="1640"/>
      <c r="O17" s="1639"/>
      <c r="P17" s="1640"/>
      <c r="Q17" s="1639"/>
      <c r="R17" s="1639"/>
      <c r="S17" s="1639"/>
      <c r="T17" s="1639"/>
      <c r="U17" s="1639"/>
      <c r="V17" s="307"/>
      <c r="W17" s="307"/>
      <c r="X17" s="307"/>
      <c r="Y17" s="307"/>
      <c r="Z17" s="307"/>
    </row>
    <row r="18" spans="1:26" ht="13.5" customHeight="1">
      <c r="A18" s="307"/>
      <c r="B18" s="1636" t="s">
        <v>1943</v>
      </c>
      <c r="C18" s="1637" t="s">
        <v>1944</v>
      </c>
      <c r="D18" s="1638" t="s">
        <v>1931</v>
      </c>
      <c r="E18" s="1642"/>
      <c r="F18" s="1642"/>
      <c r="G18" s="1643"/>
      <c r="H18" s="1642"/>
      <c r="I18" s="1642"/>
      <c r="J18" s="1642"/>
      <c r="K18" s="1642"/>
      <c r="L18" s="1642"/>
      <c r="M18" s="1642"/>
      <c r="N18" s="1642"/>
      <c r="O18" s="1642"/>
      <c r="P18" s="1642"/>
      <c r="Q18" s="1642"/>
      <c r="R18" s="1642"/>
      <c r="S18" s="1642"/>
      <c r="T18" s="1642"/>
      <c r="U18" s="1642"/>
      <c r="V18" s="307"/>
      <c r="W18" s="307"/>
      <c r="X18" s="307"/>
      <c r="Y18" s="307"/>
      <c r="Z18" s="307"/>
    </row>
    <row r="19" spans="1:26" ht="13.5" customHeight="1">
      <c r="A19" s="307"/>
      <c r="B19" s="1636" t="s">
        <v>1945</v>
      </c>
      <c r="C19" s="1637" t="s">
        <v>1946</v>
      </c>
      <c r="D19" s="1638" t="s">
        <v>1931</v>
      </c>
      <c r="E19" s="1642"/>
      <c r="F19" s="1643"/>
      <c r="G19" s="1643"/>
      <c r="H19" s="1642"/>
      <c r="I19" s="1642"/>
      <c r="J19" s="1642"/>
      <c r="K19" s="1642"/>
      <c r="L19" s="1642"/>
      <c r="M19" s="1642"/>
      <c r="N19" s="1643"/>
      <c r="O19" s="1643"/>
      <c r="P19" s="1642"/>
      <c r="Q19" s="1642"/>
      <c r="R19" s="1642"/>
      <c r="S19" s="1642"/>
      <c r="T19" s="1642"/>
      <c r="U19" s="1642"/>
      <c r="V19" s="307"/>
      <c r="W19" s="307"/>
      <c r="X19" s="307"/>
      <c r="Y19" s="307"/>
      <c r="Z19" s="307"/>
    </row>
    <row r="20" spans="1:26" ht="15" customHeight="1">
      <c r="A20" s="307"/>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row>
    <row r="21" spans="1:26" ht="15" customHeight="1">
      <c r="A21" s="307"/>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row>
    <row r="22" spans="1:26" ht="15" customHeight="1">
      <c r="A22" s="307"/>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row>
    <row r="23" spans="1:26" ht="36" customHeight="1">
      <c r="A23" s="1644"/>
      <c r="B23" s="1645" t="s">
        <v>1947</v>
      </c>
      <c r="C23" s="2826"/>
      <c r="D23" s="2826"/>
      <c r="E23" s="2826"/>
      <c r="F23" s="2826"/>
      <c r="G23" s="2826"/>
      <c r="H23" s="2826"/>
      <c r="I23" s="2826"/>
      <c r="J23" s="2826"/>
      <c r="K23" s="2826"/>
      <c r="L23" s="2826"/>
      <c r="M23" s="2826"/>
      <c r="N23" s="2826"/>
      <c r="O23" s="2826"/>
      <c r="P23" s="2826"/>
      <c r="Q23" s="2826"/>
      <c r="R23" s="2826"/>
      <c r="S23" s="2826"/>
      <c r="T23" s="2826"/>
      <c r="U23" s="2826"/>
      <c r="V23" s="2826"/>
      <c r="W23" s="1644"/>
      <c r="X23" s="1644"/>
      <c r="Y23" s="1644"/>
      <c r="Z23" s="1644"/>
    </row>
    <row r="24" spans="1:26" ht="13.5" customHeight="1">
      <c r="A24" s="307"/>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row>
    <row r="25" spans="1:26" ht="91.5" customHeight="1">
      <c r="A25" s="307"/>
      <c r="B25" s="1646" t="s">
        <v>1900</v>
      </c>
      <c r="C25" s="1629" t="s">
        <v>1948</v>
      </c>
      <c r="D25" s="1629" t="s">
        <v>1901</v>
      </c>
      <c r="E25" s="1629" t="s">
        <v>1902</v>
      </c>
      <c r="F25" s="1629" t="s">
        <v>1903</v>
      </c>
      <c r="G25" s="1629" t="s">
        <v>1904</v>
      </c>
      <c r="H25" s="1629" t="s">
        <v>1905</v>
      </c>
      <c r="I25" s="1629" t="s">
        <v>1906</v>
      </c>
      <c r="J25" s="1629" t="s">
        <v>1907</v>
      </c>
      <c r="K25" s="1629" t="s">
        <v>1908</v>
      </c>
      <c r="L25" s="1629" t="s">
        <v>1909</v>
      </c>
      <c r="M25" s="1629" t="s">
        <v>1910</v>
      </c>
      <c r="N25" s="1629" t="s">
        <v>1911</v>
      </c>
      <c r="O25" s="1629" t="s">
        <v>1912</v>
      </c>
      <c r="P25" s="1629" t="s">
        <v>1913</v>
      </c>
      <c r="Q25" s="1629" t="s">
        <v>1914</v>
      </c>
      <c r="R25" s="1629" t="s">
        <v>1915</v>
      </c>
      <c r="S25" s="1629" t="s">
        <v>1916</v>
      </c>
      <c r="T25" s="1629" t="s">
        <v>1917</v>
      </c>
      <c r="U25" s="1629" t="s">
        <v>1918</v>
      </c>
      <c r="V25" s="1629" t="s">
        <v>1919</v>
      </c>
      <c r="W25" s="307"/>
      <c r="X25" s="307"/>
      <c r="Y25" s="307"/>
      <c r="Z25" s="307"/>
    </row>
    <row r="26" spans="1:26" ht="158.25" customHeight="1">
      <c r="A26" s="307"/>
      <c r="B26" s="2827" t="s">
        <v>1949</v>
      </c>
      <c r="C26" s="2827" t="s">
        <v>1950</v>
      </c>
      <c r="D26" s="2827" t="s">
        <v>1951</v>
      </c>
      <c r="E26" s="2828" t="s">
        <v>1938</v>
      </c>
      <c r="F26" s="1647"/>
      <c r="G26" s="1647"/>
      <c r="H26" s="2850"/>
      <c r="I26" s="1647"/>
      <c r="J26" s="1647"/>
      <c r="K26" s="1647"/>
      <c r="L26" s="1647"/>
      <c r="M26" s="1647"/>
      <c r="N26" s="1647"/>
      <c r="O26" s="2850"/>
      <c r="P26" s="1647"/>
      <c r="Q26" s="1647"/>
      <c r="R26" s="1647"/>
      <c r="S26" s="1647"/>
      <c r="T26" s="1647"/>
      <c r="U26" s="1647"/>
      <c r="V26" s="1647"/>
      <c r="W26" s="307"/>
      <c r="X26" s="307"/>
      <c r="Y26" s="307"/>
      <c r="Z26" s="307"/>
    </row>
    <row r="27" spans="1:26" ht="108.75" customHeight="1">
      <c r="A27" s="307"/>
      <c r="B27" s="1648" t="s">
        <v>1952</v>
      </c>
      <c r="C27" s="1648" t="s">
        <v>1953</v>
      </c>
      <c r="D27" s="1648" t="s">
        <v>1954</v>
      </c>
      <c r="E27" s="1649" t="s">
        <v>1938</v>
      </c>
      <c r="F27" s="1642"/>
      <c r="G27" s="1642"/>
      <c r="H27" s="1642"/>
      <c r="I27" s="2851"/>
      <c r="J27" s="2851"/>
      <c r="K27" s="1642"/>
      <c r="L27" s="1642"/>
      <c r="M27" s="1642"/>
      <c r="N27" s="1642"/>
      <c r="O27" s="2851"/>
      <c r="P27" s="2851"/>
      <c r="Q27" s="1642"/>
      <c r="R27" s="1642"/>
      <c r="S27" s="1642"/>
      <c r="T27" s="1642"/>
      <c r="U27" s="1642"/>
      <c r="V27" s="1642"/>
      <c r="W27" s="307"/>
      <c r="X27" s="307"/>
      <c r="Y27" s="307"/>
      <c r="Z27" s="307"/>
    </row>
    <row r="28" spans="1:26" ht="133.5" customHeight="1">
      <c r="A28" s="307"/>
      <c r="B28" s="1648" t="s">
        <v>1955</v>
      </c>
      <c r="C28" s="1648" t="s">
        <v>1956</v>
      </c>
      <c r="D28" s="1648" t="s">
        <v>1957</v>
      </c>
      <c r="E28" s="1649" t="s">
        <v>1958</v>
      </c>
      <c r="F28" s="1642"/>
      <c r="G28" s="1642"/>
      <c r="H28" s="2851"/>
      <c r="I28" s="1642"/>
      <c r="J28" s="1642"/>
      <c r="K28" s="1642"/>
      <c r="L28" s="1642"/>
      <c r="M28" s="1642"/>
      <c r="N28" s="1642"/>
      <c r="O28" s="2851"/>
      <c r="P28" s="1642"/>
      <c r="Q28" s="1642"/>
      <c r="R28" s="1642"/>
      <c r="S28" s="1642"/>
      <c r="T28" s="1642"/>
      <c r="U28" s="1642"/>
      <c r="V28" s="2851"/>
      <c r="W28" s="307"/>
      <c r="X28" s="307"/>
      <c r="Y28" s="307"/>
      <c r="Z28" s="307"/>
    </row>
    <row r="29" spans="1:26" ht="164.25" customHeight="1">
      <c r="A29" s="307"/>
      <c r="B29" s="1648" t="s">
        <v>1959</v>
      </c>
      <c r="C29" s="1648" t="s">
        <v>1960</v>
      </c>
      <c r="D29" s="1648" t="s">
        <v>1961</v>
      </c>
      <c r="E29" s="1649" t="s">
        <v>1958</v>
      </c>
      <c r="F29" s="1642"/>
      <c r="G29" s="1642"/>
      <c r="H29" s="2851"/>
      <c r="I29" s="1642"/>
      <c r="J29" s="1642"/>
      <c r="K29" s="1642"/>
      <c r="L29" s="1642"/>
      <c r="M29" s="1642"/>
      <c r="N29" s="1642"/>
      <c r="O29" s="2851"/>
      <c r="P29" s="1642"/>
      <c r="Q29" s="1642"/>
      <c r="R29" s="1642"/>
      <c r="S29" s="1642"/>
      <c r="T29" s="1642"/>
      <c r="U29" s="1642"/>
      <c r="V29" s="2851"/>
      <c r="W29" s="307"/>
      <c r="X29" s="307"/>
      <c r="Y29" s="307"/>
      <c r="Z29" s="307"/>
    </row>
    <row r="30" spans="1:26" ht="99.75" customHeight="1">
      <c r="A30" s="307"/>
      <c r="B30" s="1648" t="s">
        <v>1962</v>
      </c>
      <c r="C30" s="1648" t="s">
        <v>1963</v>
      </c>
      <c r="D30" s="1648" t="s">
        <v>1964</v>
      </c>
      <c r="E30" s="1649" t="s">
        <v>1938</v>
      </c>
      <c r="F30" s="1642"/>
      <c r="G30" s="1642"/>
      <c r="H30" s="1642"/>
      <c r="I30" s="1642"/>
      <c r="J30" s="2851"/>
      <c r="K30" s="1642"/>
      <c r="L30" s="1642"/>
      <c r="M30" s="1642"/>
      <c r="N30" s="1642"/>
      <c r="O30" s="2851"/>
      <c r="P30" s="1642"/>
      <c r="Q30" s="1642"/>
      <c r="R30" s="1642"/>
      <c r="S30" s="1642"/>
      <c r="T30" s="1642"/>
      <c r="U30" s="1642"/>
      <c r="V30" s="1642"/>
      <c r="W30" s="307"/>
      <c r="X30" s="307"/>
      <c r="Y30" s="307"/>
      <c r="Z30" s="307"/>
    </row>
    <row r="31" spans="1:26" ht="150.75" customHeight="1">
      <c r="A31" s="307"/>
      <c r="B31" s="1648" t="s">
        <v>1965</v>
      </c>
      <c r="C31" s="1648" t="s">
        <v>1966</v>
      </c>
      <c r="D31" s="1648" t="s">
        <v>1967</v>
      </c>
      <c r="E31" s="1649" t="s">
        <v>1968</v>
      </c>
      <c r="F31" s="1642"/>
      <c r="G31" s="1642"/>
      <c r="H31" s="2851"/>
      <c r="I31" s="1642"/>
      <c r="J31" s="2851"/>
      <c r="K31" s="1642"/>
      <c r="L31" s="1642"/>
      <c r="M31" s="1642"/>
      <c r="N31" s="1642"/>
      <c r="O31" s="2851"/>
      <c r="P31" s="1642"/>
      <c r="Q31" s="1642"/>
      <c r="R31" s="1642"/>
      <c r="S31" s="1642"/>
      <c r="T31" s="1642"/>
      <c r="U31" s="1642"/>
      <c r="V31" s="1642"/>
      <c r="W31" s="307"/>
      <c r="X31" s="307"/>
      <c r="Y31" s="307"/>
      <c r="Z31" s="307"/>
    </row>
    <row r="32" spans="1:26" ht="93" customHeight="1">
      <c r="A32" s="307"/>
      <c r="B32" s="1648" t="s">
        <v>1969</v>
      </c>
      <c r="C32" s="1648" t="s">
        <v>1970</v>
      </c>
      <c r="D32" s="1648" t="s">
        <v>1971</v>
      </c>
      <c r="E32" s="1649" t="s">
        <v>1972</v>
      </c>
      <c r="F32" s="1642"/>
      <c r="G32" s="1642"/>
      <c r="H32" s="2851"/>
      <c r="I32" s="1642"/>
      <c r="J32" s="1642"/>
      <c r="K32" s="1642"/>
      <c r="L32" s="1642"/>
      <c r="M32" s="1642"/>
      <c r="N32" s="1642"/>
      <c r="O32" s="1650"/>
      <c r="P32" s="1642"/>
      <c r="Q32" s="1642"/>
      <c r="R32" s="1642"/>
      <c r="S32" s="1642"/>
      <c r="T32" s="1642"/>
      <c r="U32" s="1642"/>
      <c r="V32" s="1642"/>
      <c r="W32" s="307"/>
      <c r="X32" s="307"/>
      <c r="Y32" s="307"/>
      <c r="Z32" s="307"/>
    </row>
    <row r="33" spans="1:26" ht="171.75" customHeight="1">
      <c r="A33" s="307"/>
      <c r="B33" s="1648" t="s">
        <v>1973</v>
      </c>
      <c r="C33" s="1648" t="s">
        <v>1974</v>
      </c>
      <c r="D33" s="1648" t="s">
        <v>1975</v>
      </c>
      <c r="E33" s="1649" t="s">
        <v>1976</v>
      </c>
      <c r="F33" s="1642"/>
      <c r="G33" s="1642"/>
      <c r="H33" s="2851"/>
      <c r="I33" s="2851"/>
      <c r="J33" s="2851"/>
      <c r="K33" s="1642"/>
      <c r="L33" s="1642"/>
      <c r="M33" s="1642"/>
      <c r="N33" s="1642"/>
      <c r="O33" s="2851"/>
      <c r="P33" s="1642"/>
      <c r="Q33" s="2851"/>
      <c r="R33" s="1642"/>
      <c r="S33" s="1642"/>
      <c r="T33" s="1642"/>
      <c r="U33" s="1642"/>
      <c r="V33" s="1642"/>
      <c r="W33" s="307"/>
      <c r="X33" s="307"/>
      <c r="Y33" s="307"/>
      <c r="Z33" s="307"/>
    </row>
    <row r="34" spans="1:26" ht="117.75" customHeight="1">
      <c r="A34" s="307"/>
      <c r="B34" s="1648" t="s">
        <v>1977</v>
      </c>
      <c r="C34" s="1648" t="s">
        <v>1978</v>
      </c>
      <c r="D34" s="1648" t="s">
        <v>1979</v>
      </c>
      <c r="E34" s="1649" t="s">
        <v>1972</v>
      </c>
      <c r="F34" s="1642"/>
      <c r="G34" s="1642"/>
      <c r="H34" s="2851"/>
      <c r="I34" s="1642"/>
      <c r="J34" s="1642"/>
      <c r="K34" s="1642"/>
      <c r="L34" s="1642"/>
      <c r="M34" s="1642"/>
      <c r="N34" s="1642"/>
      <c r="O34" s="1650"/>
      <c r="P34" s="1642"/>
      <c r="Q34" s="1642"/>
      <c r="R34" s="1642"/>
      <c r="S34" s="1642"/>
      <c r="T34" s="1642"/>
      <c r="U34" s="1642"/>
      <c r="V34" s="1642"/>
      <c r="W34" s="307"/>
      <c r="X34" s="307"/>
      <c r="Y34" s="307"/>
      <c r="Z34" s="307"/>
    </row>
    <row r="35" spans="1:26" ht="164.25" customHeight="1">
      <c r="A35" s="307"/>
      <c r="B35" s="1648" t="s">
        <v>1980</v>
      </c>
      <c r="C35" s="1648" t="s">
        <v>1981</v>
      </c>
      <c r="D35" s="1648" t="s">
        <v>1982</v>
      </c>
      <c r="E35" s="1649" t="s">
        <v>1983</v>
      </c>
      <c r="F35" s="1642"/>
      <c r="G35" s="1642"/>
      <c r="H35" s="1642"/>
      <c r="I35" s="1642"/>
      <c r="J35" s="2851"/>
      <c r="K35" s="1642"/>
      <c r="L35" s="1642"/>
      <c r="M35" s="1642"/>
      <c r="N35" s="1642"/>
      <c r="O35" s="2851"/>
      <c r="P35" s="1642"/>
      <c r="Q35" s="1642"/>
      <c r="R35" s="1642"/>
      <c r="S35" s="1642"/>
      <c r="T35" s="1642"/>
      <c r="U35" s="1642"/>
      <c r="V35" s="2851"/>
      <c r="W35" s="307"/>
      <c r="X35" s="307"/>
      <c r="Y35" s="307"/>
      <c r="Z35" s="307"/>
    </row>
    <row r="36" spans="1:26" ht="54.75" customHeight="1">
      <c r="A36" s="307"/>
      <c r="B36" s="1648" t="s">
        <v>1984</v>
      </c>
      <c r="C36" s="1648" t="s">
        <v>1985</v>
      </c>
      <c r="D36" s="1648" t="s">
        <v>1986</v>
      </c>
      <c r="E36" s="1649" t="s">
        <v>1987</v>
      </c>
      <c r="F36" s="1617"/>
      <c r="G36" s="1617"/>
      <c r="H36" s="2852"/>
      <c r="I36" s="2852"/>
      <c r="J36" s="1617"/>
      <c r="K36" s="1617"/>
      <c r="L36" s="1617"/>
      <c r="M36" s="1617"/>
      <c r="N36" s="1617"/>
      <c r="O36" s="2852"/>
      <c r="P36" s="1617"/>
      <c r="Q36" s="1617"/>
      <c r="R36" s="1617"/>
      <c r="S36" s="1617"/>
      <c r="T36" s="1617"/>
      <c r="U36" s="1617"/>
      <c r="V36" s="2852"/>
      <c r="W36" s="307"/>
      <c r="X36" s="307"/>
      <c r="Y36" s="307"/>
      <c r="Z36" s="307"/>
    </row>
    <row r="37" spans="1:26" ht="75" customHeight="1">
      <c r="A37" s="307"/>
      <c r="B37" s="1648" t="s">
        <v>1988</v>
      </c>
      <c r="C37" s="1648" t="s">
        <v>1989</v>
      </c>
      <c r="D37" s="1648" t="s">
        <v>1990</v>
      </c>
      <c r="E37" s="1649" t="s">
        <v>1976</v>
      </c>
      <c r="F37" s="1642"/>
      <c r="G37" s="1642"/>
      <c r="H37" s="2851"/>
      <c r="I37" s="1642"/>
      <c r="J37" s="2851"/>
      <c r="K37" s="1642"/>
      <c r="L37" s="1642"/>
      <c r="M37" s="1642"/>
      <c r="N37" s="1642"/>
      <c r="O37" s="2851"/>
      <c r="P37" s="1642"/>
      <c r="Q37" s="1642"/>
      <c r="R37" s="1642"/>
      <c r="S37" s="1642"/>
      <c r="T37" s="1642"/>
      <c r="U37" s="1642"/>
      <c r="V37" s="2851"/>
      <c r="W37" s="307"/>
      <c r="X37" s="307"/>
      <c r="Y37" s="307"/>
      <c r="Z37" s="307"/>
    </row>
    <row r="38" spans="1:26" ht="54.75" customHeight="1">
      <c r="A38" s="307"/>
      <c r="B38" s="1648" t="s">
        <v>1991</v>
      </c>
      <c r="C38" s="1648" t="s">
        <v>1992</v>
      </c>
      <c r="D38" s="1648" t="s">
        <v>1993</v>
      </c>
      <c r="E38" s="1649" t="s">
        <v>1976</v>
      </c>
      <c r="F38" s="1642"/>
      <c r="G38" s="1642"/>
      <c r="H38" s="2851"/>
      <c r="I38" s="2851"/>
      <c r="J38" s="1642"/>
      <c r="K38" s="1642"/>
      <c r="L38" s="1642"/>
      <c r="M38" s="1642"/>
      <c r="N38" s="1642"/>
      <c r="O38" s="2851"/>
      <c r="P38" s="1642"/>
      <c r="Q38" s="1642"/>
      <c r="R38" s="1642"/>
      <c r="S38" s="1642"/>
      <c r="T38" s="1642"/>
      <c r="U38" s="1642"/>
      <c r="V38" s="2851"/>
      <c r="W38" s="307"/>
      <c r="X38" s="307"/>
      <c r="Y38" s="307"/>
      <c r="Z38" s="307"/>
    </row>
    <row r="39" spans="1:26" ht="156.75" customHeight="1">
      <c r="A39" s="307"/>
      <c r="B39" s="1648" t="s">
        <v>1994</v>
      </c>
      <c r="C39" s="1648" t="s">
        <v>1995</v>
      </c>
      <c r="D39" s="1648" t="s">
        <v>1996</v>
      </c>
      <c r="E39" s="1649" t="s">
        <v>1997</v>
      </c>
      <c r="F39" s="1642"/>
      <c r="G39" s="1642"/>
      <c r="H39" s="1642"/>
      <c r="I39" s="1642"/>
      <c r="J39" s="1642"/>
      <c r="K39" s="1642"/>
      <c r="L39" s="1642"/>
      <c r="M39" s="1642"/>
      <c r="N39" s="1642"/>
      <c r="O39" s="1650"/>
      <c r="P39" s="2851"/>
      <c r="Q39" s="1642"/>
      <c r="R39" s="1642"/>
      <c r="S39" s="1642"/>
      <c r="T39" s="1642"/>
      <c r="U39" s="2851"/>
      <c r="V39" s="1642"/>
      <c r="W39" s="307"/>
      <c r="X39" s="307"/>
      <c r="Y39" s="307"/>
      <c r="Z39" s="307"/>
    </row>
    <row r="40" spans="1:26" ht="193.5" customHeight="1">
      <c r="A40" s="307"/>
      <c r="B40" s="1648" t="s">
        <v>1998</v>
      </c>
      <c r="C40" s="1648" t="s">
        <v>1999</v>
      </c>
      <c r="D40" s="1648" t="s">
        <v>2000</v>
      </c>
      <c r="E40" s="1649" t="s">
        <v>1972</v>
      </c>
      <c r="F40" s="1642"/>
      <c r="G40" s="1642"/>
      <c r="H40" s="1642"/>
      <c r="I40" s="2851"/>
      <c r="J40" s="1642"/>
      <c r="K40" s="1642"/>
      <c r="L40" s="1642"/>
      <c r="M40" s="1642"/>
      <c r="N40" s="1642"/>
      <c r="O40" s="1650"/>
      <c r="P40" s="1642"/>
      <c r="Q40" s="1642"/>
      <c r="R40" s="1642"/>
      <c r="S40" s="1642"/>
      <c r="T40" s="1642"/>
      <c r="U40" s="1642"/>
      <c r="V40" s="1642"/>
      <c r="W40" s="307"/>
      <c r="X40" s="307"/>
      <c r="Y40" s="307"/>
      <c r="Z40" s="307"/>
    </row>
    <row r="41" spans="1:26" ht="186.75" customHeight="1">
      <c r="A41" s="307"/>
      <c r="B41" s="1648" t="s">
        <v>2001</v>
      </c>
      <c r="C41" s="1648" t="s">
        <v>2002</v>
      </c>
      <c r="D41" s="1648" t="s">
        <v>2003</v>
      </c>
      <c r="E41" s="1649" t="s">
        <v>1972</v>
      </c>
      <c r="F41" s="1642"/>
      <c r="G41" s="1642"/>
      <c r="H41" s="1642"/>
      <c r="I41" s="2851"/>
      <c r="J41" s="1642"/>
      <c r="K41" s="1642"/>
      <c r="L41" s="1642"/>
      <c r="M41" s="1642"/>
      <c r="N41" s="1642"/>
      <c r="O41" s="1650"/>
      <c r="P41" s="1642"/>
      <c r="Q41" s="1642"/>
      <c r="R41" s="1642"/>
      <c r="S41" s="1642"/>
      <c r="T41" s="1642"/>
      <c r="U41" s="1642"/>
      <c r="V41" s="1642"/>
      <c r="W41" s="307"/>
      <c r="X41" s="307"/>
      <c r="Y41" s="307"/>
      <c r="Z41" s="307"/>
    </row>
    <row r="42" spans="1:26" ht="233.25" customHeight="1">
      <c r="A42" s="307"/>
      <c r="B42" s="1648" t="s">
        <v>2004</v>
      </c>
      <c r="C42" s="1648" t="s">
        <v>2005</v>
      </c>
      <c r="D42" s="1648" t="s">
        <v>2006</v>
      </c>
      <c r="E42" s="1649" t="s">
        <v>1983</v>
      </c>
      <c r="F42" s="1642"/>
      <c r="G42" s="1642"/>
      <c r="H42" s="2851"/>
      <c r="I42" s="1642"/>
      <c r="J42" s="2851"/>
      <c r="K42" s="1642"/>
      <c r="L42" s="1642"/>
      <c r="M42" s="1642"/>
      <c r="N42" s="1642"/>
      <c r="O42" s="2851"/>
      <c r="P42" s="1642"/>
      <c r="Q42" s="1642"/>
      <c r="R42" s="1642"/>
      <c r="S42" s="1642"/>
      <c r="T42" s="1642"/>
      <c r="U42" s="2851"/>
      <c r="V42" s="1642"/>
      <c r="W42" s="307"/>
      <c r="X42" s="307"/>
      <c r="Y42" s="307"/>
      <c r="Z42" s="307"/>
    </row>
    <row r="43" spans="1:26" ht="148.5" customHeight="1">
      <c r="A43" s="307"/>
      <c r="B43" s="1648" t="s">
        <v>2007</v>
      </c>
      <c r="C43" s="1648" t="s">
        <v>2008</v>
      </c>
      <c r="D43" s="1648" t="s">
        <v>2009</v>
      </c>
      <c r="E43" s="1649" t="s">
        <v>1976</v>
      </c>
      <c r="F43" s="1642"/>
      <c r="G43" s="1642"/>
      <c r="H43" s="1642"/>
      <c r="I43" s="1642"/>
      <c r="J43" s="1642"/>
      <c r="K43" s="1642"/>
      <c r="L43" s="1642"/>
      <c r="M43" s="1642"/>
      <c r="N43" s="1642"/>
      <c r="O43" s="1650"/>
      <c r="P43" s="1642"/>
      <c r="Q43" s="1642"/>
      <c r="R43" s="1642"/>
      <c r="S43" s="1642"/>
      <c r="T43" s="1642"/>
      <c r="U43" s="2851"/>
      <c r="V43" s="1642"/>
      <c r="W43" s="307"/>
      <c r="X43" s="307"/>
      <c r="Y43" s="307"/>
      <c r="Z43" s="307"/>
    </row>
    <row r="44" spans="1:26" ht="89.25" customHeight="1">
      <c r="A44" s="307"/>
      <c r="B44" s="1648" t="s">
        <v>2010</v>
      </c>
      <c r="C44" s="1648" t="s">
        <v>2011</v>
      </c>
      <c r="D44" s="1648" t="s">
        <v>2012</v>
      </c>
      <c r="E44" s="1649" t="s">
        <v>1976</v>
      </c>
      <c r="F44" s="1642"/>
      <c r="G44" s="1642"/>
      <c r="H44" s="1642"/>
      <c r="I44" s="2851"/>
      <c r="J44" s="1642"/>
      <c r="K44" s="1642"/>
      <c r="L44" s="1642"/>
      <c r="M44" s="1642"/>
      <c r="N44" s="1642"/>
      <c r="O44" s="2851"/>
      <c r="P44" s="1642"/>
      <c r="Q44" s="1642"/>
      <c r="R44" s="1642"/>
      <c r="S44" s="1642"/>
      <c r="T44" s="1642"/>
      <c r="U44" s="2851"/>
      <c r="V44" s="1642"/>
      <c r="W44" s="307"/>
      <c r="X44" s="307"/>
      <c r="Y44" s="307"/>
      <c r="Z44" s="307"/>
    </row>
    <row r="45" spans="1:26" ht="166.5" customHeight="1">
      <c r="A45" s="307"/>
      <c r="B45" s="1651" t="s">
        <v>2013</v>
      </c>
      <c r="C45" s="1648" t="s">
        <v>2014</v>
      </c>
      <c r="D45" s="1648" t="s">
        <v>2015</v>
      </c>
      <c r="E45" s="1649" t="s">
        <v>1976</v>
      </c>
      <c r="F45" s="1642"/>
      <c r="G45" s="1642"/>
      <c r="H45" s="1642"/>
      <c r="I45" s="2851"/>
      <c r="J45" s="1642"/>
      <c r="K45" s="1642"/>
      <c r="L45" s="1642"/>
      <c r="M45" s="1642"/>
      <c r="N45" s="1642"/>
      <c r="O45" s="1650"/>
      <c r="P45" s="2851"/>
      <c r="Q45" s="1642"/>
      <c r="R45" s="1642"/>
      <c r="S45" s="1642"/>
      <c r="T45" s="1642"/>
      <c r="U45" s="1642"/>
      <c r="V45" s="1642"/>
      <c r="W45" s="307"/>
      <c r="X45" s="307"/>
      <c r="Y45" s="307"/>
      <c r="Z45" s="307"/>
    </row>
    <row r="46" spans="1:26" ht="135.75" customHeight="1">
      <c r="A46" s="307"/>
      <c r="B46" s="1648" t="s">
        <v>2016</v>
      </c>
      <c r="C46" s="1648" t="s">
        <v>2017</v>
      </c>
      <c r="D46" s="1648" t="s">
        <v>2018</v>
      </c>
      <c r="E46" s="1649" t="s">
        <v>1972</v>
      </c>
      <c r="F46" s="1642"/>
      <c r="G46" s="1642"/>
      <c r="H46" s="1642"/>
      <c r="I46" s="1642"/>
      <c r="J46" s="1642"/>
      <c r="K46" s="1642"/>
      <c r="L46" s="1642"/>
      <c r="M46" s="1642"/>
      <c r="N46" s="1642"/>
      <c r="O46" s="1650"/>
      <c r="P46" s="1642"/>
      <c r="Q46" s="1642"/>
      <c r="R46" s="1642"/>
      <c r="S46" s="1642"/>
      <c r="T46" s="1642"/>
      <c r="U46" s="1642"/>
      <c r="V46" s="1642"/>
      <c r="W46" s="307"/>
      <c r="X46" s="307"/>
      <c r="Y46" s="307"/>
      <c r="Z46" s="307"/>
    </row>
    <row r="47" spans="1:26" ht="183.75" customHeight="1">
      <c r="A47" s="307"/>
      <c r="B47" s="1648" t="s">
        <v>2019</v>
      </c>
      <c r="C47" s="1648" t="s">
        <v>2020</v>
      </c>
      <c r="D47" s="1648" t="s">
        <v>2021</v>
      </c>
      <c r="E47" s="1649" t="s">
        <v>1983</v>
      </c>
      <c r="F47" s="1642"/>
      <c r="G47" s="1642"/>
      <c r="H47" s="1642"/>
      <c r="I47" s="2851"/>
      <c r="J47" s="1642"/>
      <c r="K47" s="1642"/>
      <c r="L47" s="1642"/>
      <c r="M47" s="1642"/>
      <c r="N47" s="1642"/>
      <c r="O47" s="1650"/>
      <c r="P47" s="1642"/>
      <c r="Q47" s="2851"/>
      <c r="R47" s="1642"/>
      <c r="S47" s="1642"/>
      <c r="T47" s="1642"/>
      <c r="U47" s="1642"/>
      <c r="V47" s="1642"/>
      <c r="W47" s="307"/>
      <c r="X47" s="307"/>
      <c r="Y47" s="307"/>
      <c r="Z47" s="307"/>
    </row>
    <row r="48" spans="1:26" ht="54.75" customHeight="1">
      <c r="A48" s="307"/>
      <c r="B48" s="1648" t="s">
        <v>2022</v>
      </c>
      <c r="C48" s="1648" t="s">
        <v>2023</v>
      </c>
      <c r="D48" s="1648" t="s">
        <v>2024</v>
      </c>
      <c r="E48" s="1649" t="s">
        <v>1983</v>
      </c>
      <c r="F48" s="1642"/>
      <c r="G48" s="1642"/>
      <c r="H48" s="2851"/>
      <c r="I48" s="1642"/>
      <c r="J48" s="1642"/>
      <c r="K48" s="1642"/>
      <c r="L48" s="1642"/>
      <c r="M48" s="1642"/>
      <c r="N48" s="1642"/>
      <c r="O48" s="2851"/>
      <c r="P48" s="1642"/>
      <c r="Q48" s="1642"/>
      <c r="R48" s="1642"/>
      <c r="S48" s="1642"/>
      <c r="T48" s="1642"/>
      <c r="U48" s="1642"/>
      <c r="V48" s="2851"/>
      <c r="W48" s="307"/>
      <c r="X48" s="307"/>
      <c r="Y48" s="307"/>
      <c r="Z48" s="307"/>
    </row>
    <row r="49" spans="1:26" ht="234" customHeight="1">
      <c r="A49" s="307"/>
      <c r="B49" s="1648" t="s">
        <v>2025</v>
      </c>
      <c r="C49" s="1648" t="s">
        <v>2026</v>
      </c>
      <c r="D49" s="1648" t="s">
        <v>2027</v>
      </c>
      <c r="E49" s="1649" t="s">
        <v>1938</v>
      </c>
      <c r="F49" s="1642"/>
      <c r="G49" s="1642"/>
      <c r="H49" s="2851"/>
      <c r="I49" s="2851"/>
      <c r="J49" s="1642"/>
      <c r="K49" s="1642"/>
      <c r="L49" s="1642"/>
      <c r="M49" s="1642"/>
      <c r="N49" s="1642"/>
      <c r="O49" s="2851"/>
      <c r="P49" s="2851"/>
      <c r="Q49" s="1642"/>
      <c r="R49" s="1642"/>
      <c r="S49" s="1642"/>
      <c r="T49" s="1642"/>
      <c r="U49" s="1642"/>
      <c r="V49" s="1642"/>
      <c r="W49" s="307"/>
      <c r="X49" s="307"/>
      <c r="Y49" s="307"/>
      <c r="Z49" s="307"/>
    </row>
    <row r="50" spans="1:26" ht="87" customHeight="1">
      <c r="A50" s="307"/>
      <c r="B50" s="1648" t="s">
        <v>2025</v>
      </c>
      <c r="C50" s="1638" t="s">
        <v>2028</v>
      </c>
      <c r="D50" s="1648" t="s">
        <v>2029</v>
      </c>
      <c r="E50" s="1649" t="s">
        <v>1976</v>
      </c>
      <c r="F50" s="1642"/>
      <c r="G50" s="1642"/>
      <c r="H50" s="2851"/>
      <c r="I50" s="2851"/>
      <c r="J50" s="2851"/>
      <c r="K50" s="1642"/>
      <c r="L50" s="1642"/>
      <c r="M50" s="1642"/>
      <c r="N50" s="1642"/>
      <c r="O50" s="2851"/>
      <c r="P50" s="2851"/>
      <c r="Q50" s="1642"/>
      <c r="R50" s="1642"/>
      <c r="S50" s="1642"/>
      <c r="T50" s="1642"/>
      <c r="U50" s="1642"/>
      <c r="V50" s="2851"/>
      <c r="W50" s="307"/>
      <c r="X50" s="307"/>
      <c r="Y50" s="307"/>
      <c r="Z50" s="307"/>
    </row>
    <row r="51" spans="1:26" ht="190.5" customHeight="1">
      <c r="A51" s="307"/>
      <c r="B51" s="1648" t="s">
        <v>2030</v>
      </c>
      <c r="C51" s="1648" t="s">
        <v>2031</v>
      </c>
      <c r="D51" s="1648" t="s">
        <v>2032</v>
      </c>
      <c r="E51" s="1649" t="s">
        <v>1931</v>
      </c>
      <c r="F51" s="1642"/>
      <c r="G51" s="1642"/>
      <c r="H51" s="2851"/>
      <c r="I51" s="1642"/>
      <c r="J51" s="1642"/>
      <c r="K51" s="1642"/>
      <c r="L51" s="1642"/>
      <c r="M51" s="1642"/>
      <c r="N51" s="1642"/>
      <c r="O51" s="1650"/>
      <c r="P51" s="1642"/>
      <c r="Q51" s="1642"/>
      <c r="R51" s="1642"/>
      <c r="S51" s="1642"/>
      <c r="T51" s="1642"/>
      <c r="U51" s="1642"/>
      <c r="V51" s="1642"/>
      <c r="W51" s="307"/>
      <c r="X51" s="307"/>
      <c r="Y51" s="307"/>
      <c r="Z51" s="307"/>
    </row>
    <row r="52" spans="1:26" ht="259.5" customHeight="1">
      <c r="A52" s="307"/>
      <c r="B52" s="1648" t="s">
        <v>2033</v>
      </c>
      <c r="C52" s="1648" t="s">
        <v>2034</v>
      </c>
      <c r="D52" s="1648" t="s">
        <v>2035</v>
      </c>
      <c r="E52" s="1649" t="s">
        <v>1976</v>
      </c>
      <c r="F52" s="1642"/>
      <c r="G52" s="1642"/>
      <c r="H52" s="2851"/>
      <c r="I52" s="1642"/>
      <c r="J52" s="2851"/>
      <c r="K52" s="1642"/>
      <c r="L52" s="1642"/>
      <c r="M52" s="1642"/>
      <c r="N52" s="1642"/>
      <c r="O52" s="1650"/>
      <c r="P52" s="1642"/>
      <c r="Q52" s="1642"/>
      <c r="R52" s="1642"/>
      <c r="S52" s="1642"/>
      <c r="T52" s="1642"/>
      <c r="U52" s="1642"/>
      <c r="V52" s="2851"/>
      <c r="W52" s="307"/>
      <c r="X52" s="307"/>
      <c r="Y52" s="307"/>
      <c r="Z52" s="307"/>
    </row>
    <row r="53" spans="1:26" ht="186.75" customHeight="1">
      <c r="A53" s="307"/>
      <c r="B53" s="1648" t="s">
        <v>2036</v>
      </c>
      <c r="C53" s="1648" t="s">
        <v>2037</v>
      </c>
      <c r="D53" s="1648" t="s">
        <v>2038</v>
      </c>
      <c r="E53" s="1649" t="s">
        <v>1983</v>
      </c>
      <c r="F53" s="1642"/>
      <c r="G53" s="1642"/>
      <c r="H53" s="2851"/>
      <c r="I53" s="2851"/>
      <c r="J53" s="2851"/>
      <c r="K53" s="1642"/>
      <c r="L53" s="1642"/>
      <c r="M53" s="1642"/>
      <c r="N53" s="1642"/>
      <c r="O53" s="2851"/>
      <c r="P53" s="1642"/>
      <c r="Q53" s="1642"/>
      <c r="R53" s="1642"/>
      <c r="S53" s="1642"/>
      <c r="T53" s="1642"/>
      <c r="U53" s="1642"/>
      <c r="V53" s="1642"/>
      <c r="W53" s="307"/>
      <c r="X53" s="307"/>
      <c r="Y53" s="307"/>
      <c r="Z53" s="307"/>
    </row>
    <row r="54" spans="1:26" ht="154.5" customHeight="1">
      <c r="A54" s="307"/>
      <c r="B54" s="1648" t="s">
        <v>2039</v>
      </c>
      <c r="C54" s="1648" t="s">
        <v>2040</v>
      </c>
      <c r="D54" s="1648" t="s">
        <v>2038</v>
      </c>
      <c r="E54" s="1649" t="s">
        <v>1976</v>
      </c>
      <c r="F54" s="1642"/>
      <c r="G54" s="1642"/>
      <c r="H54" s="2851"/>
      <c r="I54" s="1642"/>
      <c r="J54" s="2851"/>
      <c r="K54" s="1642"/>
      <c r="L54" s="1642"/>
      <c r="M54" s="1642"/>
      <c r="N54" s="1642"/>
      <c r="O54" s="2851"/>
      <c r="P54" s="1642"/>
      <c r="Q54" s="1642"/>
      <c r="R54" s="1642"/>
      <c r="S54" s="1642"/>
      <c r="T54" s="1642"/>
      <c r="U54" s="1642"/>
      <c r="V54" s="1642"/>
      <c r="W54" s="307"/>
      <c r="X54" s="307"/>
      <c r="Y54" s="307"/>
      <c r="Z54" s="307"/>
    </row>
    <row r="55" spans="1:26" ht="120.75" customHeight="1">
      <c r="A55" s="307"/>
      <c r="B55" s="1652" t="s">
        <v>2041</v>
      </c>
      <c r="C55" s="1648" t="s">
        <v>2042</v>
      </c>
      <c r="D55" s="1648" t="s">
        <v>2043</v>
      </c>
      <c r="E55" s="1649" t="s">
        <v>1983</v>
      </c>
      <c r="F55" s="1653"/>
      <c r="G55" s="1653"/>
      <c r="H55" s="1653"/>
      <c r="I55" s="2851"/>
      <c r="J55" s="2851"/>
      <c r="K55" s="1642"/>
      <c r="L55" s="1642"/>
      <c r="M55" s="1642"/>
      <c r="N55" s="1642"/>
      <c r="O55" s="2851"/>
      <c r="P55" s="2851"/>
      <c r="Q55" s="1642"/>
      <c r="R55" s="1642"/>
      <c r="S55" s="1642"/>
      <c r="T55" s="1642"/>
      <c r="U55" s="2851"/>
      <c r="V55" s="2851"/>
      <c r="W55" s="307"/>
      <c r="X55" s="307"/>
      <c r="Y55" s="307"/>
      <c r="Z55" s="307"/>
    </row>
    <row r="56" spans="1:26" ht="75" customHeight="1">
      <c r="A56" s="307"/>
      <c r="B56" s="1652" t="s">
        <v>2044</v>
      </c>
      <c r="C56" s="1648" t="s">
        <v>2045</v>
      </c>
      <c r="D56" s="1648" t="s">
        <v>2046</v>
      </c>
      <c r="E56" s="1649" t="s">
        <v>1983</v>
      </c>
      <c r="F56" s="1653"/>
      <c r="G56" s="1653"/>
      <c r="H56" s="1653"/>
      <c r="I56" s="2851"/>
      <c r="J56" s="1653"/>
      <c r="K56" s="1653"/>
      <c r="L56" s="1653"/>
      <c r="M56" s="1653"/>
      <c r="N56" s="1653"/>
      <c r="O56" s="1650"/>
      <c r="P56" s="1642"/>
      <c r="Q56" s="1642"/>
      <c r="R56" s="2851"/>
      <c r="S56" s="1642"/>
      <c r="T56" s="1642"/>
      <c r="U56" s="1642"/>
      <c r="V56" s="1642"/>
      <c r="W56" s="307"/>
      <c r="X56" s="307"/>
      <c r="Y56" s="307"/>
      <c r="Z56" s="307"/>
    </row>
    <row r="57" spans="1:26" ht="138.75" customHeight="1">
      <c r="A57" s="307"/>
      <c r="B57" s="1652" t="s">
        <v>2047</v>
      </c>
      <c r="C57" s="1648" t="s">
        <v>2048</v>
      </c>
      <c r="D57" s="1648" t="s">
        <v>2049</v>
      </c>
      <c r="E57" s="1649" t="s">
        <v>1976</v>
      </c>
      <c r="F57" s="1653"/>
      <c r="G57" s="1653"/>
      <c r="H57" s="1653"/>
      <c r="I57" s="2851"/>
      <c r="J57" s="1653"/>
      <c r="K57" s="1653"/>
      <c r="L57" s="1653"/>
      <c r="M57" s="1653"/>
      <c r="N57" s="1653"/>
      <c r="O57" s="1650"/>
      <c r="P57" s="1642"/>
      <c r="Q57" s="1642"/>
      <c r="R57" s="1642"/>
      <c r="S57" s="1642"/>
      <c r="T57" s="1642"/>
      <c r="U57" s="1642"/>
      <c r="V57" s="1642"/>
      <c r="W57" s="307"/>
      <c r="X57" s="307"/>
      <c r="Y57" s="307"/>
      <c r="Z57" s="307"/>
    </row>
    <row r="58" spans="1:26" ht="146.25" customHeight="1">
      <c r="A58" s="307"/>
      <c r="B58" s="1652" t="s">
        <v>2050</v>
      </c>
      <c r="C58" s="1648" t="s">
        <v>2051</v>
      </c>
      <c r="D58" s="1648" t="s">
        <v>2052</v>
      </c>
      <c r="E58" s="1649" t="s">
        <v>1983</v>
      </c>
      <c r="F58" s="1654"/>
      <c r="G58" s="1654"/>
      <c r="H58" s="1654"/>
      <c r="I58" s="2851"/>
      <c r="J58" s="1654"/>
      <c r="K58" s="1653"/>
      <c r="L58" s="1653"/>
      <c r="M58" s="1653"/>
      <c r="N58" s="1654"/>
      <c r="O58" s="2851"/>
      <c r="P58" s="1642"/>
      <c r="Q58" s="1642"/>
      <c r="R58" s="1642"/>
      <c r="S58" s="1642"/>
      <c r="T58" s="1642"/>
      <c r="U58" s="1642"/>
      <c r="V58" s="1642"/>
      <c r="W58" s="307"/>
      <c r="X58" s="307"/>
      <c r="Y58" s="307"/>
      <c r="Z58" s="307"/>
    </row>
    <row r="59" spans="1:26" ht="142.5" customHeight="1">
      <c r="A59" s="307"/>
      <c r="B59" s="1652" t="s">
        <v>2053</v>
      </c>
      <c r="C59" s="1648" t="s">
        <v>2054</v>
      </c>
      <c r="D59" s="1648" t="s">
        <v>2055</v>
      </c>
      <c r="E59" s="1649" t="s">
        <v>1958</v>
      </c>
      <c r="F59" s="1655"/>
      <c r="G59" s="1655"/>
      <c r="H59" s="2851"/>
      <c r="I59" s="1655"/>
      <c r="J59" s="1655"/>
      <c r="K59" s="1653"/>
      <c r="L59" s="1653"/>
      <c r="M59" s="1653"/>
      <c r="N59" s="2851"/>
      <c r="O59" s="1650"/>
      <c r="P59" s="1642"/>
      <c r="Q59" s="1642"/>
      <c r="R59" s="1642"/>
      <c r="S59" s="1642"/>
      <c r="T59" s="1642"/>
      <c r="U59" s="1642"/>
      <c r="V59" s="1642"/>
      <c r="W59" s="307"/>
      <c r="X59" s="307"/>
      <c r="Y59" s="307"/>
      <c r="Z59" s="307"/>
    </row>
    <row r="60" spans="1:26" ht="150.75" customHeight="1">
      <c r="A60" s="307"/>
      <c r="B60" s="1656" t="s">
        <v>2056</v>
      </c>
      <c r="C60" s="1648" t="s">
        <v>2057</v>
      </c>
      <c r="D60" s="1648" t="s">
        <v>2058</v>
      </c>
      <c r="E60" s="1649" t="s">
        <v>2059</v>
      </c>
      <c r="F60" s="1654"/>
      <c r="G60" s="1654"/>
      <c r="H60" s="2851"/>
      <c r="I60" s="1654"/>
      <c r="J60" s="2851"/>
      <c r="K60" s="1642"/>
      <c r="L60" s="1642"/>
      <c r="M60" s="1642"/>
      <c r="N60" s="1642"/>
      <c r="O60" s="1650"/>
      <c r="P60" s="1642"/>
      <c r="Q60" s="1642"/>
      <c r="R60" s="1642"/>
      <c r="S60" s="1642"/>
      <c r="T60" s="1642"/>
      <c r="U60" s="2851"/>
      <c r="V60" s="2851"/>
      <c r="W60" s="307"/>
      <c r="X60" s="307"/>
      <c r="Y60" s="307"/>
      <c r="Z60" s="307"/>
    </row>
    <row r="61" spans="1:26" ht="76.5" customHeight="1">
      <c r="A61" s="307"/>
      <c r="B61" s="1656" t="s">
        <v>2060</v>
      </c>
      <c r="C61" s="1648" t="s">
        <v>2061</v>
      </c>
      <c r="D61" s="1648" t="s">
        <v>2062</v>
      </c>
      <c r="E61" s="1649" t="s">
        <v>2063</v>
      </c>
      <c r="F61" s="2851"/>
      <c r="G61" s="1642"/>
      <c r="H61" s="2851"/>
      <c r="I61" s="2851"/>
      <c r="J61" s="2851"/>
      <c r="K61" s="1642"/>
      <c r="L61" s="1642"/>
      <c r="M61" s="1642"/>
      <c r="N61" s="1642"/>
      <c r="O61" s="2851"/>
      <c r="P61" s="1642"/>
      <c r="Q61" s="1642"/>
      <c r="R61" s="1642"/>
      <c r="S61" s="1642"/>
      <c r="T61" s="1642"/>
      <c r="U61" s="2851"/>
      <c r="V61" s="2851"/>
      <c r="W61" s="307"/>
      <c r="X61" s="307"/>
      <c r="Y61" s="307"/>
      <c r="Z61" s="307"/>
    </row>
    <row r="62" spans="1:26" ht="147" customHeight="1">
      <c r="A62" s="307"/>
      <c r="B62" s="1652" t="s">
        <v>2064</v>
      </c>
      <c r="C62" s="1648" t="s">
        <v>2065</v>
      </c>
      <c r="D62" s="1648" t="s">
        <v>2066</v>
      </c>
      <c r="E62" s="1649" t="s">
        <v>2067</v>
      </c>
      <c r="F62" s="1654"/>
      <c r="G62" s="1654"/>
      <c r="H62" s="2851"/>
      <c r="I62" s="1654"/>
      <c r="J62" s="2851"/>
      <c r="K62" s="1642"/>
      <c r="L62" s="1642"/>
      <c r="M62" s="1642"/>
      <c r="N62" s="1642"/>
      <c r="O62" s="2851"/>
      <c r="P62" s="1642"/>
      <c r="Q62" s="1642"/>
      <c r="R62" s="1642"/>
      <c r="S62" s="1642"/>
      <c r="T62" s="1642"/>
      <c r="U62" s="2851"/>
      <c r="V62" s="1642"/>
      <c r="W62" s="307"/>
      <c r="X62" s="307"/>
      <c r="Y62" s="307"/>
      <c r="Z62" s="307"/>
    </row>
    <row r="63" spans="1:26" ht="118.5" customHeight="1">
      <c r="A63" s="307"/>
      <c r="B63" s="1652" t="s">
        <v>2068</v>
      </c>
      <c r="C63" s="1648" t="s">
        <v>2069</v>
      </c>
      <c r="D63" s="1648" t="s">
        <v>2070</v>
      </c>
      <c r="E63" s="1649" t="s">
        <v>1983</v>
      </c>
      <c r="F63" s="1655"/>
      <c r="G63" s="1655"/>
      <c r="H63" s="2851"/>
      <c r="I63" s="1655"/>
      <c r="J63" s="1655"/>
      <c r="K63" s="1653"/>
      <c r="L63" s="1653"/>
      <c r="M63" s="1653"/>
      <c r="N63" s="1653"/>
      <c r="O63" s="2851"/>
      <c r="P63" s="1642"/>
      <c r="Q63" s="1642"/>
      <c r="R63" s="1642"/>
      <c r="S63" s="1642"/>
      <c r="T63" s="1642"/>
      <c r="U63" s="1642"/>
      <c r="V63" s="2851"/>
      <c r="W63" s="307"/>
      <c r="X63" s="307"/>
      <c r="Y63" s="307"/>
      <c r="Z63" s="307"/>
    </row>
    <row r="64" spans="1:26" ht="67.5" customHeight="1">
      <c r="A64" s="307"/>
      <c r="B64" s="1652" t="s">
        <v>2071</v>
      </c>
      <c r="C64" s="1648" t="s">
        <v>2072</v>
      </c>
      <c r="D64" s="1648" t="s">
        <v>2073</v>
      </c>
      <c r="E64" s="1649" t="s">
        <v>2074</v>
      </c>
      <c r="F64" s="1655"/>
      <c r="G64" s="1655"/>
      <c r="H64" s="2851"/>
      <c r="I64" s="1655"/>
      <c r="J64" s="2851"/>
      <c r="K64" s="1642"/>
      <c r="L64" s="1642"/>
      <c r="M64" s="1642"/>
      <c r="N64" s="1642"/>
      <c r="O64" s="2851"/>
      <c r="P64" s="1642"/>
      <c r="Q64" s="1642"/>
      <c r="R64" s="1642"/>
      <c r="S64" s="1642"/>
      <c r="T64" s="1642"/>
      <c r="U64" s="2851"/>
      <c r="V64" s="1642"/>
      <c r="W64" s="307"/>
      <c r="X64" s="307"/>
      <c r="Y64" s="307"/>
      <c r="Z64" s="307"/>
    </row>
    <row r="65" spans="1:26" ht="106.5" customHeight="1">
      <c r="A65" s="307"/>
      <c r="B65" s="1652" t="s">
        <v>2075</v>
      </c>
      <c r="C65" s="1648" t="s">
        <v>2076</v>
      </c>
      <c r="D65" s="1648" t="s">
        <v>2077</v>
      </c>
      <c r="E65" s="1649" t="s">
        <v>1983</v>
      </c>
      <c r="F65" s="2851"/>
      <c r="G65" s="1642"/>
      <c r="H65" s="2851"/>
      <c r="I65" s="2851"/>
      <c r="J65" s="2851"/>
      <c r="K65" s="1642"/>
      <c r="L65" s="1642"/>
      <c r="M65" s="1642"/>
      <c r="N65" s="1642"/>
      <c r="O65" s="2851"/>
      <c r="P65" s="1642"/>
      <c r="Q65" s="1642"/>
      <c r="R65" s="1642"/>
      <c r="S65" s="1642"/>
      <c r="T65" s="1642"/>
      <c r="U65" s="2851"/>
      <c r="V65" s="1642"/>
      <c r="W65" s="307"/>
      <c r="X65" s="307"/>
      <c r="Y65" s="307"/>
      <c r="Z65" s="307"/>
    </row>
    <row r="66" spans="1:26" ht="54.75" customHeight="1">
      <c r="A66" s="307"/>
      <c r="B66" s="1648" t="s">
        <v>2078</v>
      </c>
      <c r="C66" s="1648" t="s">
        <v>2079</v>
      </c>
      <c r="D66" s="1648" t="s">
        <v>2080</v>
      </c>
      <c r="E66" s="1649" t="s">
        <v>2063</v>
      </c>
      <c r="F66" s="1642"/>
      <c r="G66" s="1642"/>
      <c r="H66" s="2851"/>
      <c r="I66" s="1642"/>
      <c r="J66" s="1642"/>
      <c r="K66" s="1642"/>
      <c r="L66" s="1642"/>
      <c r="M66" s="1642"/>
      <c r="N66" s="1642"/>
      <c r="O66" s="1650"/>
      <c r="P66" s="1642"/>
      <c r="Q66" s="1642"/>
      <c r="R66" s="1642"/>
      <c r="S66" s="1642"/>
      <c r="T66" s="1642"/>
      <c r="U66" s="1642"/>
      <c r="V66" s="1642"/>
      <c r="W66" s="307"/>
      <c r="X66" s="307"/>
      <c r="Y66" s="307"/>
      <c r="Z66" s="307"/>
    </row>
    <row r="67" spans="1:26" ht="126" customHeight="1">
      <c r="A67" s="307"/>
      <c r="B67" s="1648" t="s">
        <v>2081</v>
      </c>
      <c r="C67" s="1648" t="s">
        <v>2082</v>
      </c>
      <c r="D67" s="1648" t="s">
        <v>2083</v>
      </c>
      <c r="E67" s="1649" t="s">
        <v>2063</v>
      </c>
      <c r="F67" s="1642"/>
      <c r="G67" s="1642"/>
      <c r="H67" s="2851"/>
      <c r="I67" s="1642"/>
      <c r="J67" s="1642"/>
      <c r="K67" s="1642"/>
      <c r="L67" s="1642"/>
      <c r="M67" s="1642"/>
      <c r="N67" s="1642"/>
      <c r="O67" s="1650"/>
      <c r="P67" s="1642"/>
      <c r="Q67" s="1642"/>
      <c r="R67" s="1642"/>
      <c r="S67" s="1642"/>
      <c r="T67" s="1642"/>
      <c r="U67" s="1642"/>
      <c r="V67" s="1642"/>
      <c r="W67" s="307"/>
      <c r="X67" s="307"/>
      <c r="Y67" s="307"/>
      <c r="Z67" s="307"/>
    </row>
    <row r="68" spans="1:26" ht="96" customHeight="1">
      <c r="A68" s="307"/>
      <c r="B68" s="1648" t="s">
        <v>2084</v>
      </c>
      <c r="C68" s="1638" t="s">
        <v>2085</v>
      </c>
      <c r="D68" s="1648" t="s">
        <v>2086</v>
      </c>
      <c r="E68" s="1649" t="s">
        <v>2067</v>
      </c>
      <c r="F68" s="1642"/>
      <c r="G68" s="1642"/>
      <c r="H68" s="2851"/>
      <c r="I68" s="2851"/>
      <c r="J68" s="2851"/>
      <c r="K68" s="1642"/>
      <c r="L68" s="1642"/>
      <c r="M68" s="1642"/>
      <c r="N68" s="1642"/>
      <c r="O68" s="2851"/>
      <c r="P68" s="1642"/>
      <c r="Q68" s="2851"/>
      <c r="R68" s="1642"/>
      <c r="S68" s="1642"/>
      <c r="T68" s="1642"/>
      <c r="U68" s="1642"/>
      <c r="V68" s="1642"/>
      <c r="W68" s="307"/>
      <c r="X68" s="307"/>
      <c r="Y68" s="307"/>
      <c r="Z68" s="307"/>
    </row>
    <row r="69" spans="1:26" ht="79.5" customHeight="1">
      <c r="A69" s="307"/>
      <c r="B69" s="1648" t="s">
        <v>2087</v>
      </c>
      <c r="C69" s="1648" t="s">
        <v>2088</v>
      </c>
      <c r="D69" s="1648" t="s">
        <v>2089</v>
      </c>
      <c r="E69" s="1649" t="s">
        <v>1976</v>
      </c>
      <c r="F69" s="1642"/>
      <c r="G69" s="1642"/>
      <c r="H69" s="1642"/>
      <c r="I69" s="1642"/>
      <c r="J69" s="2851"/>
      <c r="K69" s="1642"/>
      <c r="L69" s="1642"/>
      <c r="M69" s="1642"/>
      <c r="N69" s="1642"/>
      <c r="O69" s="2851"/>
      <c r="P69" s="1642"/>
      <c r="Q69" s="1642"/>
      <c r="R69" s="2851"/>
      <c r="S69" s="1642"/>
      <c r="T69" s="1642"/>
      <c r="U69" s="2851"/>
      <c r="V69" s="1642"/>
      <c r="W69" s="307"/>
      <c r="X69" s="307"/>
      <c r="Y69" s="307"/>
      <c r="Z69" s="307"/>
    </row>
    <row r="70" spans="1:26" ht="117" customHeight="1">
      <c r="A70" s="307"/>
      <c r="B70" s="1648" t="s">
        <v>2090</v>
      </c>
      <c r="C70" s="1638" t="s">
        <v>2091</v>
      </c>
      <c r="D70" s="1648" t="s">
        <v>2092</v>
      </c>
      <c r="E70" s="1649" t="s">
        <v>1976</v>
      </c>
      <c r="F70" s="1642"/>
      <c r="G70" s="1642"/>
      <c r="H70" s="1642"/>
      <c r="I70" s="1642"/>
      <c r="J70" s="2851"/>
      <c r="K70" s="1642"/>
      <c r="L70" s="1642"/>
      <c r="M70" s="1642"/>
      <c r="N70" s="1642"/>
      <c r="O70" s="2851"/>
      <c r="P70" s="1642"/>
      <c r="Q70" s="1642"/>
      <c r="R70" s="1642"/>
      <c r="S70" s="1642"/>
      <c r="T70" s="1642"/>
      <c r="U70" s="1642"/>
      <c r="V70" s="1642"/>
      <c r="W70" s="307"/>
      <c r="X70" s="307"/>
      <c r="Y70" s="307"/>
      <c r="Z70" s="307"/>
    </row>
    <row r="71" spans="1:26" ht="111.75" customHeight="1">
      <c r="A71" s="307"/>
      <c r="B71" s="1651" t="s">
        <v>2093</v>
      </c>
      <c r="C71" s="1648" t="s">
        <v>2094</v>
      </c>
      <c r="D71" s="1648" t="s">
        <v>2095</v>
      </c>
      <c r="E71" s="1649" t="s">
        <v>2063</v>
      </c>
      <c r="F71" s="1642"/>
      <c r="G71" s="1642"/>
      <c r="H71" s="2851"/>
      <c r="I71" s="1642"/>
      <c r="J71" s="1642"/>
      <c r="K71" s="1642"/>
      <c r="L71" s="1642"/>
      <c r="M71" s="1642"/>
      <c r="N71" s="1642"/>
      <c r="O71" s="2851"/>
      <c r="P71" s="1642"/>
      <c r="Q71" s="1642"/>
      <c r="R71" s="1642"/>
      <c r="S71" s="1642"/>
      <c r="T71" s="1642"/>
      <c r="U71" s="2851"/>
      <c r="V71" s="1642"/>
      <c r="W71" s="307"/>
      <c r="X71" s="307"/>
      <c r="Y71" s="307"/>
      <c r="Z71" s="307"/>
    </row>
    <row r="72" spans="1:26" ht="164.25" customHeight="1">
      <c r="A72" s="307"/>
      <c r="B72" s="1648" t="s">
        <v>2096</v>
      </c>
      <c r="C72" s="1648" t="s">
        <v>2097</v>
      </c>
      <c r="D72" s="1648" t="s">
        <v>2098</v>
      </c>
      <c r="E72" s="1649" t="s">
        <v>1972</v>
      </c>
      <c r="F72" s="1642"/>
      <c r="G72" s="1642"/>
      <c r="H72" s="2851"/>
      <c r="I72" s="2851"/>
      <c r="J72" s="2851"/>
      <c r="K72" s="1642"/>
      <c r="L72" s="1642"/>
      <c r="M72" s="1642"/>
      <c r="N72" s="1642"/>
      <c r="O72" s="2851"/>
      <c r="P72" s="1642"/>
      <c r="Q72" s="2851"/>
      <c r="R72" s="2851"/>
      <c r="S72" s="1642"/>
      <c r="T72" s="1642"/>
      <c r="U72" s="2851"/>
      <c r="V72" s="2851"/>
      <c r="W72" s="307"/>
      <c r="X72" s="307"/>
      <c r="Y72" s="307"/>
      <c r="Z72" s="307"/>
    </row>
    <row r="73" spans="1:26" ht="211.5" customHeight="1">
      <c r="A73" s="307"/>
      <c r="B73" s="1648" t="s">
        <v>2099</v>
      </c>
      <c r="C73" s="1638" t="s">
        <v>2100</v>
      </c>
      <c r="D73" s="1648" t="s">
        <v>2101</v>
      </c>
      <c r="E73" s="1649" t="s">
        <v>1972</v>
      </c>
      <c r="F73" s="1642"/>
      <c r="G73" s="1642"/>
      <c r="H73" s="2851"/>
      <c r="I73" s="2851"/>
      <c r="J73" s="2851"/>
      <c r="K73" s="1642"/>
      <c r="L73" s="1642"/>
      <c r="M73" s="1642"/>
      <c r="N73" s="1642"/>
      <c r="O73" s="2851"/>
      <c r="P73" s="1642"/>
      <c r="Q73" s="2851"/>
      <c r="R73" s="1642"/>
      <c r="S73" s="1642"/>
      <c r="T73" s="1642"/>
      <c r="U73" s="2851"/>
      <c r="V73" s="2851"/>
      <c r="W73" s="307"/>
      <c r="X73" s="307"/>
      <c r="Y73" s="307"/>
      <c r="Z73" s="307"/>
    </row>
    <row r="74" spans="1:26" ht="141.75" customHeight="1">
      <c r="A74" s="307"/>
      <c r="B74" s="1651" t="s">
        <v>2102</v>
      </c>
      <c r="C74" s="1638" t="s">
        <v>2103</v>
      </c>
      <c r="D74" s="1648" t="s">
        <v>2104</v>
      </c>
      <c r="E74" s="1649" t="s">
        <v>1931</v>
      </c>
      <c r="F74" s="1642"/>
      <c r="G74" s="1642"/>
      <c r="H74" s="2851"/>
      <c r="I74" s="2851"/>
      <c r="J74" s="1642"/>
      <c r="K74" s="1642"/>
      <c r="L74" s="1642"/>
      <c r="M74" s="1642"/>
      <c r="N74" s="1642"/>
      <c r="O74" s="1650"/>
      <c r="P74" s="1642"/>
      <c r="Q74" s="1642"/>
      <c r="R74" s="1642"/>
      <c r="S74" s="1642"/>
      <c r="T74" s="1642"/>
      <c r="U74" s="2851"/>
      <c r="V74" s="1642"/>
      <c r="W74" s="307"/>
      <c r="X74" s="307"/>
      <c r="Y74" s="307"/>
      <c r="Z74" s="307"/>
    </row>
    <row r="75" spans="1:26" ht="139.5" customHeight="1">
      <c r="A75" s="307"/>
      <c r="B75" s="1648" t="s">
        <v>1973</v>
      </c>
      <c r="C75" s="1648" t="s">
        <v>2105</v>
      </c>
      <c r="D75" s="1648" t="s">
        <v>2106</v>
      </c>
      <c r="E75" s="1649" t="s">
        <v>1983</v>
      </c>
      <c r="F75" s="1642"/>
      <c r="G75" s="1642"/>
      <c r="H75" s="2851"/>
      <c r="I75" s="2851"/>
      <c r="J75" s="2851"/>
      <c r="K75" s="1642"/>
      <c r="L75" s="1642"/>
      <c r="M75" s="1642"/>
      <c r="N75" s="1642"/>
      <c r="O75" s="2851"/>
      <c r="P75" s="1642"/>
      <c r="Q75" s="1642"/>
      <c r="R75" s="1642"/>
      <c r="S75" s="1642"/>
      <c r="T75" s="1642"/>
      <c r="U75" s="1642"/>
      <c r="V75" s="1642"/>
      <c r="W75" s="307"/>
      <c r="X75" s="307"/>
      <c r="Y75" s="307"/>
      <c r="Z75" s="307"/>
    </row>
    <row r="76" spans="1:26" ht="117" customHeight="1">
      <c r="A76" s="307"/>
      <c r="B76" s="1648" t="s">
        <v>2107</v>
      </c>
      <c r="C76" s="1638" t="s">
        <v>2108</v>
      </c>
      <c r="D76" s="1648" t="s">
        <v>2109</v>
      </c>
      <c r="E76" s="1649" t="s">
        <v>2067</v>
      </c>
      <c r="F76" s="1642"/>
      <c r="G76" s="1642"/>
      <c r="H76" s="1642"/>
      <c r="I76" s="2851"/>
      <c r="J76" s="1642"/>
      <c r="K76" s="1642"/>
      <c r="L76" s="1642"/>
      <c r="M76" s="1642"/>
      <c r="N76" s="1642"/>
      <c r="O76" s="2851"/>
      <c r="P76" s="2851"/>
      <c r="Q76" s="1642"/>
      <c r="R76" s="1642"/>
      <c r="S76" s="1642"/>
      <c r="T76" s="1642"/>
      <c r="U76" s="1642"/>
      <c r="V76" s="2851"/>
      <c r="W76" s="307"/>
      <c r="X76" s="307"/>
      <c r="Y76" s="307"/>
      <c r="Z76" s="307"/>
    </row>
    <row r="77" spans="1:26" ht="103.5" customHeight="1">
      <c r="A77" s="307"/>
      <c r="B77" s="1638" t="s">
        <v>2110</v>
      </c>
      <c r="C77" s="1638" t="s">
        <v>2111</v>
      </c>
      <c r="D77" s="1638" t="s">
        <v>2112</v>
      </c>
      <c r="E77" s="1641" t="s">
        <v>2113</v>
      </c>
      <c r="F77" s="1642"/>
      <c r="G77" s="1642"/>
      <c r="H77" s="1642"/>
      <c r="I77" s="2851"/>
      <c r="J77" s="1642"/>
      <c r="K77" s="1642"/>
      <c r="L77" s="1642"/>
      <c r="M77" s="1642"/>
      <c r="N77" s="1642"/>
      <c r="O77" s="2851"/>
      <c r="P77" s="1642"/>
      <c r="Q77" s="1642"/>
      <c r="R77" s="1642"/>
      <c r="S77" s="1642"/>
      <c r="T77" s="1642"/>
      <c r="U77" s="2851"/>
      <c r="V77" s="1642"/>
      <c r="W77" s="307"/>
      <c r="X77" s="307"/>
      <c r="Y77" s="307"/>
      <c r="Z77" s="307"/>
    </row>
    <row r="78" spans="1:26" ht="131.25" customHeight="1">
      <c r="A78" s="307"/>
      <c r="B78" s="1638" t="s">
        <v>2114</v>
      </c>
      <c r="C78" s="1638" t="s">
        <v>2115</v>
      </c>
      <c r="D78" s="1638" t="s">
        <v>2116</v>
      </c>
      <c r="E78" s="1641" t="s">
        <v>2063</v>
      </c>
      <c r="F78" s="1642"/>
      <c r="G78" s="1642"/>
      <c r="H78" s="1642"/>
      <c r="I78" s="2851"/>
      <c r="J78" s="1642"/>
      <c r="K78" s="1642"/>
      <c r="L78" s="1642"/>
      <c r="M78" s="1642"/>
      <c r="N78" s="1642"/>
      <c r="O78" s="2851"/>
      <c r="P78" s="1642"/>
      <c r="Q78" s="1642"/>
      <c r="R78" s="1642"/>
      <c r="S78" s="1642"/>
      <c r="T78" s="1642"/>
      <c r="U78" s="1642"/>
      <c r="V78" s="1642"/>
      <c r="W78" s="307"/>
      <c r="X78" s="307"/>
      <c r="Y78" s="307"/>
      <c r="Z78" s="307"/>
    </row>
    <row r="79" spans="1:26" ht="75" customHeight="1">
      <c r="A79" s="307"/>
      <c r="B79" s="1638" t="s">
        <v>2117</v>
      </c>
      <c r="C79" s="1638" t="s">
        <v>2118</v>
      </c>
      <c r="D79" s="1638" t="s">
        <v>2119</v>
      </c>
      <c r="E79" s="1641" t="s">
        <v>2059</v>
      </c>
      <c r="F79" s="2851"/>
      <c r="G79" s="2851"/>
      <c r="H79" s="2851"/>
      <c r="I79" s="2851"/>
      <c r="J79" s="1642"/>
      <c r="K79" s="1642"/>
      <c r="L79" s="1642"/>
      <c r="M79" s="1642"/>
      <c r="N79" s="1642"/>
      <c r="O79" s="2851"/>
      <c r="P79" s="1642"/>
      <c r="Q79" s="1642"/>
      <c r="R79" s="1642"/>
      <c r="S79" s="1642"/>
      <c r="T79" s="1642"/>
      <c r="U79" s="2851"/>
      <c r="V79" s="2851"/>
      <c r="W79" s="307"/>
      <c r="X79" s="307"/>
      <c r="Y79" s="307"/>
      <c r="Z79" s="307"/>
    </row>
    <row r="80" spans="1:26" ht="151.5" customHeight="1">
      <c r="A80" s="307"/>
      <c r="B80" s="1657" t="s">
        <v>2120</v>
      </c>
      <c r="C80" s="1638" t="s">
        <v>2121</v>
      </c>
      <c r="D80" s="1638" t="s">
        <v>2122</v>
      </c>
      <c r="E80" s="1641" t="s">
        <v>1983</v>
      </c>
      <c r="F80" s="1642"/>
      <c r="G80" s="1642"/>
      <c r="H80" s="2851"/>
      <c r="I80" s="1642"/>
      <c r="J80" s="1642"/>
      <c r="K80" s="1642"/>
      <c r="L80" s="1642"/>
      <c r="M80" s="1642"/>
      <c r="N80" s="1642"/>
      <c r="O80" s="1650"/>
      <c r="P80" s="1642"/>
      <c r="Q80" s="1642"/>
      <c r="R80" s="1642"/>
      <c r="S80" s="1642"/>
      <c r="T80" s="1642"/>
      <c r="U80" s="1642"/>
      <c r="V80" s="1642"/>
      <c r="W80" s="307"/>
      <c r="X80" s="307"/>
      <c r="Y80" s="307"/>
      <c r="Z80" s="307"/>
    </row>
    <row r="81" spans="1:26" ht="129.75" customHeight="1">
      <c r="A81" s="307"/>
      <c r="B81" s="1638" t="s">
        <v>2123</v>
      </c>
      <c r="C81" s="1638" t="s">
        <v>2124</v>
      </c>
      <c r="D81" s="1638" t="s">
        <v>2125</v>
      </c>
      <c r="E81" s="1641" t="s">
        <v>2126</v>
      </c>
      <c r="F81" s="1642"/>
      <c r="G81" s="1642"/>
      <c r="H81" s="1642"/>
      <c r="I81" s="2851"/>
      <c r="J81" s="1642"/>
      <c r="K81" s="1642"/>
      <c r="L81" s="1642"/>
      <c r="M81" s="1642"/>
      <c r="N81" s="1642"/>
      <c r="O81" s="1650"/>
      <c r="P81" s="1642"/>
      <c r="Q81" s="1642"/>
      <c r="R81" s="1642"/>
      <c r="S81" s="1642"/>
      <c r="T81" s="1642"/>
      <c r="U81" s="1642"/>
      <c r="V81" s="1642"/>
      <c r="W81" s="307"/>
      <c r="X81" s="307"/>
      <c r="Y81" s="307"/>
      <c r="Z81" s="307"/>
    </row>
    <row r="82" spans="1:26" ht="164.25" customHeight="1">
      <c r="A82" s="307"/>
      <c r="B82" s="1638" t="s">
        <v>2127</v>
      </c>
      <c r="C82" s="1638" t="s">
        <v>2128</v>
      </c>
      <c r="D82" s="1638" t="s">
        <v>2129</v>
      </c>
      <c r="E82" s="1641" t="s">
        <v>2067</v>
      </c>
      <c r="F82" s="1642"/>
      <c r="G82" s="1642"/>
      <c r="H82" s="1642"/>
      <c r="I82" s="2851"/>
      <c r="J82" s="1642"/>
      <c r="K82" s="1642"/>
      <c r="L82" s="1642"/>
      <c r="M82" s="1642"/>
      <c r="N82" s="1642"/>
      <c r="O82" s="2851"/>
      <c r="P82" s="1642"/>
      <c r="Q82" s="1642"/>
      <c r="R82" s="1642"/>
      <c r="S82" s="1642"/>
      <c r="T82" s="1642"/>
      <c r="U82" s="1642"/>
      <c r="V82" s="1642"/>
      <c r="W82" s="307"/>
      <c r="X82" s="307"/>
      <c r="Y82" s="307"/>
      <c r="Z82" s="307"/>
    </row>
    <row r="83" spans="1:26" ht="111.75" customHeight="1">
      <c r="A83" s="307"/>
      <c r="B83" s="1638" t="s">
        <v>2130</v>
      </c>
      <c r="C83" s="1638" t="s">
        <v>2131</v>
      </c>
      <c r="D83" s="1638" t="s">
        <v>2132</v>
      </c>
      <c r="E83" s="1641" t="s">
        <v>1983</v>
      </c>
      <c r="F83" s="1642"/>
      <c r="G83" s="1642"/>
      <c r="H83" s="2851"/>
      <c r="I83" s="2851"/>
      <c r="J83" s="1642"/>
      <c r="K83" s="1642"/>
      <c r="L83" s="1642"/>
      <c r="M83" s="1642"/>
      <c r="N83" s="1642"/>
      <c r="O83" s="2851"/>
      <c r="P83" s="1642"/>
      <c r="Q83" s="1642"/>
      <c r="R83" s="1642"/>
      <c r="S83" s="1642"/>
      <c r="T83" s="1642"/>
      <c r="U83" s="1642"/>
      <c r="V83" s="2851"/>
      <c r="W83" s="307"/>
      <c r="X83" s="307"/>
      <c r="Y83" s="307"/>
      <c r="Z83" s="307"/>
    </row>
    <row r="84" spans="1:26" ht="112.5" customHeight="1">
      <c r="A84" s="307"/>
      <c r="B84" s="1638" t="s">
        <v>2133</v>
      </c>
      <c r="C84" s="1638" t="s">
        <v>2134</v>
      </c>
      <c r="D84" s="1638" t="s">
        <v>2135</v>
      </c>
      <c r="E84" s="1641" t="s">
        <v>2067</v>
      </c>
      <c r="F84" s="1642"/>
      <c r="G84" s="1642"/>
      <c r="H84" s="2851"/>
      <c r="I84" s="1642"/>
      <c r="J84" s="1642"/>
      <c r="K84" s="1642"/>
      <c r="L84" s="1642"/>
      <c r="M84" s="1642"/>
      <c r="N84" s="1642"/>
      <c r="O84" s="2851"/>
      <c r="P84" s="1642"/>
      <c r="Q84" s="1642"/>
      <c r="R84" s="1642"/>
      <c r="S84" s="1642"/>
      <c r="T84" s="1642"/>
      <c r="U84" s="1642"/>
      <c r="V84" s="2851"/>
      <c r="W84" s="307"/>
      <c r="X84" s="307"/>
      <c r="Y84" s="307"/>
      <c r="Z84" s="307"/>
    </row>
    <row r="85" spans="1:26" ht="105" customHeight="1">
      <c r="A85" s="307"/>
      <c r="B85" s="1638" t="s">
        <v>2136</v>
      </c>
      <c r="C85" s="1638" t="s">
        <v>2137</v>
      </c>
      <c r="D85" s="1638" t="s">
        <v>2138</v>
      </c>
      <c r="E85" s="1641" t="s">
        <v>1931</v>
      </c>
      <c r="F85" s="1642"/>
      <c r="G85" s="1642"/>
      <c r="H85" s="1642"/>
      <c r="I85" s="2851"/>
      <c r="J85" s="1642"/>
      <c r="K85" s="1642"/>
      <c r="L85" s="1642"/>
      <c r="M85" s="1642"/>
      <c r="N85" s="1642"/>
      <c r="O85" s="1650"/>
      <c r="P85" s="1642"/>
      <c r="Q85" s="1642"/>
      <c r="R85" s="1642"/>
      <c r="S85" s="1642"/>
      <c r="T85" s="1642"/>
      <c r="U85" s="1642"/>
      <c r="V85" s="1642"/>
      <c r="W85" s="307"/>
      <c r="X85" s="307"/>
      <c r="Y85" s="307"/>
      <c r="Z85" s="307"/>
    </row>
    <row r="86" spans="1:26" ht="283.5" customHeight="1">
      <c r="A86" s="307"/>
      <c r="B86" s="1638" t="s">
        <v>2139</v>
      </c>
      <c r="C86" s="1638" t="s">
        <v>2140</v>
      </c>
      <c r="D86" s="1638" t="s">
        <v>2141</v>
      </c>
      <c r="E86" s="1641" t="s">
        <v>2067</v>
      </c>
      <c r="F86" s="1642"/>
      <c r="G86" s="1642"/>
      <c r="H86" s="2851"/>
      <c r="I86" s="1642"/>
      <c r="J86" s="1642"/>
      <c r="K86" s="1642"/>
      <c r="L86" s="1642"/>
      <c r="M86" s="1642"/>
      <c r="N86" s="1642"/>
      <c r="O86" s="2851"/>
      <c r="P86" s="1642"/>
      <c r="Q86" s="1642"/>
      <c r="R86" s="1642"/>
      <c r="S86" s="1642"/>
      <c r="T86" s="1642"/>
      <c r="U86" s="1642"/>
      <c r="V86" s="2851"/>
      <c r="W86" s="307"/>
      <c r="X86" s="307"/>
      <c r="Y86" s="307"/>
      <c r="Z86" s="307"/>
    </row>
    <row r="87" spans="1:26" ht="54.75" customHeight="1">
      <c r="A87" s="307"/>
      <c r="B87" s="1638" t="s">
        <v>2142</v>
      </c>
      <c r="C87" s="1638" t="s">
        <v>2143</v>
      </c>
      <c r="D87" s="1638" t="s">
        <v>2144</v>
      </c>
      <c r="E87" s="1641" t="s">
        <v>1976</v>
      </c>
      <c r="F87" s="1642"/>
      <c r="G87" s="1642"/>
      <c r="H87" s="2851"/>
      <c r="I87" s="1642"/>
      <c r="J87" s="1642"/>
      <c r="K87" s="1642"/>
      <c r="L87" s="1642"/>
      <c r="M87" s="1642"/>
      <c r="N87" s="1642"/>
      <c r="O87" s="2851"/>
      <c r="P87" s="1642"/>
      <c r="Q87" s="1642"/>
      <c r="R87" s="1642"/>
      <c r="S87" s="1642"/>
      <c r="T87" s="1642"/>
      <c r="U87" s="1642"/>
      <c r="V87" s="2851"/>
      <c r="W87" s="307"/>
      <c r="X87" s="307"/>
      <c r="Y87" s="307"/>
      <c r="Z87" s="307"/>
    </row>
    <row r="88" spans="1:26" ht="102.75" customHeight="1">
      <c r="A88" s="307"/>
      <c r="B88" s="1638" t="s">
        <v>2145</v>
      </c>
      <c r="C88" s="1638" t="s">
        <v>2146</v>
      </c>
      <c r="D88" s="1638" t="s">
        <v>278</v>
      </c>
      <c r="E88" s="1641" t="s">
        <v>1976</v>
      </c>
      <c r="F88" s="1642"/>
      <c r="G88" s="1642"/>
      <c r="H88" s="1642"/>
      <c r="I88" s="1642"/>
      <c r="J88" s="1642"/>
      <c r="K88" s="1642"/>
      <c r="L88" s="1642"/>
      <c r="M88" s="1642"/>
      <c r="N88" s="1642"/>
      <c r="O88" s="1650"/>
      <c r="P88" s="1642"/>
      <c r="Q88" s="1642"/>
      <c r="R88" s="1642"/>
      <c r="S88" s="1642"/>
      <c r="T88" s="1642"/>
      <c r="U88" s="2851"/>
      <c r="V88" s="1642"/>
      <c r="W88" s="307"/>
      <c r="X88" s="307"/>
      <c r="Y88" s="307"/>
      <c r="Z88" s="307"/>
    </row>
    <row r="89" spans="1:26" ht="54.75" customHeight="1">
      <c r="A89" s="307"/>
      <c r="B89" s="1638" t="s">
        <v>2147</v>
      </c>
      <c r="C89" s="1638" t="s">
        <v>2148</v>
      </c>
      <c r="D89" s="1638" t="s">
        <v>2149</v>
      </c>
      <c r="E89" s="1641" t="s">
        <v>2059</v>
      </c>
      <c r="F89" s="1642"/>
      <c r="G89" s="1642"/>
      <c r="H89" s="2851"/>
      <c r="I89" s="1642"/>
      <c r="J89" s="1642"/>
      <c r="K89" s="1642"/>
      <c r="L89" s="1642"/>
      <c r="M89" s="1642"/>
      <c r="N89" s="1642"/>
      <c r="O89" s="1650"/>
      <c r="P89" s="1642"/>
      <c r="Q89" s="1642"/>
      <c r="R89" s="1642"/>
      <c r="S89" s="1642"/>
      <c r="T89" s="1642"/>
      <c r="U89" s="1642"/>
      <c r="V89" s="1642"/>
      <c r="W89" s="307"/>
      <c r="X89" s="307"/>
      <c r="Y89" s="307"/>
      <c r="Z89" s="307"/>
    </row>
    <row r="90" spans="1:26" ht="192" customHeight="1">
      <c r="A90" s="307"/>
      <c r="B90" s="1638" t="s">
        <v>2150</v>
      </c>
      <c r="C90" s="1638" t="s">
        <v>2151</v>
      </c>
      <c r="D90" s="1638" t="s">
        <v>2152</v>
      </c>
      <c r="E90" s="1641" t="s">
        <v>1972</v>
      </c>
      <c r="F90" s="1642"/>
      <c r="G90" s="1642"/>
      <c r="H90" s="2851"/>
      <c r="I90" s="2851"/>
      <c r="J90" s="2851"/>
      <c r="K90" s="1642"/>
      <c r="L90" s="1642"/>
      <c r="M90" s="1642"/>
      <c r="N90" s="1642"/>
      <c r="O90" s="1650"/>
      <c r="P90" s="1642"/>
      <c r="Q90" s="1642"/>
      <c r="R90" s="1642"/>
      <c r="S90" s="1642"/>
      <c r="T90" s="1642"/>
      <c r="U90" s="2851"/>
      <c r="V90" s="1642"/>
      <c r="W90" s="307"/>
      <c r="X90" s="307"/>
      <c r="Y90" s="307"/>
      <c r="Z90" s="307"/>
    </row>
    <row r="91" spans="1:26" ht="99.75" customHeight="1">
      <c r="A91" s="307"/>
      <c r="B91" s="1638" t="s">
        <v>2153</v>
      </c>
      <c r="C91" s="1638" t="s">
        <v>2154</v>
      </c>
      <c r="D91" s="1638" t="s">
        <v>2155</v>
      </c>
      <c r="E91" s="1641" t="s">
        <v>1976</v>
      </c>
      <c r="F91" s="1642"/>
      <c r="G91" s="1642"/>
      <c r="H91" s="2851"/>
      <c r="I91" s="2851"/>
      <c r="J91" s="1642"/>
      <c r="K91" s="1642"/>
      <c r="L91" s="1642"/>
      <c r="M91" s="1642"/>
      <c r="N91" s="1642"/>
      <c r="O91" s="1650"/>
      <c r="P91" s="1642"/>
      <c r="Q91" s="1642"/>
      <c r="R91" s="1642"/>
      <c r="S91" s="1642"/>
      <c r="T91" s="1642"/>
      <c r="U91" s="1642"/>
      <c r="V91" s="1642"/>
      <c r="W91" s="307"/>
      <c r="X91" s="307"/>
      <c r="Y91" s="307"/>
      <c r="Z91" s="307"/>
    </row>
    <row r="92" spans="1:26" ht="145.5" customHeight="1">
      <c r="A92" s="307"/>
      <c r="B92" s="1638" t="s">
        <v>2156</v>
      </c>
      <c r="C92" s="1638" t="s">
        <v>2157</v>
      </c>
      <c r="D92" s="1638" t="s">
        <v>2158</v>
      </c>
      <c r="E92" s="1641" t="s">
        <v>2159</v>
      </c>
      <c r="F92" s="1642"/>
      <c r="G92" s="1642"/>
      <c r="H92" s="1642"/>
      <c r="I92" s="1642"/>
      <c r="J92" s="1642"/>
      <c r="K92" s="1642"/>
      <c r="L92" s="1642"/>
      <c r="M92" s="1642"/>
      <c r="N92" s="1642"/>
      <c r="O92" s="1650"/>
      <c r="P92" s="1642"/>
      <c r="Q92" s="1642"/>
      <c r="R92" s="2851"/>
      <c r="S92" s="1642"/>
      <c r="T92" s="1642"/>
      <c r="U92" s="1642"/>
      <c r="V92" s="1642"/>
      <c r="W92" s="307"/>
      <c r="X92" s="307"/>
      <c r="Y92" s="307"/>
      <c r="Z92" s="307"/>
    </row>
    <row r="93" spans="1:26" ht="159.75" customHeight="1">
      <c r="A93" s="307"/>
      <c r="B93" s="1657" t="s">
        <v>2160</v>
      </c>
      <c r="C93" s="1638" t="s">
        <v>2161</v>
      </c>
      <c r="D93" s="1638" t="s">
        <v>2162</v>
      </c>
      <c r="E93" s="1641" t="s">
        <v>2159</v>
      </c>
      <c r="F93" s="1642"/>
      <c r="G93" s="1642"/>
      <c r="H93" s="2851"/>
      <c r="I93" s="2851"/>
      <c r="J93" s="2851"/>
      <c r="K93" s="1642"/>
      <c r="L93" s="1642"/>
      <c r="M93" s="1642"/>
      <c r="N93" s="1642"/>
      <c r="O93" s="2851"/>
      <c r="P93" s="2851"/>
      <c r="Q93" s="1642"/>
      <c r="R93" s="1642"/>
      <c r="S93" s="1642"/>
      <c r="T93" s="1642"/>
      <c r="U93" s="2851"/>
      <c r="V93" s="2851"/>
      <c r="W93" s="307"/>
      <c r="X93" s="307"/>
      <c r="Y93" s="307"/>
      <c r="Z93" s="307"/>
    </row>
    <row r="94" spans="1:26" ht="102">
      <c r="A94" s="307"/>
      <c r="B94" s="1638" t="s">
        <v>2163</v>
      </c>
      <c r="C94" s="1638" t="s">
        <v>2164</v>
      </c>
      <c r="D94" s="1638" t="s">
        <v>2165</v>
      </c>
      <c r="E94" s="1641" t="s">
        <v>1938</v>
      </c>
      <c r="F94" s="1642"/>
      <c r="G94" s="1642"/>
      <c r="H94" s="1642"/>
      <c r="I94" s="1642"/>
      <c r="J94" s="1642"/>
      <c r="K94" s="1642"/>
      <c r="L94" s="1642"/>
      <c r="M94" s="1642"/>
      <c r="N94" s="1642"/>
      <c r="O94" s="2851"/>
      <c r="P94" s="1642"/>
      <c r="Q94" s="1642"/>
      <c r="R94" s="1642"/>
      <c r="S94" s="1642"/>
      <c r="T94" s="1642"/>
      <c r="U94" s="1642"/>
      <c r="V94" s="1642"/>
      <c r="W94" s="307"/>
      <c r="X94" s="307"/>
      <c r="Y94" s="307"/>
      <c r="Z94" s="307"/>
    </row>
    <row r="95" spans="1:26" ht="114.75">
      <c r="A95" s="307"/>
      <c r="B95" s="1638" t="s">
        <v>2166</v>
      </c>
      <c r="C95" s="1638" t="s">
        <v>2167</v>
      </c>
      <c r="D95" s="1638" t="s">
        <v>2168</v>
      </c>
      <c r="E95" s="1641" t="s">
        <v>1976</v>
      </c>
      <c r="F95" s="1642"/>
      <c r="G95" s="1642"/>
      <c r="H95" s="1642"/>
      <c r="I95" s="2851"/>
      <c r="J95" s="1642"/>
      <c r="K95" s="1642"/>
      <c r="L95" s="1642"/>
      <c r="M95" s="1642"/>
      <c r="N95" s="1642"/>
      <c r="O95" s="2851"/>
      <c r="P95" s="1642"/>
      <c r="Q95" s="1642"/>
      <c r="R95" s="1642"/>
      <c r="S95" s="1642"/>
      <c r="T95" s="1642"/>
      <c r="U95" s="1642"/>
      <c r="V95" s="2851"/>
      <c r="W95" s="307"/>
      <c r="X95" s="307"/>
      <c r="Y95" s="307"/>
      <c r="Z95" s="307"/>
    </row>
    <row r="96" spans="1:26" ht="114" customHeight="1">
      <c r="A96" s="307"/>
      <c r="B96" s="1638" t="s">
        <v>2169</v>
      </c>
      <c r="C96" s="1638" t="s">
        <v>2170</v>
      </c>
      <c r="D96" s="1638" t="s">
        <v>2171</v>
      </c>
      <c r="E96" s="1641" t="s">
        <v>1972</v>
      </c>
      <c r="F96" s="1642"/>
      <c r="G96" s="2851"/>
      <c r="H96" s="2851"/>
      <c r="I96" s="2851"/>
      <c r="J96" s="2851"/>
      <c r="K96" s="2851"/>
      <c r="L96" s="2851"/>
      <c r="M96" s="2851"/>
      <c r="N96" s="1642"/>
      <c r="O96" s="2851"/>
      <c r="P96" s="2851"/>
      <c r="Q96" s="2851"/>
      <c r="R96" s="2851"/>
      <c r="S96" s="2851"/>
      <c r="T96" s="2851"/>
      <c r="U96" s="2851"/>
      <c r="V96" s="2851"/>
      <c r="W96" s="307"/>
      <c r="X96" s="307"/>
      <c r="Y96" s="307"/>
      <c r="Z96" s="307"/>
    </row>
    <row r="97" spans="1:26" ht="127.5" customHeight="1">
      <c r="A97" s="307"/>
      <c r="B97" s="1658" t="s">
        <v>2172</v>
      </c>
      <c r="C97" s="1641" t="s">
        <v>2173</v>
      </c>
      <c r="D97" s="1659" t="s">
        <v>2174</v>
      </c>
      <c r="E97" s="1641" t="s">
        <v>1938</v>
      </c>
      <c r="F97" s="1660"/>
      <c r="G97" s="1660"/>
      <c r="H97" s="1660"/>
      <c r="I97" s="1661"/>
      <c r="J97" s="1660"/>
      <c r="K97" s="1660"/>
      <c r="L97" s="1660"/>
      <c r="M97" s="1660"/>
      <c r="N97" s="1660"/>
      <c r="O97" s="1661"/>
      <c r="P97" s="1660"/>
      <c r="Q97" s="1660"/>
      <c r="R97" s="1660"/>
      <c r="S97" s="1660"/>
      <c r="T97" s="1660"/>
      <c r="U97" s="1660"/>
      <c r="V97" s="1661"/>
      <c r="W97" s="307"/>
      <c r="X97" s="307"/>
      <c r="Y97" s="307"/>
      <c r="Z97" s="307"/>
    </row>
  </sheetData>
  <sheetProtection algorithmName="SHA-512" hashValue="cqMz+aZms5W79OEIhYeTxxJMb0HEuRfpCmmourS7U1kgShOB6ynZpkvsREm6giamQ5BbdMaJpeUXzax3QLKN3w==" saltValue="k0OmK4AtXAvfr2AuYdWDYw==" spinCount="100000" sheet="1" objects="1" scenarios="1"/>
  <mergeCells count="14">
    <mergeCell ref="M1:M2"/>
    <mergeCell ref="N1:O2"/>
    <mergeCell ref="A1:A2"/>
    <mergeCell ref="B1:B2"/>
    <mergeCell ref="C1:C2"/>
    <mergeCell ref="D1:D2"/>
    <mergeCell ref="E1:E2"/>
    <mergeCell ref="F1:F2"/>
    <mergeCell ref="G1:G2"/>
    <mergeCell ref="H1:H2"/>
    <mergeCell ref="I1:I2"/>
    <mergeCell ref="J1:J2"/>
    <mergeCell ref="K1:K2"/>
    <mergeCell ref="L1:L2"/>
  </mergeCells>
  <pageMargins left="0.511811024" right="0.511811024" top="0.78740157499999996" bottom="0.78740157499999996"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F999"/>
  <sheetViews>
    <sheetView showGridLines="0" workbookViewId="0">
      <pane ySplit="2" topLeftCell="A3" activePane="bottomLeft" state="frozen"/>
      <selection pane="bottomLeft" activeCell="E20" sqref="E20:L31"/>
    </sheetView>
  </sheetViews>
  <sheetFormatPr defaultColWidth="11.19921875" defaultRowHeight="15" customHeight="1"/>
  <cols>
    <col min="1" max="2" width="8.69921875" customWidth="1"/>
    <col min="3" max="3" width="12.19921875" customWidth="1"/>
    <col min="4" max="11" width="8.69921875" customWidth="1"/>
    <col min="12" max="12" width="13.09765625" customWidth="1"/>
    <col min="13" max="13" width="14.8984375" customWidth="1"/>
    <col min="14" max="14" width="9.796875" customWidth="1"/>
    <col min="15" max="15" width="10.69921875" customWidth="1"/>
    <col min="16" max="16" width="10.19921875" customWidth="1"/>
    <col min="17" max="17" width="10.09765625" customWidth="1"/>
    <col min="18" max="27" width="8.69921875" customWidth="1"/>
  </cols>
  <sheetData>
    <row r="1" spans="1:32" ht="14.25" customHeight="1">
      <c r="A1" s="2826"/>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row>
    <row r="2" spans="1:32" ht="14.25" customHeight="1">
      <c r="A2" s="307"/>
      <c r="B2" s="2829"/>
      <c r="C2" s="2829"/>
      <c r="D2" s="2829"/>
      <c r="E2" s="2829"/>
      <c r="F2" s="2829"/>
      <c r="G2" s="2829"/>
      <c r="H2" s="2829"/>
      <c r="I2" s="2829"/>
      <c r="J2" s="2829"/>
      <c r="K2" s="2829"/>
      <c r="L2" s="2829"/>
      <c r="M2" s="2829"/>
      <c r="N2" s="2829"/>
      <c r="O2" s="2829"/>
      <c r="P2" s="2829"/>
      <c r="Q2" s="2829"/>
      <c r="R2" s="2829"/>
      <c r="S2" s="2829"/>
      <c r="T2" s="2829"/>
      <c r="U2" s="2829"/>
      <c r="V2" s="2829"/>
      <c r="W2" s="307"/>
      <c r="X2" s="307"/>
      <c r="Y2" s="307"/>
      <c r="Z2" s="307"/>
      <c r="AA2" s="307"/>
      <c r="AB2" s="307"/>
      <c r="AC2" s="307"/>
      <c r="AD2" s="307"/>
      <c r="AE2" s="307"/>
      <c r="AF2" s="307"/>
    </row>
    <row r="3" spans="1:32" ht="14.25" customHeight="1">
      <c r="A3" s="307"/>
      <c r="B3" s="2829"/>
      <c r="C3" s="2829"/>
      <c r="D3" s="2829"/>
      <c r="E3" s="2829"/>
      <c r="F3" s="2829"/>
      <c r="G3" s="2829"/>
      <c r="H3" s="2829"/>
      <c r="I3" s="2829"/>
      <c r="J3" s="2829"/>
      <c r="K3" s="2829"/>
      <c r="L3" s="2829"/>
      <c r="M3" s="2829"/>
      <c r="N3" s="2829"/>
      <c r="O3" s="2829"/>
      <c r="P3" s="2829"/>
      <c r="Q3" s="2829"/>
      <c r="R3" s="2829"/>
      <c r="S3" s="2829"/>
      <c r="T3" s="2829"/>
      <c r="U3" s="2829"/>
      <c r="V3" s="2829"/>
      <c r="W3" s="307"/>
      <c r="X3" s="307"/>
      <c r="Y3" s="307"/>
      <c r="Z3" s="307"/>
      <c r="AA3" s="307"/>
      <c r="AB3" s="307"/>
      <c r="AC3" s="307"/>
      <c r="AD3" s="307"/>
      <c r="AE3" s="307"/>
      <c r="AF3" s="307"/>
    </row>
    <row r="4" spans="1:32" ht="14.25">
      <c r="A4" s="307"/>
      <c r="B4" s="2848" t="s">
        <v>1736</v>
      </c>
      <c r="C4" s="2847"/>
      <c r="D4" s="2847"/>
      <c r="E4" s="2847"/>
      <c r="F4" s="2847"/>
      <c r="G4" s="2847"/>
      <c r="H4" s="2847"/>
      <c r="I4" s="2847"/>
      <c r="J4" s="2847"/>
      <c r="K4" s="2847"/>
      <c r="L4" s="2847"/>
      <c r="M4" s="2849"/>
      <c r="N4" s="2829"/>
      <c r="O4" s="2829"/>
      <c r="P4" s="2829"/>
      <c r="Q4" s="2829"/>
      <c r="R4" s="2829"/>
      <c r="S4" s="2829"/>
      <c r="T4" s="2829"/>
      <c r="U4" s="2829"/>
      <c r="V4" s="2829"/>
      <c r="W4" s="307"/>
      <c r="X4" s="307"/>
      <c r="Y4" s="307"/>
      <c r="Z4" s="307"/>
      <c r="AA4" s="307"/>
      <c r="AB4" s="307"/>
      <c r="AC4" s="307"/>
      <c r="AD4" s="307"/>
      <c r="AE4" s="307"/>
      <c r="AF4" s="307"/>
    </row>
    <row r="5" spans="1:32" ht="14.25" customHeight="1">
      <c r="A5" s="307"/>
      <c r="B5" s="2829"/>
      <c r="C5" s="2829"/>
      <c r="D5" s="2829"/>
      <c r="E5" s="2829"/>
      <c r="F5" s="2829"/>
      <c r="G5" s="2829"/>
      <c r="H5" s="2829"/>
      <c r="I5" s="2829"/>
      <c r="J5" s="2829"/>
      <c r="K5" s="2829"/>
      <c r="L5" s="2829"/>
      <c r="M5" s="2829"/>
      <c r="N5" s="2829"/>
      <c r="O5" s="2829"/>
      <c r="P5" s="2829"/>
      <c r="Q5" s="2829"/>
      <c r="R5" s="2829"/>
      <c r="S5" s="2829"/>
      <c r="T5" s="2829"/>
      <c r="U5" s="2829"/>
      <c r="V5" s="2829"/>
      <c r="W5" s="307"/>
      <c r="X5" s="307"/>
      <c r="Y5" s="307"/>
      <c r="Z5" s="307"/>
      <c r="AA5" s="307"/>
      <c r="AB5" s="307"/>
      <c r="AC5" s="307"/>
      <c r="AD5" s="307"/>
      <c r="AE5" s="307"/>
      <c r="AF5" s="307"/>
    </row>
    <row r="6" spans="1:32" ht="18.75" customHeight="1">
      <c r="A6" s="307"/>
      <c r="B6" s="2831" t="s">
        <v>2175</v>
      </c>
      <c r="C6" s="2832"/>
      <c r="D6" s="2832"/>
      <c r="E6" s="2832"/>
      <c r="F6" s="2832"/>
      <c r="G6" s="2832"/>
      <c r="H6" s="2832"/>
      <c r="I6" s="2832"/>
      <c r="J6" s="2832"/>
      <c r="K6" s="2832"/>
      <c r="L6" s="2832"/>
      <c r="M6" s="2832"/>
      <c r="N6" s="2832"/>
      <c r="O6" s="2832"/>
      <c r="P6" s="2832"/>
      <c r="Q6" s="2832"/>
      <c r="R6" s="2832"/>
      <c r="S6" s="2832"/>
      <c r="T6" s="1662"/>
      <c r="U6" s="1662"/>
      <c r="V6" s="2829"/>
      <c r="W6" s="4130"/>
      <c r="X6" s="2882"/>
      <c r="Y6" s="2882"/>
      <c r="Z6" s="2882"/>
      <c r="AA6" s="2882"/>
      <c r="AB6" s="2882"/>
      <c r="AC6" s="2882"/>
      <c r="AD6" s="2882"/>
      <c r="AE6" s="2882"/>
      <c r="AF6" s="2882"/>
    </row>
    <row r="7" spans="1:32" ht="14.25" customHeight="1">
      <c r="A7" s="307"/>
      <c r="B7" s="1664"/>
      <c r="C7" s="1665"/>
      <c r="D7" s="1665"/>
      <c r="E7" s="1665"/>
      <c r="F7" s="1665"/>
      <c r="G7" s="1665"/>
      <c r="H7" s="1665"/>
      <c r="I7" s="1665"/>
      <c r="J7" s="1665"/>
      <c r="K7" s="1665"/>
      <c r="L7" s="1665"/>
      <c r="M7" s="1665"/>
      <c r="N7" s="1665"/>
      <c r="O7" s="1665"/>
      <c r="P7" s="1666"/>
      <c r="Q7" s="1666"/>
      <c r="R7" s="1666"/>
      <c r="S7" s="1666"/>
      <c r="T7" s="1666"/>
      <c r="U7" s="1666"/>
      <c r="V7" s="1666"/>
      <c r="W7" s="1666"/>
      <c r="X7" s="1666"/>
      <c r="Y7" s="1666"/>
      <c r="Z7" s="1666"/>
      <c r="AA7" s="307"/>
      <c r="AB7" s="307"/>
      <c r="AC7" s="307"/>
      <c r="AD7" s="307"/>
      <c r="AE7" s="307"/>
      <c r="AF7" s="307"/>
    </row>
    <row r="8" spans="1:32" ht="26.25" customHeight="1">
      <c r="A8" s="307"/>
      <c r="B8" s="4122" t="s">
        <v>2176</v>
      </c>
      <c r="C8" s="3168"/>
      <c r="D8" s="3168"/>
      <c r="E8" s="3168"/>
      <c r="F8" s="3168"/>
      <c r="G8" s="3168"/>
      <c r="H8" s="3168"/>
      <c r="I8" s="3168"/>
      <c r="J8" s="3168"/>
      <c r="K8" s="3168"/>
      <c r="L8" s="3168"/>
      <c r="M8" s="1175"/>
      <c r="N8" s="1175"/>
      <c r="O8" s="1175"/>
      <c r="P8" s="1666"/>
      <c r="Q8" s="1666"/>
      <c r="R8" s="1666"/>
      <c r="S8" s="1666"/>
      <c r="T8" s="1666"/>
      <c r="U8" s="1666"/>
      <c r="V8" s="1666"/>
      <c r="W8" s="1666"/>
      <c r="X8" s="1666"/>
      <c r="Y8" s="1666"/>
      <c r="Z8" s="1666"/>
      <c r="AA8" s="307"/>
      <c r="AB8" s="307"/>
      <c r="AC8" s="307"/>
      <c r="AD8" s="307"/>
      <c r="AE8" s="307"/>
      <c r="AF8" s="307"/>
    </row>
    <row r="9" spans="1:32" ht="36.75" customHeight="1">
      <c r="A9" s="307"/>
      <c r="B9" s="4123" t="s">
        <v>2177</v>
      </c>
      <c r="C9" s="4124"/>
      <c r="D9" s="4125"/>
      <c r="E9" s="4126" t="s">
        <v>2178</v>
      </c>
      <c r="F9" s="4124"/>
      <c r="G9" s="4124"/>
      <c r="H9" s="4124"/>
      <c r="I9" s="4124"/>
      <c r="J9" s="4124"/>
      <c r="K9" s="4124"/>
      <c r="L9" s="4125"/>
      <c r="M9" s="1667"/>
      <c r="N9" s="1667"/>
      <c r="O9" s="1667"/>
      <c r="P9" s="1666"/>
      <c r="Q9" s="1666"/>
      <c r="R9" s="1666"/>
      <c r="S9" s="1666"/>
      <c r="T9" s="1666"/>
      <c r="U9" s="1666"/>
      <c r="V9" s="1666"/>
      <c r="W9" s="1666"/>
      <c r="X9" s="1666"/>
      <c r="Y9" s="1666"/>
      <c r="Z9" s="1666"/>
      <c r="AA9" s="307"/>
      <c r="AB9" s="307"/>
      <c r="AC9" s="307"/>
      <c r="AD9" s="307"/>
      <c r="AE9" s="307"/>
      <c r="AF9" s="307"/>
    </row>
    <row r="10" spans="1:32" ht="14.25" customHeight="1">
      <c r="A10" s="307"/>
      <c r="B10" s="4131" t="s">
        <v>2179</v>
      </c>
      <c r="C10" s="2882"/>
      <c r="D10" s="3992"/>
      <c r="E10" s="4133" t="s">
        <v>2180</v>
      </c>
      <c r="F10" s="2882"/>
      <c r="G10" s="2882"/>
      <c r="H10" s="2882"/>
      <c r="I10" s="2882"/>
      <c r="J10" s="2882"/>
      <c r="K10" s="2882"/>
      <c r="L10" s="3992"/>
      <c r="M10" s="1667"/>
      <c r="N10" s="1667"/>
      <c r="O10" s="1667"/>
      <c r="P10" s="1668"/>
      <c r="Q10" s="1668"/>
      <c r="R10" s="1668"/>
      <c r="S10" s="1668"/>
      <c r="T10" s="1668"/>
      <c r="U10" s="1668"/>
      <c r="V10" s="1668"/>
      <c r="W10" s="1668"/>
      <c r="X10" s="1668"/>
      <c r="Y10" s="1668"/>
      <c r="Z10" s="1668"/>
      <c r="AA10" s="307"/>
      <c r="AB10" s="307"/>
      <c r="AC10" s="307"/>
      <c r="AD10" s="307"/>
      <c r="AE10" s="307"/>
      <c r="AF10" s="307"/>
    </row>
    <row r="11" spans="1:32" ht="14.25" customHeight="1">
      <c r="A11" s="307"/>
      <c r="B11" s="3991"/>
      <c r="C11" s="2882"/>
      <c r="D11" s="3992"/>
      <c r="E11" s="3991"/>
      <c r="F11" s="2882"/>
      <c r="G11" s="2882"/>
      <c r="H11" s="2882"/>
      <c r="I11" s="2882"/>
      <c r="J11" s="2882"/>
      <c r="K11" s="2882"/>
      <c r="L11" s="3992"/>
      <c r="M11" s="1667"/>
      <c r="N11" s="1667"/>
      <c r="O11" s="1667"/>
      <c r="P11" s="1668"/>
      <c r="Q11" s="1668"/>
      <c r="R11" s="1668"/>
      <c r="S11" s="1668"/>
      <c r="T11" s="1668"/>
      <c r="U11" s="1668"/>
      <c r="V11" s="1668"/>
      <c r="W11" s="1668"/>
      <c r="X11" s="1668"/>
      <c r="Y11" s="1668"/>
      <c r="Z11" s="1668"/>
      <c r="AA11" s="307"/>
      <c r="AB11" s="307"/>
      <c r="AC11" s="307"/>
      <c r="AD11" s="307"/>
      <c r="AE11" s="307"/>
      <c r="AF11" s="307"/>
    </row>
    <row r="12" spans="1:32" ht="14.25" customHeight="1">
      <c r="A12" s="307"/>
      <c r="B12" s="3991"/>
      <c r="C12" s="2882"/>
      <c r="D12" s="3992"/>
      <c r="E12" s="3991"/>
      <c r="F12" s="2882"/>
      <c r="G12" s="2882"/>
      <c r="H12" s="2882"/>
      <c r="I12" s="2882"/>
      <c r="J12" s="2882"/>
      <c r="K12" s="2882"/>
      <c r="L12" s="3992"/>
      <c r="M12" s="1667"/>
      <c r="N12" s="1667"/>
      <c r="O12" s="1667"/>
      <c r="P12" s="1668"/>
      <c r="Q12" s="1668"/>
      <c r="R12" s="1668"/>
      <c r="S12" s="1668"/>
      <c r="T12" s="1668"/>
      <c r="U12" s="1668"/>
      <c r="V12" s="1668"/>
      <c r="W12" s="1668"/>
      <c r="X12" s="1668"/>
      <c r="Y12" s="1668"/>
      <c r="Z12" s="1668"/>
      <c r="AA12" s="307"/>
      <c r="AB12" s="307"/>
      <c r="AC12" s="307"/>
      <c r="AD12" s="307"/>
      <c r="AE12" s="307"/>
      <c r="AF12" s="307"/>
    </row>
    <row r="13" spans="1:32" ht="14.25" customHeight="1">
      <c r="A13" s="307"/>
      <c r="B13" s="3991"/>
      <c r="C13" s="2882"/>
      <c r="D13" s="3992"/>
      <c r="E13" s="3991"/>
      <c r="F13" s="2882"/>
      <c r="G13" s="2882"/>
      <c r="H13" s="2882"/>
      <c r="I13" s="2882"/>
      <c r="J13" s="2882"/>
      <c r="K13" s="2882"/>
      <c r="L13" s="3992"/>
      <c r="M13" s="1667"/>
      <c r="N13" s="1667"/>
      <c r="O13" s="1667"/>
      <c r="P13" s="1668"/>
      <c r="Q13" s="1668"/>
      <c r="R13" s="1668"/>
      <c r="S13" s="1668"/>
      <c r="T13" s="1668"/>
      <c r="U13" s="1668"/>
      <c r="V13" s="1668"/>
      <c r="W13" s="1668"/>
      <c r="X13" s="1668"/>
      <c r="Y13" s="1668"/>
      <c r="Z13" s="1668"/>
      <c r="AA13" s="307"/>
      <c r="AB13" s="307"/>
      <c r="AC13" s="307"/>
      <c r="AD13" s="307"/>
      <c r="AE13" s="307"/>
      <c r="AF13" s="307"/>
    </row>
    <row r="14" spans="1:32" ht="18" customHeight="1">
      <c r="A14" s="307"/>
      <c r="B14" s="3991"/>
      <c r="C14" s="2882"/>
      <c r="D14" s="3992"/>
      <c r="E14" s="3991"/>
      <c r="F14" s="2882"/>
      <c r="G14" s="2882"/>
      <c r="H14" s="2882"/>
      <c r="I14" s="2882"/>
      <c r="J14" s="2882"/>
      <c r="K14" s="2882"/>
      <c r="L14" s="3992"/>
      <c r="M14" s="1667"/>
      <c r="N14" s="1667"/>
      <c r="O14" s="1667"/>
      <c r="P14" s="1668"/>
      <c r="Q14" s="1668"/>
      <c r="R14" s="1668"/>
      <c r="S14" s="1668"/>
      <c r="T14" s="1668"/>
      <c r="U14" s="1668"/>
      <c r="V14" s="1668"/>
      <c r="W14" s="1668"/>
      <c r="X14" s="1668"/>
      <c r="Y14" s="1668"/>
      <c r="Z14" s="1668"/>
      <c r="AA14" s="307"/>
      <c r="AB14" s="307"/>
      <c r="AC14" s="307"/>
      <c r="AD14" s="307"/>
      <c r="AE14" s="307"/>
      <c r="AF14" s="307"/>
    </row>
    <row r="15" spans="1:32" ht="24" customHeight="1">
      <c r="A15" s="307"/>
      <c r="B15" s="3991"/>
      <c r="C15" s="2882"/>
      <c r="D15" s="3992"/>
      <c r="E15" s="3991"/>
      <c r="F15" s="2882"/>
      <c r="G15" s="2882"/>
      <c r="H15" s="2882"/>
      <c r="I15" s="2882"/>
      <c r="J15" s="2882"/>
      <c r="K15" s="2882"/>
      <c r="L15" s="3992"/>
      <c r="M15" s="1667"/>
      <c r="N15" s="1667"/>
      <c r="O15" s="1667"/>
      <c r="P15" s="1668"/>
      <c r="Q15" s="1668"/>
      <c r="R15" s="1668"/>
      <c r="S15" s="1668"/>
      <c r="T15" s="1668"/>
      <c r="U15" s="1668"/>
      <c r="V15" s="1668"/>
      <c r="W15" s="1668"/>
      <c r="X15" s="1668"/>
      <c r="Y15" s="1668"/>
      <c r="Z15" s="1668"/>
      <c r="AA15" s="307"/>
      <c r="AB15" s="307"/>
      <c r="AC15" s="307"/>
      <c r="AD15" s="307"/>
      <c r="AE15" s="307"/>
      <c r="AF15" s="307"/>
    </row>
    <row r="16" spans="1:32" ht="14.25" customHeight="1">
      <c r="A16" s="307"/>
      <c r="B16" s="3991"/>
      <c r="C16" s="2882"/>
      <c r="D16" s="3992"/>
      <c r="E16" s="3991"/>
      <c r="F16" s="2882"/>
      <c r="G16" s="2882"/>
      <c r="H16" s="2882"/>
      <c r="I16" s="2882"/>
      <c r="J16" s="2882"/>
      <c r="K16" s="2882"/>
      <c r="L16" s="3992"/>
      <c r="M16" s="1667"/>
      <c r="N16" s="1667"/>
      <c r="O16" s="1667"/>
      <c r="P16" s="1668"/>
      <c r="Q16" s="1668"/>
      <c r="R16" s="1668"/>
      <c r="S16" s="1668"/>
      <c r="T16" s="1668"/>
      <c r="U16" s="1668"/>
      <c r="V16" s="1668"/>
      <c r="W16" s="1668"/>
      <c r="X16" s="1668"/>
      <c r="Y16" s="1668"/>
      <c r="Z16" s="1668"/>
      <c r="AA16" s="307"/>
      <c r="AB16" s="307"/>
      <c r="AC16" s="307"/>
      <c r="AD16" s="307"/>
      <c r="AE16" s="307"/>
      <c r="AF16" s="307"/>
    </row>
    <row r="17" spans="1:32" ht="22.5" customHeight="1">
      <c r="A17" s="307"/>
      <c r="B17" s="4132"/>
      <c r="C17" s="3178"/>
      <c r="D17" s="4121"/>
      <c r="E17" s="4132"/>
      <c r="F17" s="3178"/>
      <c r="G17" s="3178"/>
      <c r="H17" s="3178"/>
      <c r="I17" s="3178"/>
      <c r="J17" s="3178"/>
      <c r="K17" s="3178"/>
      <c r="L17" s="4121"/>
      <c r="M17" s="1667"/>
      <c r="N17" s="1667"/>
      <c r="O17" s="1667"/>
      <c r="P17" s="1668"/>
      <c r="Q17" s="1668"/>
      <c r="R17" s="1668"/>
      <c r="S17" s="1668"/>
      <c r="T17" s="1668"/>
      <c r="U17" s="1668"/>
      <c r="V17" s="1668"/>
      <c r="W17" s="1668"/>
      <c r="X17" s="1668"/>
      <c r="Y17" s="1668"/>
      <c r="Z17" s="1668"/>
      <c r="AA17" s="307"/>
      <c r="AB17" s="307"/>
      <c r="AC17" s="307"/>
      <c r="AD17" s="307"/>
      <c r="AE17" s="307"/>
      <c r="AF17" s="307"/>
    </row>
    <row r="18" spans="1:32">
      <c r="A18" s="307"/>
      <c r="B18" s="4143" t="s">
        <v>2181</v>
      </c>
      <c r="C18" s="4064"/>
      <c r="D18" s="4065"/>
      <c r="E18" s="4141" t="s">
        <v>2182</v>
      </c>
      <c r="F18" s="4064"/>
      <c r="G18" s="4064"/>
      <c r="H18" s="4064"/>
      <c r="I18" s="4064"/>
      <c r="J18" s="4064"/>
      <c r="K18" s="4064"/>
      <c r="L18" s="4065"/>
      <c r="M18" s="1667"/>
      <c r="N18" s="1667"/>
      <c r="O18" s="1667"/>
      <c r="P18" s="1668"/>
      <c r="Q18" s="1668"/>
      <c r="R18" s="1668"/>
      <c r="S18" s="1668"/>
      <c r="T18" s="1668"/>
      <c r="U18" s="1668"/>
      <c r="V18" s="1668"/>
      <c r="W18" s="1668"/>
      <c r="X18" s="1668"/>
      <c r="Y18" s="1668"/>
      <c r="Z18" s="1668"/>
      <c r="AA18" s="307"/>
      <c r="AB18" s="307"/>
      <c r="AC18" s="307"/>
      <c r="AD18" s="307"/>
      <c r="AE18" s="307"/>
      <c r="AF18" s="307"/>
    </row>
    <row r="19" spans="1:32" ht="32.25" customHeight="1">
      <c r="A19" s="307"/>
      <c r="B19" s="4132"/>
      <c r="C19" s="3178"/>
      <c r="D19" s="4121"/>
      <c r="E19" s="4132"/>
      <c r="F19" s="3178"/>
      <c r="G19" s="3178"/>
      <c r="H19" s="3178"/>
      <c r="I19" s="3178"/>
      <c r="J19" s="3178"/>
      <c r="K19" s="3178"/>
      <c r="L19" s="4121"/>
      <c r="M19" s="1667"/>
      <c r="N19" s="1667"/>
      <c r="O19" s="1667"/>
      <c r="P19" s="1668"/>
      <c r="Q19" s="1668"/>
      <c r="R19" s="1668"/>
      <c r="S19" s="1668"/>
      <c r="T19" s="1668"/>
      <c r="U19" s="1668"/>
      <c r="V19" s="1668"/>
      <c r="W19" s="1668"/>
      <c r="X19" s="1668"/>
      <c r="Y19" s="1668"/>
      <c r="Z19" s="1668"/>
      <c r="AA19" s="307"/>
      <c r="AB19" s="307"/>
      <c r="AC19" s="307"/>
      <c r="AD19" s="307"/>
      <c r="AE19" s="307"/>
      <c r="AF19" s="307"/>
    </row>
    <row r="20" spans="1:32" ht="32.25" customHeight="1">
      <c r="A20" s="307"/>
      <c r="B20" s="4143" t="s">
        <v>2183</v>
      </c>
      <c r="C20" s="4064"/>
      <c r="D20" s="4065"/>
      <c r="E20" s="4141" t="s">
        <v>2184</v>
      </c>
      <c r="F20" s="4064"/>
      <c r="G20" s="4064"/>
      <c r="H20" s="4064"/>
      <c r="I20" s="4064"/>
      <c r="J20" s="4064"/>
      <c r="K20" s="4064"/>
      <c r="L20" s="4065"/>
      <c r="M20" s="1667"/>
      <c r="N20" s="1667"/>
      <c r="O20" s="1667"/>
      <c r="P20" s="1668"/>
      <c r="Q20" s="1668"/>
      <c r="R20" s="1668"/>
      <c r="S20" s="1668"/>
      <c r="T20" s="1668"/>
      <c r="U20" s="1668"/>
      <c r="V20" s="1668"/>
      <c r="W20" s="1668"/>
      <c r="X20" s="1668"/>
      <c r="Y20" s="1668"/>
      <c r="Z20" s="1668"/>
      <c r="AA20" s="307"/>
      <c r="AB20" s="307"/>
      <c r="AC20" s="307"/>
      <c r="AD20" s="307"/>
      <c r="AE20" s="307"/>
      <c r="AF20" s="307"/>
    </row>
    <row r="21" spans="1:32" ht="14.25" customHeight="1">
      <c r="A21" s="307"/>
      <c r="B21" s="3991"/>
      <c r="C21" s="2882"/>
      <c r="D21" s="3992"/>
      <c r="E21" s="3991"/>
      <c r="F21" s="2882"/>
      <c r="G21" s="2882"/>
      <c r="H21" s="2882"/>
      <c r="I21" s="2882"/>
      <c r="J21" s="2882"/>
      <c r="K21" s="2882"/>
      <c r="L21" s="3992"/>
      <c r="M21" s="1667"/>
      <c r="N21" s="1667"/>
      <c r="O21" s="1667"/>
      <c r="P21" s="1668"/>
      <c r="Q21" s="1668"/>
      <c r="R21" s="1668"/>
      <c r="S21" s="1668"/>
      <c r="T21" s="1668"/>
      <c r="U21" s="1668"/>
      <c r="V21" s="1668"/>
      <c r="W21" s="1668"/>
      <c r="X21" s="1668"/>
      <c r="Y21" s="1668"/>
      <c r="Z21" s="1668"/>
      <c r="AA21" s="307"/>
      <c r="AB21" s="307"/>
      <c r="AC21" s="307"/>
      <c r="AD21" s="307"/>
      <c r="AE21" s="307"/>
      <c r="AF21" s="307"/>
    </row>
    <row r="22" spans="1:32" ht="14.25" customHeight="1">
      <c r="A22" s="307"/>
      <c r="B22" s="3991"/>
      <c r="C22" s="2882"/>
      <c r="D22" s="3992"/>
      <c r="E22" s="3991"/>
      <c r="F22" s="2882"/>
      <c r="G22" s="2882"/>
      <c r="H22" s="2882"/>
      <c r="I22" s="2882"/>
      <c r="J22" s="2882"/>
      <c r="K22" s="2882"/>
      <c r="L22" s="3992"/>
      <c r="M22" s="1667"/>
      <c r="N22" s="1667"/>
      <c r="O22" s="1667"/>
      <c r="P22" s="1668"/>
      <c r="Q22" s="1668"/>
      <c r="R22" s="1668"/>
      <c r="S22" s="1668"/>
      <c r="T22" s="1668"/>
      <c r="U22" s="1668"/>
      <c r="V22" s="1668"/>
      <c r="W22" s="1668"/>
      <c r="X22" s="1668"/>
      <c r="Y22" s="1668"/>
      <c r="Z22" s="1668"/>
      <c r="AA22" s="307"/>
      <c r="AB22" s="307"/>
      <c r="AC22" s="307"/>
      <c r="AD22" s="307"/>
      <c r="AE22" s="307"/>
      <c r="AF22" s="307"/>
    </row>
    <row r="23" spans="1:32" ht="14.25" customHeight="1">
      <c r="A23" s="307"/>
      <c r="B23" s="3991"/>
      <c r="C23" s="2882"/>
      <c r="D23" s="3992"/>
      <c r="E23" s="3991"/>
      <c r="F23" s="2882"/>
      <c r="G23" s="2882"/>
      <c r="H23" s="2882"/>
      <c r="I23" s="2882"/>
      <c r="J23" s="2882"/>
      <c r="K23" s="2882"/>
      <c r="L23" s="3992"/>
      <c r="M23" s="1667"/>
      <c r="N23" s="1667"/>
      <c r="O23" s="1667"/>
      <c r="P23" s="1668"/>
      <c r="Q23" s="1668"/>
      <c r="R23" s="1668"/>
      <c r="S23" s="1668"/>
      <c r="T23" s="1668"/>
      <c r="U23" s="1668"/>
      <c r="V23" s="1668"/>
      <c r="W23" s="1668"/>
      <c r="X23" s="1668"/>
      <c r="Y23" s="1668"/>
      <c r="Z23" s="1668"/>
      <c r="AA23" s="307"/>
      <c r="AB23" s="307"/>
      <c r="AC23" s="307"/>
      <c r="AD23" s="307"/>
      <c r="AE23" s="307"/>
      <c r="AF23" s="307"/>
    </row>
    <row r="24" spans="1:32" ht="14.25" customHeight="1">
      <c r="A24" s="307"/>
      <c r="B24" s="3991"/>
      <c r="C24" s="2882"/>
      <c r="D24" s="3992"/>
      <c r="E24" s="3991"/>
      <c r="F24" s="2882"/>
      <c r="G24" s="2882"/>
      <c r="H24" s="2882"/>
      <c r="I24" s="2882"/>
      <c r="J24" s="2882"/>
      <c r="K24" s="2882"/>
      <c r="L24" s="3992"/>
      <c r="M24" s="1667"/>
      <c r="N24" s="1667"/>
      <c r="O24" s="1667"/>
      <c r="P24" s="1668"/>
      <c r="Q24" s="1668"/>
      <c r="R24" s="1668"/>
      <c r="S24" s="1668"/>
      <c r="T24" s="1668"/>
      <c r="U24" s="1668"/>
      <c r="V24" s="1668"/>
      <c r="W24" s="1668"/>
      <c r="X24" s="1668"/>
      <c r="Y24" s="1668"/>
      <c r="Z24" s="1668"/>
      <c r="AA24" s="307"/>
      <c r="AB24" s="307"/>
      <c r="AC24" s="307"/>
      <c r="AD24" s="307"/>
      <c r="AE24" s="307"/>
      <c r="AF24" s="307"/>
    </row>
    <row r="25" spans="1:32" ht="14.25" customHeight="1">
      <c r="A25" s="307"/>
      <c r="B25" s="3991"/>
      <c r="C25" s="2882"/>
      <c r="D25" s="3992"/>
      <c r="E25" s="3991"/>
      <c r="F25" s="2882"/>
      <c r="G25" s="2882"/>
      <c r="H25" s="2882"/>
      <c r="I25" s="2882"/>
      <c r="J25" s="2882"/>
      <c r="K25" s="2882"/>
      <c r="L25" s="3992"/>
      <c r="M25" s="1667"/>
      <c r="N25" s="1667"/>
      <c r="O25" s="1667"/>
      <c r="P25" s="1668"/>
      <c r="Q25" s="1668"/>
      <c r="R25" s="1668"/>
      <c r="S25" s="1668"/>
      <c r="T25" s="1668"/>
      <c r="U25" s="1668"/>
      <c r="V25" s="1668"/>
      <c r="W25" s="1668"/>
      <c r="X25" s="1668"/>
      <c r="Y25" s="1668"/>
      <c r="Z25" s="1668"/>
      <c r="AA25" s="307"/>
      <c r="AB25" s="307"/>
      <c r="AC25" s="307"/>
      <c r="AD25" s="307"/>
      <c r="AE25" s="307"/>
      <c r="AF25" s="307"/>
    </row>
    <row r="26" spans="1:32" ht="30" customHeight="1">
      <c r="A26" s="307"/>
      <c r="B26" s="3991"/>
      <c r="C26" s="2882"/>
      <c r="D26" s="3992"/>
      <c r="E26" s="3991"/>
      <c r="F26" s="2882"/>
      <c r="G26" s="2882"/>
      <c r="H26" s="2882"/>
      <c r="I26" s="2882"/>
      <c r="J26" s="2882"/>
      <c r="K26" s="2882"/>
      <c r="L26" s="3992"/>
      <c r="M26" s="1667"/>
      <c r="N26" s="1667"/>
      <c r="O26" s="1667"/>
      <c r="P26" s="1668"/>
      <c r="Q26" s="1668"/>
      <c r="R26" s="1668"/>
      <c r="S26" s="1668"/>
      <c r="T26" s="1668"/>
      <c r="U26" s="1668"/>
      <c r="V26" s="1668"/>
      <c r="W26" s="1668"/>
      <c r="X26" s="1668"/>
      <c r="Y26" s="1668"/>
      <c r="Z26" s="1668"/>
      <c r="AA26" s="307"/>
      <c r="AB26" s="307"/>
      <c r="AC26" s="307"/>
      <c r="AD26" s="307"/>
      <c r="AE26" s="307"/>
      <c r="AF26" s="307"/>
    </row>
    <row r="27" spans="1:32" ht="14.25" customHeight="1">
      <c r="A27" s="307"/>
      <c r="B27" s="3991"/>
      <c r="C27" s="2882"/>
      <c r="D27" s="3992"/>
      <c r="E27" s="3991"/>
      <c r="F27" s="2882"/>
      <c r="G27" s="2882"/>
      <c r="H27" s="2882"/>
      <c r="I27" s="2882"/>
      <c r="J27" s="2882"/>
      <c r="K27" s="2882"/>
      <c r="L27" s="3992"/>
      <c r="M27" s="1667"/>
      <c r="N27" s="1667"/>
      <c r="O27" s="1667"/>
      <c r="P27" s="1668"/>
      <c r="Q27" s="1668"/>
      <c r="R27" s="1668"/>
      <c r="S27" s="1668"/>
      <c r="T27" s="1668"/>
      <c r="U27" s="1668"/>
      <c r="V27" s="1668"/>
      <c r="W27" s="1668"/>
      <c r="X27" s="1668"/>
      <c r="Y27" s="1668"/>
      <c r="Z27" s="1668"/>
      <c r="AA27" s="307"/>
      <c r="AB27" s="307"/>
      <c r="AC27" s="307"/>
      <c r="AD27" s="307"/>
      <c r="AE27" s="307"/>
      <c r="AF27" s="307"/>
    </row>
    <row r="28" spans="1:32" ht="14.25" customHeight="1">
      <c r="A28" s="307"/>
      <c r="B28" s="3991"/>
      <c r="C28" s="2882"/>
      <c r="D28" s="3992"/>
      <c r="E28" s="3991"/>
      <c r="F28" s="2882"/>
      <c r="G28" s="2882"/>
      <c r="H28" s="2882"/>
      <c r="I28" s="2882"/>
      <c r="J28" s="2882"/>
      <c r="K28" s="2882"/>
      <c r="L28" s="3992"/>
      <c r="M28" s="1667"/>
      <c r="N28" s="1667"/>
      <c r="O28" s="1667"/>
      <c r="P28" s="1668"/>
      <c r="Q28" s="1668"/>
      <c r="R28" s="1668"/>
      <c r="S28" s="1668"/>
      <c r="T28" s="1668"/>
      <c r="U28" s="1668"/>
      <c r="V28" s="1668"/>
      <c r="W28" s="1668"/>
      <c r="X28" s="1668"/>
      <c r="Y28" s="1668"/>
      <c r="Z28" s="1668"/>
      <c r="AA28" s="307"/>
      <c r="AB28" s="307"/>
      <c r="AC28" s="307"/>
      <c r="AD28" s="307"/>
      <c r="AE28" s="307"/>
      <c r="AF28" s="307"/>
    </row>
    <row r="29" spans="1:32" ht="33" customHeight="1">
      <c r="A29" s="307"/>
      <c r="B29" s="3991"/>
      <c r="C29" s="2882"/>
      <c r="D29" s="3992"/>
      <c r="E29" s="3991"/>
      <c r="F29" s="2882"/>
      <c r="G29" s="2882"/>
      <c r="H29" s="2882"/>
      <c r="I29" s="2882"/>
      <c r="J29" s="2882"/>
      <c r="K29" s="2882"/>
      <c r="L29" s="3992"/>
      <c r="M29" s="1667"/>
      <c r="N29" s="1667"/>
      <c r="O29" s="1667"/>
      <c r="P29" s="1668"/>
      <c r="Q29" s="1668"/>
      <c r="R29" s="1668"/>
      <c r="S29" s="1668"/>
      <c r="T29" s="1668"/>
      <c r="U29" s="1668"/>
      <c r="V29" s="1668"/>
      <c r="W29" s="1668"/>
      <c r="X29" s="1668"/>
      <c r="Y29" s="1668"/>
      <c r="Z29" s="1668"/>
      <c r="AA29" s="307"/>
      <c r="AB29" s="307"/>
      <c r="AC29" s="307"/>
      <c r="AD29" s="307"/>
      <c r="AE29" s="307"/>
      <c r="AF29" s="307"/>
    </row>
    <row r="30" spans="1:32" ht="14.25" customHeight="1">
      <c r="A30" s="307"/>
      <c r="B30" s="3991"/>
      <c r="C30" s="2882"/>
      <c r="D30" s="3992"/>
      <c r="E30" s="3991"/>
      <c r="F30" s="2882"/>
      <c r="G30" s="2882"/>
      <c r="H30" s="2882"/>
      <c r="I30" s="2882"/>
      <c r="J30" s="2882"/>
      <c r="K30" s="2882"/>
      <c r="L30" s="3992"/>
      <c r="M30" s="1667"/>
      <c r="N30" s="1667"/>
      <c r="O30" s="1667"/>
      <c r="P30" s="1668"/>
      <c r="Q30" s="1668"/>
      <c r="R30" s="1668"/>
      <c r="S30" s="1668"/>
      <c r="T30" s="1668"/>
      <c r="U30" s="1668"/>
      <c r="V30" s="1668"/>
      <c r="W30" s="1668"/>
      <c r="X30" s="1668"/>
      <c r="Y30" s="1668"/>
      <c r="Z30" s="1668"/>
      <c r="AA30" s="307"/>
      <c r="AB30" s="307"/>
      <c r="AC30" s="307"/>
      <c r="AD30" s="307"/>
      <c r="AE30" s="307"/>
      <c r="AF30" s="307"/>
    </row>
    <row r="31" spans="1:32" ht="31.5" customHeight="1">
      <c r="A31" s="307"/>
      <c r="B31" s="4132"/>
      <c r="C31" s="3178"/>
      <c r="D31" s="4121"/>
      <c r="E31" s="4132"/>
      <c r="F31" s="3178"/>
      <c r="G31" s="3178"/>
      <c r="H31" s="3178"/>
      <c r="I31" s="3178"/>
      <c r="J31" s="3178"/>
      <c r="K31" s="3178"/>
      <c r="L31" s="4121"/>
      <c r="M31" s="1667"/>
      <c r="N31" s="1667"/>
      <c r="O31" s="1667"/>
      <c r="P31" s="1668"/>
      <c r="Q31" s="1668"/>
      <c r="R31" s="1668"/>
      <c r="S31" s="1668"/>
      <c r="T31" s="1668"/>
      <c r="U31" s="1668"/>
      <c r="V31" s="1668"/>
      <c r="W31" s="1668"/>
      <c r="X31" s="1668"/>
      <c r="Y31" s="1668"/>
      <c r="Z31" s="1668"/>
      <c r="AA31" s="307"/>
      <c r="AB31" s="307"/>
      <c r="AC31" s="307"/>
      <c r="AD31" s="307"/>
      <c r="AE31" s="307"/>
      <c r="AF31" s="307"/>
    </row>
    <row r="32" spans="1:32" ht="19.5" customHeight="1">
      <c r="A32" s="307"/>
      <c r="B32" s="4144" t="s">
        <v>2185</v>
      </c>
      <c r="C32" s="3178"/>
      <c r="D32" s="4121"/>
      <c r="E32" s="4128" t="s">
        <v>2186</v>
      </c>
      <c r="F32" s="3178"/>
      <c r="G32" s="3178"/>
      <c r="H32" s="3178"/>
      <c r="I32" s="3178"/>
      <c r="J32" s="3178"/>
      <c r="K32" s="3178"/>
      <c r="L32" s="4121"/>
      <c r="M32" s="1667"/>
      <c r="N32" s="1667"/>
      <c r="O32" s="1667"/>
      <c r="P32" s="1668"/>
      <c r="Q32" s="1668"/>
      <c r="R32" s="1668"/>
      <c r="S32" s="1668"/>
      <c r="T32" s="1668"/>
      <c r="U32" s="1668"/>
      <c r="V32" s="1668"/>
      <c r="W32" s="1668"/>
      <c r="X32" s="1668"/>
      <c r="Y32" s="1668"/>
      <c r="Z32" s="1668"/>
      <c r="AA32" s="307"/>
      <c r="AB32" s="307"/>
      <c r="AC32" s="307"/>
      <c r="AD32" s="307"/>
      <c r="AE32" s="307"/>
      <c r="AF32" s="307"/>
    </row>
    <row r="33" spans="1:32">
      <c r="A33" s="307"/>
      <c r="B33" s="4144" t="s">
        <v>2187</v>
      </c>
      <c r="C33" s="3178"/>
      <c r="D33" s="4121"/>
      <c r="E33" s="4128" t="s">
        <v>2188</v>
      </c>
      <c r="F33" s="3178"/>
      <c r="G33" s="3178"/>
      <c r="H33" s="3178"/>
      <c r="I33" s="3178"/>
      <c r="J33" s="3178"/>
      <c r="K33" s="3178"/>
      <c r="L33" s="4121"/>
      <c r="M33" s="1667"/>
      <c r="N33" s="1667"/>
      <c r="O33" s="1667"/>
      <c r="P33" s="1668"/>
      <c r="Q33" s="1668"/>
      <c r="R33" s="1668"/>
      <c r="S33" s="1668"/>
      <c r="T33" s="1668"/>
      <c r="U33" s="1668"/>
      <c r="V33" s="1668"/>
      <c r="W33" s="1668"/>
      <c r="X33" s="1668"/>
      <c r="Y33" s="1668"/>
      <c r="Z33" s="1668"/>
      <c r="AA33" s="307"/>
      <c r="AB33" s="307"/>
      <c r="AC33" s="307"/>
      <c r="AD33" s="307"/>
      <c r="AE33" s="307"/>
      <c r="AF33" s="307"/>
    </row>
    <row r="34" spans="1:32" ht="14.25" customHeight="1">
      <c r="A34" s="307"/>
      <c r="B34" s="4143" t="s">
        <v>2189</v>
      </c>
      <c r="C34" s="4064"/>
      <c r="D34" s="4065"/>
      <c r="E34" s="4145" t="s">
        <v>2190</v>
      </c>
      <c r="F34" s="3172"/>
      <c r="G34" s="3172"/>
      <c r="H34" s="3172"/>
      <c r="I34" s="3172"/>
      <c r="J34" s="3172"/>
      <c r="K34" s="3987"/>
      <c r="L34" s="1669"/>
      <c r="M34" s="1667"/>
      <c r="N34" s="1667"/>
      <c r="O34" s="1667"/>
      <c r="P34" s="1668"/>
      <c r="Q34" s="1668"/>
      <c r="R34" s="1668"/>
      <c r="S34" s="1668"/>
      <c r="T34" s="1668"/>
      <c r="U34" s="1668"/>
      <c r="V34" s="1668"/>
      <c r="W34" s="1668"/>
      <c r="X34" s="1668"/>
      <c r="Y34" s="1668"/>
      <c r="Z34" s="1668"/>
      <c r="AA34" s="307"/>
      <c r="AB34" s="307"/>
      <c r="AC34" s="307"/>
      <c r="AD34" s="307"/>
      <c r="AE34" s="307"/>
      <c r="AF34" s="307"/>
    </row>
    <row r="35" spans="1:32" ht="18" customHeight="1">
      <c r="A35" s="307"/>
      <c r="B35" s="3991"/>
      <c r="C35" s="2882"/>
      <c r="D35" s="3992"/>
      <c r="E35" s="4148" t="s">
        <v>2191</v>
      </c>
      <c r="F35" s="3175"/>
      <c r="G35" s="3175"/>
      <c r="H35" s="3175"/>
      <c r="I35" s="3175"/>
      <c r="J35" s="3175"/>
      <c r="K35" s="4029"/>
      <c r="L35" s="1617"/>
      <c r="M35" s="1667"/>
      <c r="N35" s="1667"/>
      <c r="O35" s="1667"/>
      <c r="P35" s="1668"/>
      <c r="Q35" s="1668"/>
      <c r="R35" s="1668"/>
      <c r="S35" s="1668"/>
      <c r="T35" s="1668"/>
      <c r="U35" s="1668"/>
      <c r="V35" s="1668"/>
      <c r="W35" s="1668"/>
      <c r="X35" s="1668"/>
      <c r="Y35" s="1668"/>
      <c r="Z35" s="1668"/>
      <c r="AA35" s="307"/>
      <c r="AB35" s="307"/>
      <c r="AC35" s="307"/>
      <c r="AD35" s="307"/>
      <c r="AE35" s="307"/>
      <c r="AF35" s="307"/>
    </row>
    <row r="36" spans="1:32" ht="14.25" customHeight="1">
      <c r="A36" s="307"/>
      <c r="B36" s="3991"/>
      <c r="C36" s="2882"/>
      <c r="D36" s="3992"/>
      <c r="E36" s="4147" t="s">
        <v>2192</v>
      </c>
      <c r="F36" s="3175"/>
      <c r="G36" s="3175"/>
      <c r="H36" s="3175"/>
      <c r="I36" s="3175"/>
      <c r="J36" s="3175"/>
      <c r="K36" s="4029"/>
      <c r="L36" s="1670" t="s">
        <v>2193</v>
      </c>
      <c r="M36" s="1667"/>
      <c r="N36" s="1667"/>
      <c r="O36" s="1667"/>
      <c r="P36" s="1668"/>
      <c r="Q36" s="1668"/>
      <c r="R36" s="1668"/>
      <c r="S36" s="1668"/>
      <c r="T36" s="1668"/>
      <c r="U36" s="1668"/>
      <c r="V36" s="1668"/>
      <c r="W36" s="1668"/>
      <c r="X36" s="1668"/>
      <c r="Y36" s="1668"/>
      <c r="Z36" s="1668"/>
      <c r="AA36" s="307"/>
      <c r="AB36" s="307"/>
      <c r="AC36" s="307"/>
      <c r="AD36" s="307"/>
      <c r="AE36" s="307"/>
      <c r="AF36" s="307"/>
    </row>
    <row r="37" spans="1:32" ht="14.25" customHeight="1">
      <c r="A37" s="307"/>
      <c r="B37" s="3991"/>
      <c r="C37" s="2882"/>
      <c r="D37" s="3992"/>
      <c r="E37" s="4148" t="s">
        <v>2194</v>
      </c>
      <c r="F37" s="3175"/>
      <c r="G37" s="3175"/>
      <c r="H37" s="3175"/>
      <c r="I37" s="3175"/>
      <c r="J37" s="3175"/>
      <c r="K37" s="4029"/>
      <c r="L37" s="1617"/>
      <c r="M37" s="1667"/>
      <c r="N37" s="1667"/>
      <c r="O37" s="1667"/>
      <c r="P37" s="1668"/>
      <c r="Q37" s="1668"/>
      <c r="R37" s="1668"/>
      <c r="S37" s="1668"/>
      <c r="T37" s="1668"/>
      <c r="U37" s="1668"/>
      <c r="V37" s="1668"/>
      <c r="W37" s="1668"/>
      <c r="X37" s="1668"/>
      <c r="Y37" s="1668"/>
      <c r="Z37" s="1668"/>
      <c r="AA37" s="307"/>
      <c r="AB37" s="307"/>
      <c r="AC37" s="307"/>
      <c r="AD37" s="307"/>
      <c r="AE37" s="307"/>
      <c r="AF37" s="307"/>
    </row>
    <row r="38" spans="1:32" ht="14.25" customHeight="1">
      <c r="A38" s="307"/>
      <c r="B38" s="3991"/>
      <c r="C38" s="2882"/>
      <c r="D38" s="3992"/>
      <c r="E38" s="4147" t="s">
        <v>2195</v>
      </c>
      <c r="F38" s="3175"/>
      <c r="G38" s="3175"/>
      <c r="H38" s="3175"/>
      <c r="I38" s="3175"/>
      <c r="J38" s="3175"/>
      <c r="K38" s="4029"/>
      <c r="L38" s="1670" t="s">
        <v>2193</v>
      </c>
      <c r="M38" s="1667"/>
      <c r="N38" s="1667"/>
      <c r="O38" s="1667"/>
      <c r="P38" s="1668"/>
      <c r="Q38" s="1668"/>
      <c r="R38" s="1668"/>
      <c r="S38" s="1668"/>
      <c r="T38" s="1668"/>
      <c r="U38" s="1668"/>
      <c r="V38" s="1668"/>
      <c r="W38" s="1668"/>
      <c r="X38" s="1668"/>
      <c r="Y38" s="1668"/>
      <c r="Z38" s="1668"/>
      <c r="AA38" s="307"/>
      <c r="AB38" s="307"/>
      <c r="AC38" s="307"/>
      <c r="AD38" s="307"/>
      <c r="AE38" s="307"/>
      <c r="AF38" s="307"/>
    </row>
    <row r="39" spans="1:32">
      <c r="A39" s="307"/>
      <c r="B39" s="4132"/>
      <c r="C39" s="3178"/>
      <c r="D39" s="4121"/>
      <c r="E39" s="4149" t="s">
        <v>2196</v>
      </c>
      <c r="F39" s="4150"/>
      <c r="G39" s="4150"/>
      <c r="H39" s="4150"/>
      <c r="I39" s="4150"/>
      <c r="J39" s="4150"/>
      <c r="K39" s="4119"/>
      <c r="L39" s="1671"/>
      <c r="M39" s="1667"/>
      <c r="N39" s="1667"/>
      <c r="O39" s="1667"/>
      <c r="P39" s="1668"/>
      <c r="Q39" s="1668"/>
      <c r="R39" s="1668"/>
      <c r="S39" s="1668"/>
      <c r="T39" s="1668"/>
      <c r="U39" s="1668"/>
      <c r="V39" s="1668"/>
      <c r="W39" s="1668"/>
      <c r="X39" s="1668"/>
      <c r="Y39" s="1668"/>
      <c r="Z39" s="1668"/>
      <c r="AA39" s="307"/>
      <c r="AB39" s="307"/>
      <c r="AC39" s="307"/>
      <c r="AD39" s="307"/>
      <c r="AE39" s="307"/>
      <c r="AF39" s="307"/>
    </row>
    <row r="40" spans="1:32" ht="27.75" customHeight="1">
      <c r="A40" s="307"/>
      <c r="B40" s="4142" t="s">
        <v>2197</v>
      </c>
      <c r="C40" s="4061"/>
      <c r="D40" s="4062"/>
      <c r="E40" s="4134" t="s">
        <v>2198</v>
      </c>
      <c r="F40" s="4061"/>
      <c r="G40" s="4061"/>
      <c r="H40" s="4061"/>
      <c r="I40" s="4061"/>
      <c r="J40" s="4061"/>
      <c r="K40" s="4061"/>
      <c r="L40" s="4062"/>
      <c r="M40" s="1667"/>
      <c r="N40" s="1667"/>
      <c r="O40" s="1667"/>
      <c r="P40" s="1668"/>
      <c r="Q40" s="1668"/>
      <c r="R40" s="1668"/>
      <c r="S40" s="1668"/>
      <c r="T40" s="1668"/>
      <c r="U40" s="1668"/>
      <c r="V40" s="1668"/>
      <c r="W40" s="1668"/>
      <c r="X40" s="1668"/>
      <c r="Y40" s="1668"/>
      <c r="Z40" s="1668"/>
      <c r="AA40" s="307"/>
      <c r="AB40" s="307"/>
      <c r="AC40" s="307"/>
      <c r="AD40" s="307"/>
      <c r="AE40" s="307"/>
      <c r="AF40" s="307"/>
    </row>
    <row r="41" spans="1:32" ht="27" customHeight="1">
      <c r="A41" s="307"/>
      <c r="B41" s="4142" t="s">
        <v>2199</v>
      </c>
      <c r="C41" s="4061"/>
      <c r="D41" s="4062"/>
      <c r="E41" s="4134" t="s">
        <v>2200</v>
      </c>
      <c r="F41" s="4061"/>
      <c r="G41" s="4061"/>
      <c r="H41" s="4061"/>
      <c r="I41" s="4061"/>
      <c r="J41" s="4061"/>
      <c r="K41" s="4061"/>
      <c r="L41" s="4062"/>
      <c r="M41" s="1667"/>
      <c r="N41" s="1667"/>
      <c r="O41" s="1667"/>
      <c r="P41" s="1668"/>
      <c r="Q41" s="1668"/>
      <c r="R41" s="1668"/>
      <c r="S41" s="1668"/>
      <c r="T41" s="1668"/>
      <c r="U41" s="1668"/>
      <c r="V41" s="1668"/>
      <c r="W41" s="1668"/>
      <c r="X41" s="1668"/>
      <c r="Y41" s="1668"/>
      <c r="Z41" s="1668"/>
      <c r="AA41" s="307"/>
      <c r="AB41" s="1672"/>
      <c r="AC41" s="1672"/>
      <c r="AD41" s="1672"/>
      <c r="AE41" s="1672"/>
      <c r="AF41" s="1672"/>
    </row>
    <row r="42" spans="1:32" ht="23.25" customHeight="1">
      <c r="A42" s="307"/>
      <c r="B42" s="4131" t="s">
        <v>2201</v>
      </c>
      <c r="C42" s="2882"/>
      <c r="D42" s="3992"/>
      <c r="E42" s="4135" t="s">
        <v>2202</v>
      </c>
      <c r="F42" s="3987"/>
      <c r="G42" s="4136" t="s">
        <v>2203</v>
      </c>
      <c r="H42" s="3987"/>
      <c r="I42" s="4137" t="s">
        <v>2204</v>
      </c>
      <c r="J42" s="3987"/>
      <c r="K42" s="4138" t="s">
        <v>2205</v>
      </c>
      <c r="L42" s="3987"/>
      <c r="M42" s="1667"/>
      <c r="N42" s="1667"/>
      <c r="O42" s="1667"/>
      <c r="P42" s="1668"/>
      <c r="Q42" s="1668"/>
      <c r="R42" s="1668"/>
      <c r="S42" s="1668"/>
      <c r="T42" s="1668"/>
      <c r="U42" s="1668"/>
      <c r="V42" s="1668"/>
      <c r="W42" s="1668"/>
      <c r="X42" s="1668"/>
      <c r="Y42" s="1668"/>
      <c r="Z42" s="1668"/>
      <c r="AA42" s="307"/>
      <c r="AB42" s="4139"/>
      <c r="AC42" s="2882"/>
      <c r="AD42" s="2882"/>
      <c r="AE42" s="1673"/>
      <c r="AF42" s="1673"/>
    </row>
    <row r="43" spans="1:32" ht="14.25" customHeight="1">
      <c r="A43" s="307"/>
      <c r="B43" s="3991"/>
      <c r="C43" s="2882"/>
      <c r="D43" s="3992"/>
      <c r="E43" s="4115" t="s">
        <v>2206</v>
      </c>
      <c r="F43" s="4029"/>
      <c r="G43" s="4140" t="s">
        <v>2207</v>
      </c>
      <c r="H43" s="4029"/>
      <c r="I43" s="4140" t="s">
        <v>2208</v>
      </c>
      <c r="J43" s="4029"/>
      <c r="K43" s="4140" t="s">
        <v>2209</v>
      </c>
      <c r="L43" s="4029"/>
      <c r="M43" s="1667"/>
      <c r="N43" s="1667"/>
      <c r="O43" s="1667"/>
      <c r="P43" s="1668"/>
      <c r="Q43" s="1668"/>
      <c r="R43" s="1668"/>
      <c r="S43" s="1668"/>
      <c r="T43" s="1668"/>
      <c r="U43" s="1668"/>
      <c r="V43" s="1668"/>
      <c r="W43" s="1668"/>
      <c r="X43" s="1668"/>
      <c r="Y43" s="1668"/>
      <c r="Z43" s="1668"/>
      <c r="AA43" s="307"/>
      <c r="AB43" s="4114"/>
      <c r="AC43" s="2882"/>
      <c r="AD43" s="2882"/>
      <c r="AE43" s="1674"/>
      <c r="AF43" s="1674"/>
    </row>
    <row r="44" spans="1:32" ht="17.25" customHeight="1">
      <c r="A44" s="307"/>
      <c r="B44" s="3991"/>
      <c r="C44" s="2882"/>
      <c r="D44" s="3992"/>
      <c r="E44" s="4116" t="s">
        <v>2210</v>
      </c>
      <c r="F44" s="4029"/>
      <c r="G44" s="4117" t="s">
        <v>2207</v>
      </c>
      <c r="H44" s="4029"/>
      <c r="I44" s="4117" t="s">
        <v>2208</v>
      </c>
      <c r="J44" s="4029"/>
      <c r="K44" s="4117" t="s">
        <v>2209</v>
      </c>
      <c r="L44" s="4029"/>
      <c r="M44" s="1667"/>
      <c r="N44" s="1667"/>
      <c r="O44" s="1667"/>
      <c r="P44" s="1668"/>
      <c r="Q44" s="1668"/>
      <c r="R44" s="1668"/>
      <c r="S44" s="1668"/>
      <c r="T44" s="1668"/>
      <c r="U44" s="1668"/>
      <c r="V44" s="1668"/>
      <c r="W44" s="1668"/>
      <c r="X44" s="1668"/>
      <c r="Y44" s="1668"/>
      <c r="Z44" s="1668"/>
      <c r="AA44" s="307"/>
      <c r="AB44" s="4114"/>
      <c r="AC44" s="2882"/>
      <c r="AD44" s="2882"/>
      <c r="AE44" s="1674"/>
      <c r="AF44" s="1674"/>
    </row>
    <row r="45" spans="1:32">
      <c r="A45" s="307"/>
      <c r="B45" s="4132"/>
      <c r="C45" s="3178"/>
      <c r="D45" s="4121"/>
      <c r="E45" s="4127" t="s">
        <v>2211</v>
      </c>
      <c r="F45" s="4119"/>
      <c r="G45" s="4118" t="s">
        <v>2207</v>
      </c>
      <c r="H45" s="4119"/>
      <c r="I45" s="4118" t="s">
        <v>2208</v>
      </c>
      <c r="J45" s="4119"/>
      <c r="K45" s="4118" t="s">
        <v>2209</v>
      </c>
      <c r="L45" s="4119"/>
      <c r="M45" s="1667"/>
      <c r="N45" s="1667"/>
      <c r="O45" s="1667"/>
      <c r="P45" s="4106"/>
      <c r="Q45" s="2882"/>
      <c r="R45" s="2882"/>
      <c r="S45" s="2882"/>
      <c r="T45" s="2882"/>
      <c r="U45" s="2882"/>
      <c r="V45" s="2882"/>
      <c r="W45" s="2882"/>
      <c r="X45" s="2882"/>
      <c r="Y45" s="2882"/>
      <c r="Z45" s="2882"/>
      <c r="AA45" s="307"/>
      <c r="AB45" s="4114"/>
      <c r="AC45" s="2882"/>
      <c r="AD45" s="2882"/>
      <c r="AE45" s="1674"/>
      <c r="AF45" s="1674"/>
    </row>
    <row r="46" spans="1:32" ht="14.25" customHeight="1">
      <c r="A46" s="307"/>
      <c r="B46" s="4120" t="s">
        <v>2212</v>
      </c>
      <c r="C46" s="4064"/>
      <c r="D46" s="4064"/>
      <c r="E46" s="4064"/>
      <c r="F46" s="4064"/>
      <c r="G46" s="4064"/>
      <c r="H46" s="4064"/>
      <c r="I46" s="4064"/>
      <c r="J46" s="4064"/>
      <c r="K46" s="4064"/>
      <c r="L46" s="4065"/>
      <c r="M46" s="1667"/>
      <c r="N46" s="1667"/>
      <c r="O46" s="1667"/>
      <c r="P46" s="2882"/>
      <c r="Q46" s="2882"/>
      <c r="R46" s="2882"/>
      <c r="S46" s="2882"/>
      <c r="T46" s="2882"/>
      <c r="U46" s="2882"/>
      <c r="V46" s="2882"/>
      <c r="W46" s="2882"/>
      <c r="X46" s="2882"/>
      <c r="Y46" s="2882"/>
      <c r="Z46" s="2882"/>
      <c r="AA46" s="307"/>
      <c r="AB46" s="307"/>
      <c r="AC46" s="307"/>
      <c r="AD46" s="307"/>
      <c r="AE46" s="307"/>
      <c r="AF46" s="307"/>
    </row>
    <row r="47" spans="1:32" ht="14.25" customHeight="1">
      <c r="A47" s="307"/>
      <c r="B47" s="2885"/>
      <c r="C47" s="2882"/>
      <c r="D47" s="2882"/>
      <c r="E47" s="2882"/>
      <c r="F47" s="2882"/>
      <c r="G47" s="2882"/>
      <c r="H47" s="2882"/>
      <c r="I47" s="2882"/>
      <c r="J47" s="2882"/>
      <c r="K47" s="2882"/>
      <c r="L47" s="3992"/>
      <c r="M47" s="1667"/>
      <c r="N47" s="1667"/>
      <c r="O47" s="1667"/>
      <c r="P47" s="2882"/>
      <c r="Q47" s="2882"/>
      <c r="R47" s="2882"/>
      <c r="S47" s="2882"/>
      <c r="T47" s="2882"/>
      <c r="U47" s="2882"/>
      <c r="V47" s="2882"/>
      <c r="W47" s="2882"/>
      <c r="X47" s="2882"/>
      <c r="Y47" s="2882"/>
      <c r="Z47" s="2882"/>
      <c r="AA47" s="307"/>
      <c r="AB47" s="307"/>
      <c r="AC47" s="307"/>
      <c r="AD47" s="307"/>
      <c r="AE47" s="307"/>
      <c r="AF47" s="307"/>
    </row>
    <row r="48" spans="1:32" ht="13.5" customHeight="1">
      <c r="A48" s="307"/>
      <c r="B48" s="2885"/>
      <c r="C48" s="2882"/>
      <c r="D48" s="2882"/>
      <c r="E48" s="2882"/>
      <c r="F48" s="2882"/>
      <c r="G48" s="2882"/>
      <c r="H48" s="2882"/>
      <c r="I48" s="2882"/>
      <c r="J48" s="2882"/>
      <c r="K48" s="2882"/>
      <c r="L48" s="3992"/>
      <c r="M48" s="1667"/>
      <c r="N48" s="1667"/>
      <c r="O48" s="1667"/>
      <c r="P48" s="2882"/>
      <c r="Q48" s="2882"/>
      <c r="R48" s="2882"/>
      <c r="S48" s="2882"/>
      <c r="T48" s="2882"/>
      <c r="U48" s="2882"/>
      <c r="V48" s="2882"/>
      <c r="W48" s="2882"/>
      <c r="X48" s="2882"/>
      <c r="Y48" s="2882"/>
      <c r="Z48" s="2882"/>
      <c r="AA48" s="307"/>
      <c r="AB48" s="307"/>
      <c r="AC48" s="307"/>
      <c r="AD48" s="307"/>
      <c r="AE48" s="307"/>
      <c r="AF48" s="307"/>
    </row>
    <row r="49" spans="1:32" ht="26.25" customHeight="1">
      <c r="A49" s="307"/>
      <c r="B49" s="3178"/>
      <c r="C49" s="3178"/>
      <c r="D49" s="3178"/>
      <c r="E49" s="3178"/>
      <c r="F49" s="3178"/>
      <c r="G49" s="3178"/>
      <c r="H49" s="3178"/>
      <c r="I49" s="3178"/>
      <c r="J49" s="3178"/>
      <c r="K49" s="3178"/>
      <c r="L49" s="4121"/>
      <c r="M49" s="1667"/>
      <c r="N49" s="1667"/>
      <c r="O49" s="1667"/>
      <c r="P49" s="1667"/>
      <c r="Q49" s="1667"/>
      <c r="R49" s="1667"/>
      <c r="S49" s="1667"/>
      <c r="T49" s="307"/>
      <c r="U49" s="307"/>
      <c r="V49" s="307"/>
      <c r="W49" s="307"/>
      <c r="X49" s="307"/>
      <c r="Y49" s="307"/>
      <c r="Z49" s="307"/>
      <c r="AA49" s="307"/>
      <c r="AB49" s="307"/>
      <c r="AC49" s="307"/>
      <c r="AD49" s="307"/>
      <c r="AE49" s="307"/>
      <c r="AF49" s="307"/>
    </row>
    <row r="50" spans="1:32" ht="14.25" customHeight="1">
      <c r="A50" s="307"/>
      <c r="B50" s="1667"/>
      <c r="C50" s="1667"/>
      <c r="D50" s="1667"/>
      <c r="E50" s="1667"/>
      <c r="F50" s="1667"/>
      <c r="G50" s="1667"/>
      <c r="H50" s="1667"/>
      <c r="I50" s="1667"/>
      <c r="J50" s="1667"/>
      <c r="K50" s="1667"/>
      <c r="L50" s="1667"/>
      <c r="M50" s="1667"/>
      <c r="N50" s="1667"/>
      <c r="O50" s="1667"/>
      <c r="P50" s="1667"/>
      <c r="Q50" s="1667"/>
      <c r="R50" s="1667"/>
      <c r="S50" s="1667"/>
      <c r="T50" s="307"/>
      <c r="U50" s="307"/>
      <c r="V50" s="307"/>
      <c r="W50" s="307"/>
      <c r="X50" s="307"/>
      <c r="Y50" s="307"/>
      <c r="Z50" s="307"/>
      <c r="AA50" s="307"/>
      <c r="AB50" s="307"/>
      <c r="AC50" s="307"/>
      <c r="AD50" s="307"/>
      <c r="AE50" s="307"/>
      <c r="AF50" s="307"/>
    </row>
    <row r="51" spans="1:32" ht="13.5" customHeight="1">
      <c r="A51" s="307"/>
      <c r="B51" s="1667"/>
      <c r="C51" s="1667"/>
      <c r="D51" s="1667"/>
      <c r="E51" s="1667"/>
      <c r="F51" s="1667"/>
      <c r="G51" s="1667"/>
      <c r="H51" s="1667"/>
      <c r="I51" s="1667"/>
      <c r="J51" s="1667"/>
      <c r="K51" s="1667"/>
      <c r="L51" s="1667"/>
      <c r="M51" s="1667"/>
      <c r="N51" s="1667"/>
      <c r="O51" s="1667"/>
      <c r="P51" s="1667"/>
      <c r="Q51" s="1667"/>
      <c r="R51" s="1667"/>
      <c r="S51" s="1667"/>
      <c r="T51" s="307"/>
      <c r="U51" s="307"/>
      <c r="V51" s="307"/>
      <c r="W51" s="307"/>
      <c r="X51" s="307"/>
      <c r="Y51" s="307"/>
      <c r="Z51" s="307"/>
      <c r="AA51" s="307"/>
      <c r="AB51" s="307"/>
      <c r="AC51" s="307"/>
      <c r="AD51" s="307"/>
      <c r="AE51" s="307"/>
      <c r="AF51" s="307"/>
    </row>
    <row r="52" spans="1:32" ht="14.25" customHeight="1">
      <c r="A52" s="307"/>
      <c r="B52" s="1667"/>
      <c r="C52" s="1667"/>
      <c r="D52" s="1667"/>
      <c r="E52" s="1667"/>
      <c r="F52" s="1667"/>
      <c r="G52" s="1667"/>
      <c r="H52" s="1667"/>
      <c r="I52" s="1667"/>
      <c r="J52" s="1667"/>
      <c r="K52" s="1667"/>
      <c r="L52" s="1667"/>
      <c r="M52" s="1667"/>
      <c r="N52" s="1667"/>
      <c r="O52" s="1667"/>
      <c r="P52" s="1667"/>
      <c r="Q52" s="1667"/>
      <c r="R52" s="1667"/>
      <c r="S52" s="1667"/>
      <c r="T52" s="307"/>
      <c r="U52" s="307"/>
      <c r="V52" s="307"/>
      <c r="W52" s="307"/>
      <c r="X52" s="307"/>
      <c r="Y52" s="307"/>
      <c r="Z52" s="307"/>
      <c r="AA52" s="307"/>
      <c r="AB52" s="307"/>
      <c r="AC52" s="307"/>
      <c r="AD52" s="307"/>
      <c r="AE52" s="307"/>
      <c r="AF52" s="307"/>
    </row>
    <row r="53" spans="1:32" ht="28.5" customHeight="1">
      <c r="A53" s="307"/>
      <c r="B53" s="4122" t="s">
        <v>2213</v>
      </c>
      <c r="C53" s="3168"/>
      <c r="D53" s="3168"/>
      <c r="E53" s="3168"/>
      <c r="F53" s="3168"/>
      <c r="G53" s="3168"/>
      <c r="H53" s="3168"/>
      <c r="I53" s="3168"/>
      <c r="J53" s="3168"/>
      <c r="K53" s="3168"/>
      <c r="L53" s="3168"/>
      <c r="M53" s="307"/>
      <c r="N53" s="307"/>
      <c r="O53" s="4108"/>
      <c r="P53" s="2882"/>
      <c r="Q53" s="2882"/>
      <c r="R53" s="2882"/>
      <c r="S53" s="2882"/>
      <c r="T53" s="2882"/>
      <c r="U53" s="2882"/>
      <c r="V53" s="2882"/>
      <c r="W53" s="2882"/>
      <c r="X53" s="2882"/>
      <c r="Y53" s="2882"/>
      <c r="Z53" s="307"/>
      <c r="AA53" s="307"/>
      <c r="AB53" s="307"/>
      <c r="AC53" s="307"/>
      <c r="AD53" s="307"/>
      <c r="AE53" s="307"/>
      <c r="AF53" s="307"/>
    </row>
    <row r="54" spans="1:32" ht="49.5" customHeight="1">
      <c r="A54" s="307"/>
      <c r="B54" s="4123" t="s">
        <v>2177</v>
      </c>
      <c r="C54" s="4124"/>
      <c r="D54" s="4125"/>
      <c r="E54" s="4126" t="s">
        <v>2214</v>
      </c>
      <c r="F54" s="4124"/>
      <c r="G54" s="4124"/>
      <c r="H54" s="4124"/>
      <c r="I54" s="4124"/>
      <c r="J54" s="4124"/>
      <c r="K54" s="4124"/>
      <c r="L54" s="4125"/>
      <c r="M54" s="307"/>
      <c r="N54" s="307"/>
      <c r="O54" s="4109"/>
      <c r="P54" s="2882"/>
      <c r="Q54" s="2882"/>
      <c r="R54" s="2949"/>
      <c r="S54" s="2882"/>
      <c r="T54" s="2882"/>
      <c r="U54" s="2882"/>
      <c r="V54" s="2882"/>
      <c r="W54" s="2882"/>
      <c r="X54" s="2882"/>
      <c r="Y54" s="2882"/>
      <c r="Z54" s="307"/>
      <c r="AA54" s="307"/>
      <c r="AB54" s="307"/>
      <c r="AC54" s="307"/>
      <c r="AD54" s="307"/>
      <c r="AE54" s="307"/>
      <c r="AF54" s="307"/>
    </row>
    <row r="55" spans="1:32" ht="14.25" customHeight="1">
      <c r="A55" s="307"/>
      <c r="B55" s="4131" t="s">
        <v>2179</v>
      </c>
      <c r="C55" s="2882"/>
      <c r="D55" s="3992"/>
      <c r="E55" s="4133" t="s">
        <v>2215</v>
      </c>
      <c r="F55" s="2882"/>
      <c r="G55" s="2882"/>
      <c r="H55" s="2882"/>
      <c r="I55" s="2882"/>
      <c r="J55" s="2882"/>
      <c r="K55" s="2882"/>
      <c r="L55" s="3992"/>
      <c r="M55" s="307"/>
      <c r="N55" s="307"/>
      <c r="O55" s="4109"/>
      <c r="P55" s="2882"/>
      <c r="Q55" s="2882"/>
      <c r="R55" s="2949"/>
      <c r="S55" s="2882"/>
      <c r="T55" s="2882"/>
      <c r="U55" s="2882"/>
      <c r="V55" s="2882"/>
      <c r="W55" s="2882"/>
      <c r="X55" s="2882"/>
      <c r="Y55" s="2882"/>
      <c r="Z55" s="307"/>
      <c r="AA55" s="307"/>
      <c r="AB55" s="307"/>
      <c r="AC55" s="307"/>
      <c r="AD55" s="307"/>
      <c r="AE55" s="307"/>
      <c r="AF55" s="307"/>
    </row>
    <row r="56" spans="1:32" ht="14.25" customHeight="1">
      <c r="A56" s="307"/>
      <c r="B56" s="3991"/>
      <c r="C56" s="2882"/>
      <c r="D56" s="3992"/>
      <c r="E56" s="3991"/>
      <c r="F56" s="2882"/>
      <c r="G56" s="2882"/>
      <c r="H56" s="2882"/>
      <c r="I56" s="2882"/>
      <c r="J56" s="2882"/>
      <c r="K56" s="2882"/>
      <c r="L56" s="3992"/>
      <c r="M56" s="307"/>
      <c r="N56" s="307"/>
      <c r="O56" s="2882"/>
      <c r="P56" s="2882"/>
      <c r="Q56" s="2882"/>
      <c r="R56" s="2882"/>
      <c r="S56" s="2882"/>
      <c r="T56" s="2882"/>
      <c r="U56" s="2882"/>
      <c r="V56" s="2882"/>
      <c r="W56" s="2882"/>
      <c r="X56" s="2882"/>
      <c r="Y56" s="2882"/>
      <c r="Z56" s="307"/>
      <c r="AA56" s="307"/>
      <c r="AB56" s="307"/>
      <c r="AC56" s="307"/>
      <c r="AD56" s="307"/>
      <c r="AE56" s="307"/>
      <c r="AF56" s="307"/>
    </row>
    <row r="57" spans="1:32" ht="14.25" customHeight="1">
      <c r="A57" s="307"/>
      <c r="B57" s="3991"/>
      <c r="C57" s="2882"/>
      <c r="D57" s="3992"/>
      <c r="E57" s="3991"/>
      <c r="F57" s="2882"/>
      <c r="G57" s="2882"/>
      <c r="H57" s="2882"/>
      <c r="I57" s="2882"/>
      <c r="J57" s="2882"/>
      <c r="K57" s="2882"/>
      <c r="L57" s="3992"/>
      <c r="M57" s="378"/>
      <c r="N57" s="378"/>
      <c r="O57" s="2882"/>
      <c r="P57" s="2882"/>
      <c r="Q57" s="2882"/>
      <c r="R57" s="2882"/>
      <c r="S57" s="2882"/>
      <c r="T57" s="2882"/>
      <c r="U57" s="2882"/>
      <c r="V57" s="2882"/>
      <c r="W57" s="2882"/>
      <c r="X57" s="2882"/>
      <c r="Y57" s="2882"/>
      <c r="Z57" s="307"/>
      <c r="AA57" s="307"/>
      <c r="AB57" s="307"/>
      <c r="AC57" s="307"/>
      <c r="AD57" s="307"/>
      <c r="AE57" s="307"/>
      <c r="AF57" s="307"/>
    </row>
    <row r="58" spans="1:32" ht="14.25" customHeight="1">
      <c r="A58" s="307"/>
      <c r="B58" s="3991"/>
      <c r="C58" s="2882"/>
      <c r="D58" s="3992"/>
      <c r="E58" s="3991"/>
      <c r="F58" s="2882"/>
      <c r="G58" s="2882"/>
      <c r="H58" s="2882"/>
      <c r="I58" s="2882"/>
      <c r="J58" s="2882"/>
      <c r="K58" s="2882"/>
      <c r="L58" s="3992"/>
      <c r="M58" s="307"/>
      <c r="N58" s="307"/>
      <c r="O58" s="2882"/>
      <c r="P58" s="2882"/>
      <c r="Q58" s="2882"/>
      <c r="R58" s="2882"/>
      <c r="S58" s="2882"/>
      <c r="T58" s="2882"/>
      <c r="U58" s="2882"/>
      <c r="V58" s="2882"/>
      <c r="W58" s="2882"/>
      <c r="X58" s="2882"/>
      <c r="Y58" s="2882"/>
      <c r="Z58" s="307"/>
      <c r="AA58" s="307"/>
      <c r="AB58" s="307"/>
      <c r="AC58" s="307"/>
      <c r="AD58" s="307"/>
      <c r="AE58" s="307"/>
      <c r="AF58" s="307"/>
    </row>
    <row r="59" spans="1:32" ht="14.25" customHeight="1">
      <c r="A59" s="307"/>
      <c r="B59" s="3991"/>
      <c r="C59" s="2882"/>
      <c r="D59" s="3992"/>
      <c r="E59" s="3991"/>
      <c r="F59" s="2882"/>
      <c r="G59" s="2882"/>
      <c r="H59" s="2882"/>
      <c r="I59" s="2882"/>
      <c r="J59" s="2882"/>
      <c r="K59" s="2882"/>
      <c r="L59" s="3992"/>
      <c r="M59" s="1672"/>
      <c r="N59" s="1672"/>
      <c r="O59" s="2882"/>
      <c r="P59" s="2882"/>
      <c r="Q59" s="2882"/>
      <c r="R59" s="2882"/>
      <c r="S59" s="2882"/>
      <c r="T59" s="2882"/>
      <c r="U59" s="2882"/>
      <c r="V59" s="2882"/>
      <c r="W59" s="2882"/>
      <c r="X59" s="2882"/>
      <c r="Y59" s="2882"/>
      <c r="Z59" s="307"/>
      <c r="AA59" s="307"/>
      <c r="AB59" s="307"/>
      <c r="AC59" s="307"/>
      <c r="AD59" s="307"/>
      <c r="AE59" s="307"/>
      <c r="AF59" s="307"/>
    </row>
    <row r="60" spans="1:32" ht="14.25" customHeight="1">
      <c r="A60" s="307"/>
      <c r="B60" s="3991"/>
      <c r="C60" s="2882"/>
      <c r="D60" s="3992"/>
      <c r="E60" s="3991"/>
      <c r="F60" s="2882"/>
      <c r="G60" s="2882"/>
      <c r="H60" s="2882"/>
      <c r="I60" s="2882"/>
      <c r="J60" s="2882"/>
      <c r="K60" s="2882"/>
      <c r="L60" s="3992"/>
      <c r="M60" s="1672"/>
      <c r="N60" s="1672"/>
      <c r="O60" s="2882"/>
      <c r="P60" s="2882"/>
      <c r="Q60" s="2882"/>
      <c r="R60" s="2882"/>
      <c r="S60" s="2882"/>
      <c r="T60" s="2882"/>
      <c r="U60" s="2882"/>
      <c r="V60" s="2882"/>
      <c r="W60" s="2882"/>
      <c r="X60" s="2882"/>
      <c r="Y60" s="2882"/>
      <c r="Z60" s="307"/>
      <c r="AA60" s="307"/>
      <c r="AB60" s="307"/>
      <c r="AC60" s="307"/>
      <c r="AD60" s="307"/>
      <c r="AE60" s="307"/>
      <c r="AF60" s="307"/>
    </row>
    <row r="61" spans="1:32" ht="14.25" customHeight="1">
      <c r="A61" s="307"/>
      <c r="B61" s="3991"/>
      <c r="C61" s="2882"/>
      <c r="D61" s="3992"/>
      <c r="E61" s="3991"/>
      <c r="F61" s="2882"/>
      <c r="G61" s="2882"/>
      <c r="H61" s="2882"/>
      <c r="I61" s="2882"/>
      <c r="J61" s="2882"/>
      <c r="K61" s="2882"/>
      <c r="L61" s="3992"/>
      <c r="M61" s="1672"/>
      <c r="N61" s="1672"/>
      <c r="O61" s="2882"/>
      <c r="P61" s="2882"/>
      <c r="Q61" s="2882"/>
      <c r="R61" s="2882"/>
      <c r="S61" s="2882"/>
      <c r="T61" s="2882"/>
      <c r="U61" s="2882"/>
      <c r="V61" s="2882"/>
      <c r="W61" s="2882"/>
      <c r="X61" s="2882"/>
      <c r="Y61" s="2882"/>
      <c r="Z61" s="307"/>
      <c r="AA61" s="307"/>
      <c r="AB61" s="307"/>
      <c r="AC61" s="307"/>
      <c r="AD61" s="307"/>
      <c r="AE61" s="307"/>
      <c r="AF61" s="307"/>
    </row>
    <row r="62" spans="1:32" ht="137.25" customHeight="1">
      <c r="A62" s="307"/>
      <c r="B62" s="4132"/>
      <c r="C62" s="3178"/>
      <c r="D62" s="4121"/>
      <c r="E62" s="4132"/>
      <c r="F62" s="3178"/>
      <c r="G62" s="3178"/>
      <c r="H62" s="3178"/>
      <c r="I62" s="3178"/>
      <c r="J62" s="3178"/>
      <c r="K62" s="3178"/>
      <c r="L62" s="4121"/>
      <c r="M62" s="1672"/>
      <c r="N62" s="1672"/>
      <c r="O62" s="2882"/>
      <c r="P62" s="2882"/>
      <c r="Q62" s="2882"/>
      <c r="R62" s="2882"/>
      <c r="S62" s="2882"/>
      <c r="T62" s="2882"/>
      <c r="U62" s="2882"/>
      <c r="V62" s="2882"/>
      <c r="W62" s="2882"/>
      <c r="X62" s="2882"/>
      <c r="Y62" s="2882"/>
      <c r="Z62" s="307"/>
      <c r="AA62" s="307"/>
      <c r="AB62" s="307"/>
      <c r="AC62" s="307"/>
      <c r="AD62" s="307"/>
      <c r="AE62" s="307"/>
      <c r="AF62" s="307"/>
    </row>
    <row r="63" spans="1:32" ht="14.25" customHeight="1">
      <c r="A63" s="307"/>
      <c r="B63" s="4143" t="s">
        <v>2181</v>
      </c>
      <c r="C63" s="4064"/>
      <c r="D63" s="4065"/>
      <c r="E63" s="4141" t="s">
        <v>2216</v>
      </c>
      <c r="F63" s="4064"/>
      <c r="G63" s="4064"/>
      <c r="H63" s="4064"/>
      <c r="I63" s="4064"/>
      <c r="J63" s="4064"/>
      <c r="K63" s="4064"/>
      <c r="L63" s="4065"/>
      <c r="M63" s="1672"/>
      <c r="N63" s="1672"/>
      <c r="O63" s="4109"/>
      <c r="P63" s="2882"/>
      <c r="Q63" s="2882"/>
      <c r="R63" s="2949"/>
      <c r="S63" s="2882"/>
      <c r="T63" s="2882"/>
      <c r="U63" s="2882"/>
      <c r="V63" s="2882"/>
      <c r="W63" s="2882"/>
      <c r="X63" s="2882"/>
      <c r="Y63" s="2882"/>
      <c r="Z63" s="307"/>
      <c r="AA63" s="307"/>
      <c r="AB63" s="307"/>
      <c r="AC63" s="307"/>
      <c r="AD63" s="307"/>
      <c r="AE63" s="307"/>
      <c r="AF63" s="307"/>
    </row>
    <row r="64" spans="1:32" ht="34.5" customHeight="1">
      <c r="A64" s="307"/>
      <c r="B64" s="4132"/>
      <c r="C64" s="3178"/>
      <c r="D64" s="4121"/>
      <c r="E64" s="4132"/>
      <c r="F64" s="3178"/>
      <c r="G64" s="3178"/>
      <c r="H64" s="3178"/>
      <c r="I64" s="3178"/>
      <c r="J64" s="3178"/>
      <c r="K64" s="3178"/>
      <c r="L64" s="4121"/>
      <c r="M64" s="1672"/>
      <c r="N64" s="1672"/>
      <c r="O64" s="2882"/>
      <c r="P64" s="2882"/>
      <c r="Q64" s="2882"/>
      <c r="R64" s="2882"/>
      <c r="S64" s="2882"/>
      <c r="T64" s="2882"/>
      <c r="U64" s="2882"/>
      <c r="V64" s="2882"/>
      <c r="W64" s="2882"/>
      <c r="X64" s="2882"/>
      <c r="Y64" s="2882"/>
      <c r="Z64" s="307"/>
      <c r="AA64" s="307"/>
      <c r="AB64" s="307"/>
      <c r="AC64" s="307"/>
      <c r="AD64" s="307"/>
      <c r="AE64" s="307"/>
      <c r="AF64" s="307"/>
    </row>
    <row r="65" spans="1:32" ht="14.25" customHeight="1">
      <c r="A65" s="307"/>
      <c r="B65" s="4143" t="s">
        <v>2183</v>
      </c>
      <c r="C65" s="4064"/>
      <c r="D65" s="4065"/>
      <c r="E65" s="4141" t="s">
        <v>2217</v>
      </c>
      <c r="F65" s="4064"/>
      <c r="G65" s="4064"/>
      <c r="H65" s="4064"/>
      <c r="I65" s="4064"/>
      <c r="J65" s="4064"/>
      <c r="K65" s="4064"/>
      <c r="L65" s="4065"/>
      <c r="M65" s="1672"/>
      <c r="N65" s="1672"/>
      <c r="O65" s="4109"/>
      <c r="P65" s="2882"/>
      <c r="Q65" s="2882"/>
      <c r="R65" s="2949"/>
      <c r="S65" s="2882"/>
      <c r="T65" s="2882"/>
      <c r="U65" s="2882"/>
      <c r="V65" s="2882"/>
      <c r="W65" s="2882"/>
      <c r="X65" s="2882"/>
      <c r="Y65" s="2882"/>
      <c r="Z65" s="307"/>
      <c r="AA65" s="307"/>
      <c r="AB65" s="307"/>
      <c r="AC65" s="307"/>
      <c r="AD65" s="307"/>
      <c r="AE65" s="307"/>
      <c r="AF65" s="307"/>
    </row>
    <row r="66" spans="1:32" ht="14.25" customHeight="1">
      <c r="A66" s="307"/>
      <c r="B66" s="3991"/>
      <c r="C66" s="2882"/>
      <c r="D66" s="3992"/>
      <c r="E66" s="3991"/>
      <c r="F66" s="2882"/>
      <c r="G66" s="2882"/>
      <c r="H66" s="2882"/>
      <c r="I66" s="2882"/>
      <c r="J66" s="2882"/>
      <c r="K66" s="2882"/>
      <c r="L66" s="3992"/>
      <c r="M66" s="1672"/>
      <c r="N66" s="1672"/>
      <c r="O66" s="2882"/>
      <c r="P66" s="2882"/>
      <c r="Q66" s="2882"/>
      <c r="R66" s="2882"/>
      <c r="S66" s="2882"/>
      <c r="T66" s="2882"/>
      <c r="U66" s="2882"/>
      <c r="V66" s="2882"/>
      <c r="W66" s="2882"/>
      <c r="X66" s="2882"/>
      <c r="Y66" s="2882"/>
      <c r="Z66" s="307"/>
      <c r="AA66" s="307"/>
      <c r="AB66" s="307"/>
      <c r="AC66" s="307"/>
      <c r="AD66" s="307"/>
      <c r="AE66" s="307"/>
      <c r="AF66" s="307"/>
    </row>
    <row r="67" spans="1:32" ht="14.25" customHeight="1">
      <c r="A67" s="307"/>
      <c r="B67" s="3991"/>
      <c r="C67" s="2882"/>
      <c r="D67" s="3992"/>
      <c r="E67" s="3991"/>
      <c r="F67" s="2882"/>
      <c r="G67" s="2882"/>
      <c r="H67" s="2882"/>
      <c r="I67" s="2882"/>
      <c r="J67" s="2882"/>
      <c r="K67" s="2882"/>
      <c r="L67" s="3992"/>
      <c r="M67" s="1672"/>
      <c r="N67" s="1672"/>
      <c r="O67" s="2882"/>
      <c r="P67" s="2882"/>
      <c r="Q67" s="2882"/>
      <c r="R67" s="2882"/>
      <c r="S67" s="2882"/>
      <c r="T67" s="2882"/>
      <c r="U67" s="2882"/>
      <c r="V67" s="2882"/>
      <c r="W67" s="2882"/>
      <c r="X67" s="2882"/>
      <c r="Y67" s="2882"/>
      <c r="Z67" s="307"/>
      <c r="AA67" s="307"/>
      <c r="AB67" s="307"/>
      <c r="AC67" s="307"/>
      <c r="AD67" s="307"/>
      <c r="AE67" s="307"/>
      <c r="AF67" s="307"/>
    </row>
    <row r="68" spans="1:32" ht="14.25" customHeight="1">
      <c r="A68" s="307"/>
      <c r="B68" s="3991"/>
      <c r="C68" s="2882"/>
      <c r="D68" s="3992"/>
      <c r="E68" s="3991"/>
      <c r="F68" s="2882"/>
      <c r="G68" s="2882"/>
      <c r="H68" s="2882"/>
      <c r="I68" s="2882"/>
      <c r="J68" s="2882"/>
      <c r="K68" s="2882"/>
      <c r="L68" s="3992"/>
      <c r="M68" s="1672"/>
      <c r="N68" s="1672"/>
      <c r="O68" s="2882"/>
      <c r="P68" s="2882"/>
      <c r="Q68" s="2882"/>
      <c r="R68" s="2882"/>
      <c r="S68" s="2882"/>
      <c r="T68" s="2882"/>
      <c r="U68" s="2882"/>
      <c r="V68" s="2882"/>
      <c r="W68" s="2882"/>
      <c r="X68" s="2882"/>
      <c r="Y68" s="2882"/>
      <c r="Z68" s="307"/>
      <c r="AA68" s="307"/>
      <c r="AB68" s="307"/>
      <c r="AC68" s="307"/>
      <c r="AD68" s="307"/>
      <c r="AE68" s="307"/>
      <c r="AF68" s="307"/>
    </row>
    <row r="69" spans="1:32" ht="14.25" customHeight="1">
      <c r="A69" s="307"/>
      <c r="B69" s="3991"/>
      <c r="C69" s="2882"/>
      <c r="D69" s="3992"/>
      <c r="E69" s="3991"/>
      <c r="F69" s="2882"/>
      <c r="G69" s="2882"/>
      <c r="H69" s="2882"/>
      <c r="I69" s="2882"/>
      <c r="J69" s="2882"/>
      <c r="K69" s="2882"/>
      <c r="L69" s="3992"/>
      <c r="M69" s="1672"/>
      <c r="N69" s="1672"/>
      <c r="O69" s="2882"/>
      <c r="P69" s="2882"/>
      <c r="Q69" s="2882"/>
      <c r="R69" s="2882"/>
      <c r="S69" s="2882"/>
      <c r="T69" s="2882"/>
      <c r="U69" s="2882"/>
      <c r="V69" s="2882"/>
      <c r="W69" s="2882"/>
      <c r="X69" s="2882"/>
      <c r="Y69" s="2882"/>
      <c r="Z69" s="307"/>
      <c r="AA69" s="307"/>
      <c r="AB69" s="307"/>
      <c r="AC69" s="307"/>
      <c r="AD69" s="307"/>
      <c r="AE69" s="307"/>
      <c r="AF69" s="307"/>
    </row>
    <row r="70" spans="1:32" ht="14.25" customHeight="1">
      <c r="A70" s="307"/>
      <c r="B70" s="3991"/>
      <c r="C70" s="2882"/>
      <c r="D70" s="3992"/>
      <c r="E70" s="3991"/>
      <c r="F70" s="2882"/>
      <c r="G70" s="2882"/>
      <c r="H70" s="2882"/>
      <c r="I70" s="2882"/>
      <c r="J70" s="2882"/>
      <c r="K70" s="2882"/>
      <c r="L70" s="3992"/>
      <c r="M70" s="1672"/>
      <c r="N70" s="1672"/>
      <c r="O70" s="2882"/>
      <c r="P70" s="2882"/>
      <c r="Q70" s="2882"/>
      <c r="R70" s="2882"/>
      <c r="S70" s="2882"/>
      <c r="T70" s="2882"/>
      <c r="U70" s="2882"/>
      <c r="V70" s="2882"/>
      <c r="W70" s="2882"/>
      <c r="X70" s="2882"/>
      <c r="Y70" s="2882"/>
      <c r="Z70" s="307"/>
      <c r="AA70" s="307"/>
      <c r="AB70" s="307"/>
      <c r="AC70" s="307"/>
      <c r="AD70" s="307"/>
      <c r="AE70" s="307"/>
      <c r="AF70" s="307"/>
    </row>
    <row r="71" spans="1:32" ht="14.25" customHeight="1">
      <c r="A71" s="307"/>
      <c r="B71" s="3991"/>
      <c r="C71" s="2882"/>
      <c r="D71" s="3992"/>
      <c r="E71" s="3991"/>
      <c r="F71" s="2882"/>
      <c r="G71" s="2882"/>
      <c r="H71" s="2882"/>
      <c r="I71" s="2882"/>
      <c r="J71" s="2882"/>
      <c r="K71" s="2882"/>
      <c r="L71" s="3992"/>
      <c r="M71" s="1672"/>
      <c r="N71" s="1672"/>
      <c r="O71" s="2882"/>
      <c r="P71" s="2882"/>
      <c r="Q71" s="2882"/>
      <c r="R71" s="2882"/>
      <c r="S71" s="2882"/>
      <c r="T71" s="2882"/>
      <c r="U71" s="2882"/>
      <c r="V71" s="2882"/>
      <c r="W71" s="2882"/>
      <c r="X71" s="2882"/>
      <c r="Y71" s="2882"/>
      <c r="Z71" s="307"/>
      <c r="AA71" s="307"/>
      <c r="AB71" s="307"/>
      <c r="AC71" s="307"/>
      <c r="AD71" s="307"/>
      <c r="AE71" s="307"/>
      <c r="AF71" s="307"/>
    </row>
    <row r="72" spans="1:32" ht="42.75" customHeight="1">
      <c r="A72" s="307"/>
      <c r="B72" s="3991"/>
      <c r="C72" s="2882"/>
      <c r="D72" s="3992"/>
      <c r="E72" s="3991"/>
      <c r="F72" s="2882"/>
      <c r="G72" s="2882"/>
      <c r="H72" s="2882"/>
      <c r="I72" s="2882"/>
      <c r="J72" s="2882"/>
      <c r="K72" s="2882"/>
      <c r="L72" s="3992"/>
      <c r="M72" s="1672"/>
      <c r="N72" s="1672"/>
      <c r="O72" s="2882"/>
      <c r="P72" s="2882"/>
      <c r="Q72" s="2882"/>
      <c r="R72" s="2882"/>
      <c r="S72" s="2882"/>
      <c r="T72" s="2882"/>
      <c r="U72" s="2882"/>
      <c r="V72" s="2882"/>
      <c r="W72" s="2882"/>
      <c r="X72" s="2882"/>
      <c r="Y72" s="2882"/>
      <c r="Z72" s="307"/>
      <c r="AA72" s="307"/>
      <c r="AB72" s="307"/>
      <c r="AC72" s="307"/>
      <c r="AD72" s="307"/>
      <c r="AE72" s="307"/>
      <c r="AF72" s="307"/>
    </row>
    <row r="73" spans="1:32" ht="14.25" customHeight="1">
      <c r="A73" s="307"/>
      <c r="B73" s="3991"/>
      <c r="C73" s="2882"/>
      <c r="D73" s="3992"/>
      <c r="E73" s="3991"/>
      <c r="F73" s="2882"/>
      <c r="G73" s="2882"/>
      <c r="H73" s="2882"/>
      <c r="I73" s="2882"/>
      <c r="J73" s="2882"/>
      <c r="K73" s="2882"/>
      <c r="L73" s="3992"/>
      <c r="M73" s="1672"/>
      <c r="N73" s="1672"/>
      <c r="O73" s="2882"/>
      <c r="P73" s="2882"/>
      <c r="Q73" s="2882"/>
      <c r="R73" s="2882"/>
      <c r="S73" s="2882"/>
      <c r="T73" s="2882"/>
      <c r="U73" s="2882"/>
      <c r="V73" s="2882"/>
      <c r="W73" s="2882"/>
      <c r="X73" s="2882"/>
      <c r="Y73" s="2882"/>
      <c r="Z73" s="307"/>
      <c r="AA73" s="307"/>
      <c r="AB73" s="307"/>
      <c r="AC73" s="307"/>
      <c r="AD73" s="307"/>
      <c r="AE73" s="307"/>
      <c r="AF73" s="307"/>
    </row>
    <row r="74" spans="1:32" ht="14.25" customHeight="1">
      <c r="A74" s="307"/>
      <c r="B74" s="3991"/>
      <c r="C74" s="2882"/>
      <c r="D74" s="3992"/>
      <c r="E74" s="3991"/>
      <c r="F74" s="2882"/>
      <c r="G74" s="2882"/>
      <c r="H74" s="2882"/>
      <c r="I74" s="2882"/>
      <c r="J74" s="2882"/>
      <c r="K74" s="2882"/>
      <c r="L74" s="3992"/>
      <c r="M74" s="1672"/>
      <c r="N74" s="1672"/>
      <c r="O74" s="2882"/>
      <c r="P74" s="2882"/>
      <c r="Q74" s="2882"/>
      <c r="R74" s="2882"/>
      <c r="S74" s="2882"/>
      <c r="T74" s="2882"/>
      <c r="U74" s="2882"/>
      <c r="V74" s="2882"/>
      <c r="W74" s="2882"/>
      <c r="X74" s="2882"/>
      <c r="Y74" s="2882"/>
      <c r="Z74" s="307"/>
      <c r="AA74" s="307"/>
      <c r="AB74" s="307"/>
      <c r="AC74" s="307"/>
      <c r="AD74" s="307"/>
      <c r="AE74" s="307"/>
      <c r="AF74" s="307"/>
    </row>
    <row r="75" spans="1:32" ht="53.25" customHeight="1">
      <c r="A75" s="307"/>
      <c r="B75" s="3991"/>
      <c r="C75" s="2882"/>
      <c r="D75" s="3992"/>
      <c r="E75" s="3991"/>
      <c r="F75" s="2882"/>
      <c r="G75" s="2882"/>
      <c r="H75" s="2882"/>
      <c r="I75" s="2882"/>
      <c r="J75" s="2882"/>
      <c r="K75" s="2882"/>
      <c r="L75" s="3992"/>
      <c r="M75" s="1672"/>
      <c r="N75" s="1672"/>
      <c r="O75" s="2882"/>
      <c r="P75" s="2882"/>
      <c r="Q75" s="2882"/>
      <c r="R75" s="2882"/>
      <c r="S75" s="2882"/>
      <c r="T75" s="2882"/>
      <c r="U75" s="2882"/>
      <c r="V75" s="2882"/>
      <c r="W75" s="2882"/>
      <c r="X75" s="2882"/>
      <c r="Y75" s="2882"/>
      <c r="Z75" s="307"/>
      <c r="AA75" s="307"/>
      <c r="AB75" s="307"/>
      <c r="AC75" s="307"/>
      <c r="AD75" s="307"/>
      <c r="AE75" s="307"/>
      <c r="AF75" s="307"/>
    </row>
    <row r="76" spans="1:32" ht="137.25" customHeight="1">
      <c r="A76" s="307"/>
      <c r="B76" s="4132"/>
      <c r="C76" s="3178"/>
      <c r="D76" s="4121"/>
      <c r="E76" s="4132"/>
      <c r="F76" s="3178"/>
      <c r="G76" s="3178"/>
      <c r="H76" s="3178"/>
      <c r="I76" s="3178"/>
      <c r="J76" s="3178"/>
      <c r="K76" s="3178"/>
      <c r="L76" s="4121"/>
      <c r="M76" s="1672"/>
      <c r="N76" s="1672"/>
      <c r="O76" s="2882"/>
      <c r="P76" s="2882"/>
      <c r="Q76" s="2882"/>
      <c r="R76" s="2882"/>
      <c r="S76" s="2882"/>
      <c r="T76" s="2882"/>
      <c r="U76" s="2882"/>
      <c r="V76" s="2882"/>
      <c r="W76" s="2882"/>
      <c r="X76" s="2882"/>
      <c r="Y76" s="2882"/>
      <c r="Z76" s="307"/>
      <c r="AA76" s="307"/>
      <c r="AB76" s="307"/>
      <c r="AC76" s="307"/>
      <c r="AD76" s="307"/>
      <c r="AE76" s="307"/>
      <c r="AF76" s="307"/>
    </row>
    <row r="77" spans="1:32" ht="14.25" customHeight="1">
      <c r="A77" s="307"/>
      <c r="B77" s="4144" t="s">
        <v>2185</v>
      </c>
      <c r="C77" s="3178"/>
      <c r="D77" s="4121"/>
      <c r="E77" s="4128" t="s">
        <v>2186</v>
      </c>
      <c r="F77" s="3178"/>
      <c r="G77" s="3178"/>
      <c r="H77" s="3178"/>
      <c r="I77" s="3178"/>
      <c r="J77" s="3178"/>
      <c r="K77" s="3178"/>
      <c r="L77" s="4121"/>
      <c r="M77" s="1672"/>
      <c r="N77" s="1672"/>
      <c r="O77" s="4109"/>
      <c r="P77" s="2882"/>
      <c r="Q77" s="2882"/>
      <c r="R77" s="2949"/>
      <c r="S77" s="2882"/>
      <c r="T77" s="2882"/>
      <c r="U77" s="2882"/>
      <c r="V77" s="2882"/>
      <c r="W77" s="2882"/>
      <c r="X77" s="2882"/>
      <c r="Y77" s="2882"/>
      <c r="Z77" s="307"/>
      <c r="AA77" s="307"/>
      <c r="AB77" s="307"/>
      <c r="AC77" s="307"/>
      <c r="AD77" s="307"/>
      <c r="AE77" s="307"/>
      <c r="AF77" s="307"/>
    </row>
    <row r="78" spans="1:32" ht="14.25" customHeight="1">
      <c r="A78" s="307"/>
      <c r="B78" s="4144" t="s">
        <v>2187</v>
      </c>
      <c r="C78" s="3178"/>
      <c r="D78" s="4121"/>
      <c r="E78" s="4128" t="s">
        <v>2218</v>
      </c>
      <c r="F78" s="3178"/>
      <c r="G78" s="3178"/>
      <c r="H78" s="3178"/>
      <c r="I78" s="3178"/>
      <c r="J78" s="3178"/>
      <c r="K78" s="3178"/>
      <c r="L78" s="4121"/>
      <c r="M78" s="1672"/>
      <c r="N78" s="1672"/>
      <c r="O78" s="4109"/>
      <c r="P78" s="2882"/>
      <c r="Q78" s="2882"/>
      <c r="R78" s="2949"/>
      <c r="S78" s="2882"/>
      <c r="T78" s="2882"/>
      <c r="U78" s="2882"/>
      <c r="V78" s="2882"/>
      <c r="W78" s="2882"/>
      <c r="X78" s="2882"/>
      <c r="Y78" s="2882"/>
      <c r="Z78" s="307"/>
      <c r="AA78" s="307"/>
      <c r="AB78" s="307"/>
      <c r="AC78" s="307"/>
      <c r="AD78" s="307"/>
      <c r="AE78" s="307"/>
      <c r="AF78" s="307"/>
    </row>
    <row r="79" spans="1:32" ht="14.25" customHeight="1">
      <c r="A79" s="307"/>
      <c r="B79" s="4143" t="s">
        <v>2189</v>
      </c>
      <c r="C79" s="4064"/>
      <c r="D79" s="4065"/>
      <c r="E79" s="4129" t="s">
        <v>2190</v>
      </c>
      <c r="F79" s="3172"/>
      <c r="G79" s="3172"/>
      <c r="H79" s="3172"/>
      <c r="I79" s="3172"/>
      <c r="J79" s="3172"/>
      <c r="K79" s="3987"/>
      <c r="L79" s="1670" t="s">
        <v>2193</v>
      </c>
      <c r="M79" s="1672"/>
      <c r="N79" s="1672"/>
      <c r="O79" s="4109"/>
      <c r="P79" s="2882"/>
      <c r="Q79" s="2882"/>
      <c r="R79" s="2949"/>
      <c r="S79" s="2882"/>
      <c r="T79" s="2882"/>
      <c r="U79" s="2882"/>
      <c r="V79" s="2882"/>
      <c r="W79" s="2882"/>
      <c r="X79" s="2882"/>
      <c r="Y79" s="1676"/>
      <c r="Z79" s="307"/>
      <c r="AA79" s="307"/>
      <c r="AB79" s="307"/>
      <c r="AC79" s="307"/>
      <c r="AD79" s="307"/>
      <c r="AE79" s="307"/>
      <c r="AF79" s="307"/>
    </row>
    <row r="80" spans="1:32" ht="14.25" customHeight="1">
      <c r="A80" s="307"/>
      <c r="B80" s="3991"/>
      <c r="C80" s="2882"/>
      <c r="D80" s="3992"/>
      <c r="E80" s="4148" t="s">
        <v>2191</v>
      </c>
      <c r="F80" s="3175"/>
      <c r="G80" s="3175"/>
      <c r="H80" s="3175"/>
      <c r="I80" s="3175"/>
      <c r="J80" s="3175"/>
      <c r="K80" s="4029"/>
      <c r="L80" s="1617"/>
      <c r="M80" s="1672"/>
      <c r="N80" s="1672"/>
      <c r="O80" s="2882"/>
      <c r="P80" s="2882"/>
      <c r="Q80" s="2882"/>
      <c r="R80" s="4113"/>
      <c r="S80" s="2882"/>
      <c r="T80" s="2882"/>
      <c r="U80" s="2882"/>
      <c r="V80" s="2882"/>
      <c r="W80" s="2882"/>
      <c r="X80" s="2882"/>
      <c r="Y80" s="1676"/>
      <c r="Z80" s="307"/>
      <c r="AA80" s="307"/>
      <c r="AB80" s="307"/>
      <c r="AC80" s="307"/>
      <c r="AD80" s="307"/>
      <c r="AE80" s="307"/>
      <c r="AF80" s="307"/>
    </row>
    <row r="81" spans="1:32" ht="14.25" customHeight="1">
      <c r="A81" s="307"/>
      <c r="B81" s="3991"/>
      <c r="C81" s="2882"/>
      <c r="D81" s="3992"/>
      <c r="E81" s="4147" t="s">
        <v>2192</v>
      </c>
      <c r="F81" s="3175"/>
      <c r="G81" s="3175"/>
      <c r="H81" s="3175"/>
      <c r="I81" s="3175"/>
      <c r="J81" s="3175"/>
      <c r="K81" s="4029"/>
      <c r="L81" s="1670" t="s">
        <v>2193</v>
      </c>
      <c r="M81" s="1672"/>
      <c r="N81" s="1672"/>
      <c r="O81" s="2882"/>
      <c r="P81" s="2882"/>
      <c r="Q81" s="2882"/>
      <c r="R81" s="2949"/>
      <c r="S81" s="2882"/>
      <c r="T81" s="2882"/>
      <c r="U81" s="2882"/>
      <c r="V81" s="2882"/>
      <c r="W81" s="2882"/>
      <c r="X81" s="2882"/>
      <c r="Y81" s="1676"/>
      <c r="Z81" s="307"/>
      <c r="AA81" s="307"/>
      <c r="AB81" s="307"/>
      <c r="AC81" s="307"/>
      <c r="AD81" s="307"/>
      <c r="AE81" s="307"/>
      <c r="AF81" s="307"/>
    </row>
    <row r="82" spans="1:32" ht="14.25" customHeight="1">
      <c r="A82" s="307"/>
      <c r="B82" s="3991"/>
      <c r="C82" s="2882"/>
      <c r="D82" s="3992"/>
      <c r="E82" s="4148" t="s">
        <v>2194</v>
      </c>
      <c r="F82" s="3175"/>
      <c r="G82" s="3175"/>
      <c r="H82" s="3175"/>
      <c r="I82" s="3175"/>
      <c r="J82" s="3175"/>
      <c r="K82" s="4029"/>
      <c r="L82" s="1617"/>
      <c r="M82" s="1672"/>
      <c r="N82" s="1672"/>
      <c r="O82" s="2882"/>
      <c r="P82" s="2882"/>
      <c r="Q82" s="2882"/>
      <c r="R82" s="4113"/>
      <c r="S82" s="2882"/>
      <c r="T82" s="2882"/>
      <c r="U82" s="2882"/>
      <c r="V82" s="2882"/>
      <c r="W82" s="2882"/>
      <c r="X82" s="2882"/>
      <c r="Y82" s="1676"/>
      <c r="Z82" s="307"/>
      <c r="AA82" s="307"/>
      <c r="AB82" s="307"/>
      <c r="AC82" s="307"/>
      <c r="AD82" s="307"/>
      <c r="AE82" s="307"/>
      <c r="AF82" s="307"/>
    </row>
    <row r="83" spans="1:32" ht="14.25" customHeight="1">
      <c r="A83" s="307"/>
      <c r="B83" s="3991"/>
      <c r="C83" s="2882"/>
      <c r="D83" s="3992"/>
      <c r="E83" s="4148" t="s">
        <v>2195</v>
      </c>
      <c r="F83" s="3175"/>
      <c r="G83" s="3175"/>
      <c r="H83" s="3175"/>
      <c r="I83" s="3175"/>
      <c r="J83" s="3175"/>
      <c r="K83" s="4029"/>
      <c r="L83" s="1670"/>
      <c r="M83" s="1672"/>
      <c r="N83" s="1672"/>
      <c r="O83" s="2882"/>
      <c r="P83" s="2882"/>
      <c r="Q83" s="2882"/>
      <c r="R83" s="2949"/>
      <c r="S83" s="2882"/>
      <c r="T83" s="2882"/>
      <c r="U83" s="2882"/>
      <c r="V83" s="2882"/>
      <c r="W83" s="2882"/>
      <c r="X83" s="2882"/>
      <c r="Y83" s="1676"/>
      <c r="Z83" s="307"/>
      <c r="AA83" s="307"/>
      <c r="AB83" s="307"/>
      <c r="AC83" s="307"/>
      <c r="AD83" s="307"/>
      <c r="AE83" s="307"/>
      <c r="AF83" s="307"/>
    </row>
    <row r="84" spans="1:32" ht="14.25" customHeight="1">
      <c r="A84" s="307"/>
      <c r="B84" s="4132"/>
      <c r="C84" s="3178"/>
      <c r="D84" s="4121"/>
      <c r="E84" s="4149" t="s">
        <v>2196</v>
      </c>
      <c r="F84" s="4150"/>
      <c r="G84" s="4150"/>
      <c r="H84" s="4150"/>
      <c r="I84" s="4150"/>
      <c r="J84" s="4150"/>
      <c r="K84" s="4119"/>
      <c r="L84" s="1671"/>
      <c r="M84" s="1672"/>
      <c r="N84" s="1672"/>
      <c r="O84" s="2882"/>
      <c r="P84" s="2882"/>
      <c r="Q84" s="2882"/>
      <c r="R84" s="2949"/>
      <c r="S84" s="2882"/>
      <c r="T84" s="2882"/>
      <c r="U84" s="2882"/>
      <c r="V84" s="2882"/>
      <c r="W84" s="2882"/>
      <c r="X84" s="2882"/>
      <c r="Y84" s="12"/>
      <c r="Z84" s="307"/>
      <c r="AA84" s="307"/>
      <c r="AB84" s="307"/>
      <c r="AC84" s="307"/>
      <c r="AD84" s="307"/>
      <c r="AE84" s="307"/>
      <c r="AF84" s="307"/>
    </row>
    <row r="85" spans="1:32" ht="27.75" customHeight="1">
      <c r="A85" s="307"/>
      <c r="B85" s="4142" t="s">
        <v>2197</v>
      </c>
      <c r="C85" s="4061"/>
      <c r="D85" s="4062"/>
      <c r="E85" s="4134" t="s">
        <v>2219</v>
      </c>
      <c r="F85" s="4061"/>
      <c r="G85" s="4061"/>
      <c r="H85" s="4061"/>
      <c r="I85" s="4061"/>
      <c r="J85" s="4061"/>
      <c r="K85" s="4061"/>
      <c r="L85" s="4062"/>
      <c r="M85" s="1672"/>
      <c r="N85" s="1672"/>
      <c r="O85" s="4109"/>
      <c r="P85" s="2882"/>
      <c r="Q85" s="2882"/>
      <c r="R85" s="2949"/>
      <c r="S85" s="2882"/>
      <c r="T85" s="2882"/>
      <c r="U85" s="2882"/>
      <c r="V85" s="2882"/>
      <c r="W85" s="2882"/>
      <c r="X85" s="2882"/>
      <c r="Y85" s="2882"/>
      <c r="Z85" s="307"/>
      <c r="AA85" s="307"/>
      <c r="AB85" s="307"/>
      <c r="AC85" s="307"/>
      <c r="AD85" s="307"/>
      <c r="AE85" s="307"/>
      <c r="AF85" s="307"/>
    </row>
    <row r="86" spans="1:32" ht="33" customHeight="1">
      <c r="A86" s="307"/>
      <c r="B86" s="4142" t="s">
        <v>2199</v>
      </c>
      <c r="C86" s="4061"/>
      <c r="D86" s="4062"/>
      <c r="E86" s="4134" t="s">
        <v>2220</v>
      </c>
      <c r="F86" s="4061"/>
      <c r="G86" s="4061"/>
      <c r="H86" s="4061"/>
      <c r="I86" s="4061"/>
      <c r="J86" s="4061"/>
      <c r="K86" s="4061"/>
      <c r="L86" s="4062"/>
      <c r="M86" s="1672"/>
      <c r="N86" s="1672"/>
      <c r="O86" s="4109"/>
      <c r="P86" s="2882"/>
      <c r="Q86" s="2882"/>
      <c r="R86" s="2949"/>
      <c r="S86" s="2882"/>
      <c r="T86" s="2882"/>
      <c r="U86" s="2882"/>
      <c r="V86" s="2882"/>
      <c r="W86" s="2882"/>
      <c r="X86" s="2882"/>
      <c r="Y86" s="2882"/>
      <c r="Z86" s="307"/>
      <c r="AA86" s="307"/>
      <c r="AB86" s="307"/>
      <c r="AC86" s="307"/>
      <c r="AD86" s="307"/>
      <c r="AE86" s="307"/>
      <c r="AF86" s="307"/>
    </row>
    <row r="87" spans="1:32" ht="18.75" customHeight="1">
      <c r="A87" s="307"/>
      <c r="B87" s="4131" t="s">
        <v>2201</v>
      </c>
      <c r="C87" s="2882"/>
      <c r="D87" s="3992"/>
      <c r="E87" s="4135" t="s">
        <v>2202</v>
      </c>
      <c r="F87" s="3987"/>
      <c r="G87" s="4136" t="s">
        <v>2203</v>
      </c>
      <c r="H87" s="3987"/>
      <c r="I87" s="4137" t="s">
        <v>2204</v>
      </c>
      <c r="J87" s="3987"/>
      <c r="K87" s="4138" t="s">
        <v>2205</v>
      </c>
      <c r="L87" s="3987"/>
      <c r="M87" s="1672"/>
      <c r="N87" s="1672"/>
      <c r="O87" s="1668"/>
      <c r="P87" s="1677"/>
      <c r="Q87" s="1677"/>
      <c r="R87" s="1664"/>
      <c r="S87" s="378"/>
      <c r="T87" s="1664"/>
      <c r="U87" s="378"/>
      <c r="V87" s="1664"/>
      <c r="W87" s="378"/>
      <c r="X87" s="1664"/>
      <c r="Y87" s="378"/>
      <c r="Z87" s="307"/>
      <c r="AA87" s="307"/>
      <c r="AB87" s="307"/>
      <c r="AC87" s="307"/>
      <c r="AD87" s="307"/>
      <c r="AE87" s="307"/>
      <c r="AF87" s="307"/>
    </row>
    <row r="88" spans="1:32" ht="14.25" customHeight="1">
      <c r="A88" s="307"/>
      <c r="B88" s="3991"/>
      <c r="C88" s="2882"/>
      <c r="D88" s="3992"/>
      <c r="E88" s="4115" t="s">
        <v>2206</v>
      </c>
      <c r="F88" s="4029"/>
      <c r="G88" s="4140" t="s">
        <v>2207</v>
      </c>
      <c r="H88" s="4029"/>
      <c r="I88" s="4140" t="s">
        <v>2207</v>
      </c>
      <c r="J88" s="4029"/>
      <c r="K88" s="4140" t="s">
        <v>2221</v>
      </c>
      <c r="L88" s="4029"/>
      <c r="M88" s="1672"/>
      <c r="N88" s="1672"/>
      <c r="O88" s="1677"/>
      <c r="P88" s="1677"/>
      <c r="Q88" s="1677"/>
      <c r="R88" s="1678"/>
      <c r="S88" s="12"/>
      <c r="T88" s="12"/>
      <c r="U88" s="12"/>
      <c r="V88" s="12"/>
      <c r="W88" s="12"/>
      <c r="X88" s="12"/>
      <c r="Y88" s="12"/>
      <c r="Z88" s="307"/>
      <c r="AA88" s="307"/>
      <c r="AB88" s="307"/>
      <c r="AC88" s="307"/>
      <c r="AD88" s="307"/>
      <c r="AE88" s="307"/>
      <c r="AF88" s="307"/>
    </row>
    <row r="89" spans="1:32" ht="14.25" customHeight="1">
      <c r="A89" s="307"/>
      <c r="B89" s="3991"/>
      <c r="C89" s="2882"/>
      <c r="D89" s="3992"/>
      <c r="E89" s="4116" t="s">
        <v>2210</v>
      </c>
      <c r="F89" s="4029"/>
      <c r="G89" s="4117" t="s">
        <v>2207</v>
      </c>
      <c r="H89" s="4029"/>
      <c r="I89" s="4117" t="s">
        <v>2222</v>
      </c>
      <c r="J89" s="4029"/>
      <c r="K89" s="4117" t="s">
        <v>2209</v>
      </c>
      <c r="L89" s="4029"/>
      <c r="M89" s="1672"/>
      <c r="N89" s="1672"/>
      <c r="O89" s="1677"/>
      <c r="P89" s="1677"/>
      <c r="Q89" s="1677"/>
      <c r="R89" s="1678"/>
      <c r="S89" s="12"/>
      <c r="T89" s="12"/>
      <c r="U89" s="12"/>
      <c r="V89" s="12"/>
      <c r="W89" s="12"/>
      <c r="X89" s="12"/>
      <c r="Y89" s="12"/>
      <c r="Z89" s="307"/>
      <c r="AA89" s="307"/>
      <c r="AB89" s="307"/>
      <c r="AC89" s="307"/>
      <c r="AD89" s="307"/>
      <c r="AE89" s="307"/>
      <c r="AF89" s="307"/>
    </row>
    <row r="90" spans="1:32" ht="14.25" customHeight="1">
      <c r="A90" s="307"/>
      <c r="B90" s="4132"/>
      <c r="C90" s="3178"/>
      <c r="D90" s="4121"/>
      <c r="E90" s="4127" t="s">
        <v>2211</v>
      </c>
      <c r="F90" s="4119"/>
      <c r="G90" s="4118" t="s">
        <v>2222</v>
      </c>
      <c r="H90" s="4119"/>
      <c r="I90" s="4118" t="s">
        <v>2222</v>
      </c>
      <c r="J90" s="4119"/>
      <c r="K90" s="4118" t="s">
        <v>2209</v>
      </c>
      <c r="L90" s="4119"/>
      <c r="M90" s="1672"/>
      <c r="N90" s="1672"/>
      <c r="O90" s="1677"/>
      <c r="P90" s="1677"/>
      <c r="Q90" s="1677"/>
      <c r="R90" s="1678"/>
      <c r="S90" s="12"/>
      <c r="T90" s="12"/>
      <c r="U90" s="12"/>
      <c r="V90" s="12"/>
      <c r="W90" s="12"/>
      <c r="X90" s="12"/>
      <c r="Y90" s="12"/>
      <c r="Z90" s="307"/>
      <c r="AA90" s="307"/>
      <c r="AB90" s="307"/>
      <c r="AC90" s="307"/>
      <c r="AD90" s="307"/>
      <c r="AE90" s="307"/>
      <c r="AF90" s="307"/>
    </row>
    <row r="91" spans="1:32" ht="14.25" customHeight="1">
      <c r="A91" s="307"/>
      <c r="B91" s="4146" t="s">
        <v>2223</v>
      </c>
      <c r="C91" s="4064"/>
      <c r="D91" s="4064"/>
      <c r="E91" s="4064"/>
      <c r="F91" s="4064"/>
      <c r="G91" s="4064"/>
      <c r="H91" s="4064"/>
      <c r="I91" s="4064"/>
      <c r="J91" s="4064"/>
      <c r="K91" s="4064"/>
      <c r="L91" s="4065"/>
      <c r="M91" s="1672"/>
      <c r="N91" s="1672"/>
      <c r="O91" s="1675"/>
      <c r="P91" s="1679"/>
      <c r="Q91" s="1679"/>
      <c r="R91" s="1679"/>
      <c r="S91" s="1679"/>
      <c r="T91" s="1679"/>
      <c r="U91" s="1679"/>
      <c r="V91" s="1679"/>
      <c r="W91" s="1679"/>
      <c r="X91" s="1679"/>
      <c r="Y91" s="1679"/>
      <c r="Z91" s="307"/>
      <c r="AA91" s="307"/>
      <c r="AB91" s="307"/>
      <c r="AC91" s="307"/>
      <c r="AD91" s="307"/>
      <c r="AE91" s="307"/>
      <c r="AF91" s="307"/>
    </row>
    <row r="92" spans="1:32" ht="14.25" customHeight="1">
      <c r="A92" s="307"/>
      <c r="B92" s="2885"/>
      <c r="C92" s="2882"/>
      <c r="D92" s="2882"/>
      <c r="E92" s="2882"/>
      <c r="F92" s="2882"/>
      <c r="G92" s="2882"/>
      <c r="H92" s="2882"/>
      <c r="I92" s="2882"/>
      <c r="J92" s="2882"/>
      <c r="K92" s="2882"/>
      <c r="L92" s="3992"/>
      <c r="M92" s="1672"/>
      <c r="N92" s="1672"/>
      <c r="O92" s="1679"/>
      <c r="P92" s="1679"/>
      <c r="Q92" s="1679"/>
      <c r="R92" s="1679"/>
      <c r="S92" s="1679"/>
      <c r="T92" s="1679"/>
      <c r="U92" s="1679"/>
      <c r="V92" s="1679"/>
      <c r="W92" s="1679"/>
      <c r="X92" s="1679"/>
      <c r="Y92" s="1679"/>
      <c r="Z92" s="307"/>
      <c r="AA92" s="307"/>
      <c r="AB92" s="307"/>
      <c r="AC92" s="307"/>
      <c r="AD92" s="307"/>
      <c r="AE92" s="307"/>
      <c r="AF92" s="307"/>
    </row>
    <row r="93" spans="1:32" ht="14.25" customHeight="1">
      <c r="A93" s="307"/>
      <c r="B93" s="2885"/>
      <c r="C93" s="2882"/>
      <c r="D93" s="2882"/>
      <c r="E93" s="2882"/>
      <c r="F93" s="2882"/>
      <c r="G93" s="2882"/>
      <c r="H93" s="2882"/>
      <c r="I93" s="2882"/>
      <c r="J93" s="2882"/>
      <c r="K93" s="2882"/>
      <c r="L93" s="3992"/>
      <c r="M93" s="1672"/>
      <c r="N93" s="1672"/>
      <c r="O93" s="1679"/>
      <c r="P93" s="1679"/>
      <c r="Q93" s="1679"/>
      <c r="R93" s="1679"/>
      <c r="S93" s="1679"/>
      <c r="T93" s="1679"/>
      <c r="U93" s="1679"/>
      <c r="V93" s="1679"/>
      <c r="W93" s="1679"/>
      <c r="X93" s="1679"/>
      <c r="Y93" s="1679"/>
      <c r="Z93" s="307"/>
      <c r="AA93" s="307"/>
      <c r="AB93" s="307"/>
      <c r="AC93" s="307"/>
      <c r="AD93" s="307"/>
      <c r="AE93" s="307"/>
      <c r="AF93" s="307"/>
    </row>
    <row r="94" spans="1:32" ht="21.75" customHeight="1">
      <c r="A94" s="307"/>
      <c r="B94" s="3178"/>
      <c r="C94" s="3178"/>
      <c r="D94" s="3178"/>
      <c r="E94" s="3178"/>
      <c r="F94" s="3178"/>
      <c r="G94" s="3178"/>
      <c r="H94" s="3178"/>
      <c r="I94" s="3178"/>
      <c r="J94" s="3178"/>
      <c r="K94" s="3178"/>
      <c r="L94" s="4121"/>
      <c r="M94" s="1672"/>
      <c r="N94" s="1672"/>
      <c r="O94" s="1679"/>
      <c r="P94" s="1679"/>
      <c r="Q94" s="1679"/>
      <c r="R94" s="1679"/>
      <c r="S94" s="1679"/>
      <c r="T94" s="1679"/>
      <c r="U94" s="1679"/>
      <c r="V94" s="1679"/>
      <c r="W94" s="1679"/>
      <c r="X94" s="1679"/>
      <c r="Y94" s="1679"/>
      <c r="Z94" s="307"/>
      <c r="AA94" s="307"/>
      <c r="AB94" s="307"/>
      <c r="AC94" s="307"/>
      <c r="AD94" s="307"/>
      <c r="AE94" s="307"/>
      <c r="AF94" s="307"/>
    </row>
    <row r="95" spans="1:32" ht="14.25" customHeight="1">
      <c r="A95" s="307"/>
      <c r="B95" s="1672"/>
      <c r="C95" s="1672"/>
      <c r="D95" s="1672"/>
      <c r="E95" s="1672"/>
      <c r="F95" s="1672"/>
      <c r="G95" s="1672"/>
      <c r="H95" s="1672"/>
      <c r="I95" s="1672"/>
      <c r="J95" s="1672"/>
      <c r="K95" s="1672"/>
      <c r="L95" s="1672"/>
      <c r="M95" s="1672"/>
      <c r="N95" s="1672"/>
      <c r="O95" s="1672"/>
      <c r="P95" s="1672"/>
      <c r="Q95" s="1672"/>
      <c r="R95" s="1672"/>
      <c r="S95" s="1672"/>
      <c r="T95" s="1672"/>
      <c r="U95" s="307"/>
      <c r="V95" s="307"/>
      <c r="W95" s="307"/>
      <c r="X95" s="307"/>
      <c r="Y95" s="307"/>
      <c r="Z95" s="307"/>
      <c r="AA95" s="307"/>
      <c r="AB95" s="307"/>
      <c r="AC95" s="307"/>
      <c r="AD95" s="307"/>
      <c r="AE95" s="307"/>
      <c r="AF95" s="307"/>
    </row>
    <row r="96" spans="1:32" ht="14.25" customHeight="1">
      <c r="A96" s="307"/>
      <c r="B96" s="1672"/>
      <c r="C96" s="1672"/>
      <c r="D96" s="1672"/>
      <c r="E96" s="1672"/>
      <c r="F96" s="1672"/>
      <c r="G96" s="1672"/>
      <c r="H96" s="1672"/>
      <c r="I96" s="1672"/>
      <c r="J96" s="1672"/>
      <c r="K96" s="1672"/>
      <c r="L96" s="1672"/>
      <c r="M96" s="1672"/>
      <c r="N96" s="1672"/>
      <c r="O96" s="1672"/>
      <c r="P96" s="1672"/>
      <c r="Q96" s="1672"/>
      <c r="R96" s="1672"/>
      <c r="S96" s="1672"/>
      <c r="T96" s="1672"/>
      <c r="U96" s="307"/>
      <c r="V96" s="307"/>
      <c r="W96" s="307"/>
      <c r="X96" s="307"/>
      <c r="Y96" s="307"/>
      <c r="Z96" s="307"/>
      <c r="AA96" s="307"/>
      <c r="AB96" s="307"/>
      <c r="AC96" s="307"/>
      <c r="AD96" s="307"/>
      <c r="AE96" s="307"/>
      <c r="AF96" s="307"/>
    </row>
    <row r="97" spans="1:32" ht="14.25" customHeight="1">
      <c r="A97" s="307"/>
      <c r="B97" s="1672"/>
      <c r="C97" s="1672"/>
      <c r="D97" s="1672"/>
      <c r="E97" s="1672"/>
      <c r="F97" s="1672"/>
      <c r="G97" s="1672"/>
      <c r="H97" s="1672"/>
      <c r="I97" s="1672"/>
      <c r="J97" s="1672"/>
      <c r="K97" s="1672"/>
      <c r="L97" s="1672"/>
      <c r="M97" s="1672"/>
      <c r="N97" s="1672"/>
      <c r="O97" s="1672"/>
      <c r="P97" s="1672"/>
      <c r="Q97" s="1672"/>
      <c r="R97" s="1672"/>
      <c r="S97" s="1672"/>
      <c r="T97" s="1672"/>
      <c r="U97" s="1175"/>
      <c r="V97" s="307"/>
      <c r="W97" s="307"/>
      <c r="X97" s="307"/>
      <c r="Y97" s="307"/>
      <c r="Z97" s="307"/>
      <c r="AA97" s="307"/>
      <c r="AB97" s="307"/>
      <c r="AC97" s="307"/>
      <c r="AD97" s="307"/>
      <c r="AE97" s="307"/>
      <c r="AF97" s="307"/>
    </row>
    <row r="98" spans="1:32" ht="24.75" customHeight="1">
      <c r="A98" s="307"/>
      <c r="B98" s="4122" t="s">
        <v>2224</v>
      </c>
      <c r="C98" s="3168"/>
      <c r="D98" s="3168"/>
      <c r="E98" s="3168"/>
      <c r="F98" s="3168"/>
      <c r="G98" s="3168"/>
      <c r="H98" s="3168"/>
      <c r="I98" s="3168"/>
      <c r="J98" s="3168"/>
      <c r="K98" s="3168"/>
      <c r="L98" s="3168"/>
      <c r="M98" s="1672"/>
      <c r="N98" s="1672"/>
      <c r="O98" s="4108"/>
      <c r="P98" s="2882"/>
      <c r="Q98" s="2882"/>
      <c r="R98" s="2882"/>
      <c r="S98" s="2882"/>
      <c r="T98" s="2882"/>
      <c r="U98" s="2882"/>
      <c r="V98" s="2882"/>
      <c r="W98" s="2882"/>
      <c r="X98" s="2882"/>
      <c r="Y98" s="2882"/>
      <c r="Z98" s="1672"/>
      <c r="AA98" s="1672"/>
      <c r="AB98" s="1672"/>
      <c r="AC98" s="307"/>
      <c r="AD98" s="307"/>
      <c r="AE98" s="307"/>
      <c r="AF98" s="307"/>
    </row>
    <row r="99" spans="1:32" ht="14.25" customHeight="1">
      <c r="A99" s="307"/>
      <c r="B99" s="4123" t="s">
        <v>2177</v>
      </c>
      <c r="C99" s="4124"/>
      <c r="D99" s="4125"/>
      <c r="E99" s="4126" t="s">
        <v>2225</v>
      </c>
      <c r="F99" s="4124"/>
      <c r="G99" s="4124"/>
      <c r="H99" s="4124"/>
      <c r="I99" s="4124"/>
      <c r="J99" s="4124"/>
      <c r="K99" s="4124"/>
      <c r="L99" s="4125"/>
      <c r="M99" s="1672"/>
      <c r="N99" s="1672"/>
      <c r="O99" s="4109"/>
      <c r="P99" s="2882"/>
      <c r="Q99" s="2882"/>
      <c r="R99" s="2949"/>
      <c r="S99" s="2882"/>
      <c r="T99" s="2882"/>
      <c r="U99" s="2882"/>
      <c r="V99" s="2882"/>
      <c r="W99" s="2882"/>
      <c r="X99" s="2882"/>
      <c r="Y99" s="2882"/>
      <c r="Z99" s="1672"/>
      <c r="AA99" s="1672"/>
      <c r="AB99" s="1672"/>
      <c r="AC99" s="307"/>
      <c r="AD99" s="307"/>
      <c r="AE99" s="307"/>
      <c r="AF99" s="307"/>
    </row>
    <row r="100" spans="1:32" ht="14.25" customHeight="1">
      <c r="A100" s="307"/>
      <c r="B100" s="4131" t="s">
        <v>2179</v>
      </c>
      <c r="C100" s="2882"/>
      <c r="D100" s="3992"/>
      <c r="E100" s="4133" t="s">
        <v>2226</v>
      </c>
      <c r="F100" s="2882"/>
      <c r="G100" s="2882"/>
      <c r="H100" s="2882"/>
      <c r="I100" s="2882"/>
      <c r="J100" s="2882"/>
      <c r="K100" s="2882"/>
      <c r="L100" s="3992"/>
      <c r="M100" s="1672"/>
      <c r="N100" s="1672"/>
      <c r="O100" s="4109"/>
      <c r="P100" s="2882"/>
      <c r="Q100" s="2882"/>
      <c r="R100" s="2949"/>
      <c r="S100" s="2882"/>
      <c r="T100" s="2882"/>
      <c r="U100" s="2882"/>
      <c r="V100" s="2882"/>
      <c r="W100" s="2882"/>
      <c r="X100" s="2882"/>
      <c r="Y100" s="2882"/>
      <c r="Z100" s="1672"/>
      <c r="AA100" s="1672"/>
      <c r="AB100" s="1672"/>
      <c r="AC100" s="307"/>
      <c r="AD100" s="307"/>
      <c r="AE100" s="307"/>
      <c r="AF100" s="307"/>
    </row>
    <row r="101" spans="1:32" ht="14.25" customHeight="1">
      <c r="A101" s="307"/>
      <c r="B101" s="3991"/>
      <c r="C101" s="2882"/>
      <c r="D101" s="3992"/>
      <c r="E101" s="3991"/>
      <c r="F101" s="2882"/>
      <c r="G101" s="2882"/>
      <c r="H101" s="2882"/>
      <c r="I101" s="2882"/>
      <c r="J101" s="2882"/>
      <c r="K101" s="2882"/>
      <c r="L101" s="3992"/>
      <c r="M101" s="1672"/>
      <c r="N101" s="1672"/>
      <c r="O101" s="2882"/>
      <c r="P101" s="2882"/>
      <c r="Q101" s="2882"/>
      <c r="R101" s="2882"/>
      <c r="S101" s="2882"/>
      <c r="T101" s="2882"/>
      <c r="U101" s="2882"/>
      <c r="V101" s="2882"/>
      <c r="W101" s="2882"/>
      <c r="X101" s="2882"/>
      <c r="Y101" s="2882"/>
      <c r="Z101" s="1672"/>
      <c r="AA101" s="1672"/>
      <c r="AB101" s="1672"/>
      <c r="AC101" s="307"/>
      <c r="AD101" s="307"/>
      <c r="AE101" s="307"/>
      <c r="AF101" s="307"/>
    </row>
    <row r="102" spans="1:32" ht="14.25" customHeight="1">
      <c r="A102" s="307"/>
      <c r="B102" s="3991"/>
      <c r="C102" s="2882"/>
      <c r="D102" s="3992"/>
      <c r="E102" s="3991"/>
      <c r="F102" s="2882"/>
      <c r="G102" s="2882"/>
      <c r="H102" s="2882"/>
      <c r="I102" s="2882"/>
      <c r="J102" s="2882"/>
      <c r="K102" s="2882"/>
      <c r="L102" s="3992"/>
      <c r="M102" s="1672"/>
      <c r="N102" s="1672"/>
      <c r="O102" s="2882"/>
      <c r="P102" s="2882"/>
      <c r="Q102" s="2882"/>
      <c r="R102" s="2882"/>
      <c r="S102" s="2882"/>
      <c r="T102" s="2882"/>
      <c r="U102" s="2882"/>
      <c r="V102" s="2882"/>
      <c r="W102" s="2882"/>
      <c r="X102" s="2882"/>
      <c r="Y102" s="2882"/>
      <c r="Z102" s="1672"/>
      <c r="AA102" s="1672"/>
      <c r="AB102" s="1672"/>
      <c r="AC102" s="307"/>
      <c r="AD102" s="307"/>
      <c r="AE102" s="307"/>
      <c r="AF102" s="307"/>
    </row>
    <row r="103" spans="1:32" ht="14.25" customHeight="1">
      <c r="A103" s="307"/>
      <c r="B103" s="3991"/>
      <c r="C103" s="2882"/>
      <c r="D103" s="3992"/>
      <c r="E103" s="3991"/>
      <c r="F103" s="2882"/>
      <c r="G103" s="2882"/>
      <c r="H103" s="2882"/>
      <c r="I103" s="2882"/>
      <c r="J103" s="2882"/>
      <c r="K103" s="2882"/>
      <c r="L103" s="3992"/>
      <c r="M103" s="1672"/>
      <c r="N103" s="1672"/>
      <c r="O103" s="2882"/>
      <c r="P103" s="2882"/>
      <c r="Q103" s="2882"/>
      <c r="R103" s="2882"/>
      <c r="S103" s="2882"/>
      <c r="T103" s="2882"/>
      <c r="U103" s="2882"/>
      <c r="V103" s="2882"/>
      <c r="W103" s="2882"/>
      <c r="X103" s="2882"/>
      <c r="Y103" s="2882"/>
      <c r="Z103" s="1672"/>
      <c r="AA103" s="1672"/>
      <c r="AB103" s="1672"/>
      <c r="AC103" s="307"/>
      <c r="AD103" s="307"/>
      <c r="AE103" s="307"/>
      <c r="AF103" s="307"/>
    </row>
    <row r="104" spans="1:32" ht="14.25" customHeight="1">
      <c r="A104" s="307"/>
      <c r="B104" s="3991"/>
      <c r="C104" s="2882"/>
      <c r="D104" s="3992"/>
      <c r="E104" s="3991"/>
      <c r="F104" s="2882"/>
      <c r="G104" s="2882"/>
      <c r="H104" s="2882"/>
      <c r="I104" s="2882"/>
      <c r="J104" s="2882"/>
      <c r="K104" s="2882"/>
      <c r="L104" s="3992"/>
      <c r="M104" s="1672"/>
      <c r="N104" s="1672"/>
      <c r="O104" s="2882"/>
      <c r="P104" s="2882"/>
      <c r="Q104" s="2882"/>
      <c r="R104" s="2882"/>
      <c r="S104" s="2882"/>
      <c r="T104" s="2882"/>
      <c r="U104" s="2882"/>
      <c r="V104" s="2882"/>
      <c r="W104" s="2882"/>
      <c r="X104" s="2882"/>
      <c r="Y104" s="2882"/>
      <c r="Z104" s="1672"/>
      <c r="AA104" s="1672"/>
      <c r="AB104" s="1672"/>
      <c r="AC104" s="307"/>
      <c r="AD104" s="307"/>
      <c r="AE104" s="307"/>
      <c r="AF104" s="307"/>
    </row>
    <row r="105" spans="1:32" ht="14.25" customHeight="1">
      <c r="A105" s="307"/>
      <c r="B105" s="3991"/>
      <c r="C105" s="2882"/>
      <c r="D105" s="3992"/>
      <c r="E105" s="3991"/>
      <c r="F105" s="2882"/>
      <c r="G105" s="2882"/>
      <c r="H105" s="2882"/>
      <c r="I105" s="2882"/>
      <c r="J105" s="2882"/>
      <c r="K105" s="2882"/>
      <c r="L105" s="3992"/>
      <c r="M105" s="1672"/>
      <c r="N105" s="1672"/>
      <c r="O105" s="2882"/>
      <c r="P105" s="2882"/>
      <c r="Q105" s="2882"/>
      <c r="R105" s="2882"/>
      <c r="S105" s="2882"/>
      <c r="T105" s="2882"/>
      <c r="U105" s="2882"/>
      <c r="V105" s="2882"/>
      <c r="W105" s="2882"/>
      <c r="X105" s="2882"/>
      <c r="Y105" s="2882"/>
      <c r="Z105" s="1672"/>
      <c r="AA105" s="1672"/>
      <c r="AB105" s="1672"/>
      <c r="AC105" s="307"/>
      <c r="AD105" s="307"/>
      <c r="AE105" s="307"/>
      <c r="AF105" s="307"/>
    </row>
    <row r="106" spans="1:32" ht="43.5" customHeight="1">
      <c r="A106" s="307"/>
      <c r="B106" s="3991"/>
      <c r="C106" s="2882"/>
      <c r="D106" s="3992"/>
      <c r="E106" s="3991"/>
      <c r="F106" s="2882"/>
      <c r="G106" s="2882"/>
      <c r="H106" s="2882"/>
      <c r="I106" s="2882"/>
      <c r="J106" s="2882"/>
      <c r="K106" s="2882"/>
      <c r="L106" s="3992"/>
      <c r="M106" s="1672"/>
      <c r="N106" s="1672"/>
      <c r="O106" s="2882"/>
      <c r="P106" s="2882"/>
      <c r="Q106" s="2882"/>
      <c r="R106" s="2882"/>
      <c r="S106" s="2882"/>
      <c r="T106" s="2882"/>
      <c r="U106" s="2882"/>
      <c r="V106" s="2882"/>
      <c r="W106" s="2882"/>
      <c r="X106" s="2882"/>
      <c r="Y106" s="2882"/>
      <c r="Z106" s="1672"/>
      <c r="AA106" s="1672"/>
      <c r="AB106" s="1672"/>
      <c r="AC106" s="307"/>
      <c r="AD106" s="307"/>
      <c r="AE106" s="307"/>
      <c r="AF106" s="307"/>
    </row>
    <row r="107" spans="1:32" ht="15" customHeight="1">
      <c r="A107" s="307"/>
      <c r="B107" s="4132"/>
      <c r="C107" s="3178"/>
      <c r="D107" s="4121"/>
      <c r="E107" s="4132"/>
      <c r="F107" s="3178"/>
      <c r="G107" s="3178"/>
      <c r="H107" s="3178"/>
      <c r="I107" s="3178"/>
      <c r="J107" s="3178"/>
      <c r="K107" s="3178"/>
      <c r="L107" s="4121"/>
      <c r="M107" s="1672"/>
      <c r="N107" s="1672"/>
      <c r="O107" s="2882"/>
      <c r="P107" s="2882"/>
      <c r="Q107" s="2882"/>
      <c r="R107" s="2882"/>
      <c r="S107" s="2882"/>
      <c r="T107" s="2882"/>
      <c r="U107" s="2882"/>
      <c r="V107" s="2882"/>
      <c r="W107" s="2882"/>
      <c r="X107" s="2882"/>
      <c r="Y107" s="2882"/>
      <c r="Z107" s="1672"/>
      <c r="AA107" s="1672"/>
      <c r="AB107" s="1672"/>
      <c r="AC107" s="307"/>
      <c r="AD107" s="307"/>
      <c r="AE107" s="307"/>
      <c r="AF107" s="307"/>
    </row>
    <row r="108" spans="1:32" ht="14.25" customHeight="1">
      <c r="A108" s="307"/>
      <c r="B108" s="4143" t="s">
        <v>2181</v>
      </c>
      <c r="C108" s="4064"/>
      <c r="D108" s="4065"/>
      <c r="E108" s="4141" t="s">
        <v>2227</v>
      </c>
      <c r="F108" s="4064"/>
      <c r="G108" s="4064"/>
      <c r="H108" s="4064"/>
      <c r="I108" s="4064"/>
      <c r="J108" s="4064"/>
      <c r="K108" s="4064"/>
      <c r="L108" s="4065"/>
      <c r="M108" s="1672"/>
      <c r="N108" s="1672"/>
      <c r="O108" s="4109"/>
      <c r="P108" s="2882"/>
      <c r="Q108" s="2882"/>
      <c r="R108" s="2949"/>
      <c r="S108" s="2882"/>
      <c r="T108" s="2882"/>
      <c r="U108" s="2882"/>
      <c r="V108" s="2882"/>
      <c r="W108" s="2882"/>
      <c r="X108" s="2882"/>
      <c r="Y108" s="2882"/>
      <c r="Z108" s="1672"/>
      <c r="AA108" s="1672"/>
      <c r="AB108" s="1672"/>
      <c r="AC108" s="307"/>
      <c r="AD108" s="307"/>
      <c r="AE108" s="307"/>
      <c r="AF108" s="307"/>
    </row>
    <row r="109" spans="1:32" ht="27.75" customHeight="1">
      <c r="A109" s="307"/>
      <c r="B109" s="4132"/>
      <c r="C109" s="3178"/>
      <c r="D109" s="4121"/>
      <c r="E109" s="4132"/>
      <c r="F109" s="3178"/>
      <c r="G109" s="3178"/>
      <c r="H109" s="3178"/>
      <c r="I109" s="3178"/>
      <c r="J109" s="3178"/>
      <c r="K109" s="3178"/>
      <c r="L109" s="4121"/>
      <c r="M109" s="1672"/>
      <c r="N109" s="1672"/>
      <c r="O109" s="2882"/>
      <c r="P109" s="2882"/>
      <c r="Q109" s="2882"/>
      <c r="R109" s="2882"/>
      <c r="S109" s="2882"/>
      <c r="T109" s="2882"/>
      <c r="U109" s="2882"/>
      <c r="V109" s="2882"/>
      <c r="W109" s="2882"/>
      <c r="X109" s="2882"/>
      <c r="Y109" s="2882"/>
      <c r="Z109" s="1672"/>
      <c r="AA109" s="1672"/>
      <c r="AB109" s="1672"/>
      <c r="AC109" s="307"/>
      <c r="AD109" s="307"/>
      <c r="AE109" s="307"/>
      <c r="AF109" s="307"/>
    </row>
    <row r="110" spans="1:32" ht="14.25" customHeight="1">
      <c r="A110" s="307"/>
      <c r="B110" s="4143" t="s">
        <v>2183</v>
      </c>
      <c r="C110" s="4064"/>
      <c r="D110" s="4065"/>
      <c r="E110" s="4141" t="s">
        <v>2228</v>
      </c>
      <c r="F110" s="4064"/>
      <c r="G110" s="4064"/>
      <c r="H110" s="4064"/>
      <c r="I110" s="4064"/>
      <c r="J110" s="4064"/>
      <c r="K110" s="4064"/>
      <c r="L110" s="4065"/>
      <c r="M110" s="1672"/>
      <c r="N110" s="1672"/>
      <c r="O110" s="4109"/>
      <c r="P110" s="2882"/>
      <c r="Q110" s="2882"/>
      <c r="R110" s="2949"/>
      <c r="S110" s="2882"/>
      <c r="T110" s="2882"/>
      <c r="U110" s="2882"/>
      <c r="V110" s="2882"/>
      <c r="W110" s="2882"/>
      <c r="X110" s="2882"/>
      <c r="Y110" s="2882"/>
      <c r="Z110" s="1672"/>
      <c r="AA110" s="1672"/>
      <c r="AB110" s="1672"/>
      <c r="AC110" s="307"/>
      <c r="AD110" s="307"/>
      <c r="AE110" s="307"/>
      <c r="AF110" s="307"/>
    </row>
    <row r="111" spans="1:32" ht="14.25" customHeight="1">
      <c r="A111" s="307"/>
      <c r="B111" s="3991"/>
      <c r="C111" s="2882"/>
      <c r="D111" s="3992"/>
      <c r="E111" s="3991"/>
      <c r="F111" s="2882"/>
      <c r="G111" s="2882"/>
      <c r="H111" s="2882"/>
      <c r="I111" s="2882"/>
      <c r="J111" s="2882"/>
      <c r="K111" s="2882"/>
      <c r="L111" s="3992"/>
      <c r="M111" s="1672"/>
      <c r="N111" s="1672"/>
      <c r="O111" s="2882"/>
      <c r="P111" s="2882"/>
      <c r="Q111" s="2882"/>
      <c r="R111" s="2882"/>
      <c r="S111" s="2882"/>
      <c r="T111" s="2882"/>
      <c r="U111" s="2882"/>
      <c r="V111" s="2882"/>
      <c r="W111" s="2882"/>
      <c r="X111" s="2882"/>
      <c r="Y111" s="2882"/>
      <c r="Z111" s="1672"/>
      <c r="AA111" s="1672"/>
      <c r="AB111" s="1672"/>
      <c r="AC111" s="307"/>
      <c r="AD111" s="307"/>
      <c r="AE111" s="307"/>
      <c r="AF111" s="307"/>
    </row>
    <row r="112" spans="1:32" ht="14.25" customHeight="1">
      <c r="A112" s="307"/>
      <c r="B112" s="3991"/>
      <c r="C112" s="2882"/>
      <c r="D112" s="3992"/>
      <c r="E112" s="3991"/>
      <c r="F112" s="2882"/>
      <c r="G112" s="2882"/>
      <c r="H112" s="2882"/>
      <c r="I112" s="2882"/>
      <c r="J112" s="2882"/>
      <c r="K112" s="2882"/>
      <c r="L112" s="3992"/>
      <c r="M112" s="1680"/>
      <c r="N112" s="1672"/>
      <c r="O112" s="2882"/>
      <c r="P112" s="2882"/>
      <c r="Q112" s="2882"/>
      <c r="R112" s="2882"/>
      <c r="S112" s="2882"/>
      <c r="T112" s="2882"/>
      <c r="U112" s="2882"/>
      <c r="V112" s="2882"/>
      <c r="W112" s="2882"/>
      <c r="X112" s="2882"/>
      <c r="Y112" s="2882"/>
      <c r="Z112" s="1672"/>
      <c r="AA112" s="1672"/>
      <c r="AB112" s="1672"/>
      <c r="AC112" s="307"/>
      <c r="AD112" s="307"/>
      <c r="AE112" s="307"/>
      <c r="AF112" s="307"/>
    </row>
    <row r="113" spans="1:32" ht="14.25" customHeight="1">
      <c r="A113" s="307"/>
      <c r="B113" s="3991"/>
      <c r="C113" s="2882"/>
      <c r="D113" s="3992"/>
      <c r="E113" s="3991"/>
      <c r="F113" s="2882"/>
      <c r="G113" s="2882"/>
      <c r="H113" s="2882"/>
      <c r="I113" s="2882"/>
      <c r="J113" s="2882"/>
      <c r="K113" s="2882"/>
      <c r="L113" s="3992"/>
      <c r="M113" s="1680"/>
      <c r="N113" s="1672"/>
      <c r="O113" s="2882"/>
      <c r="P113" s="2882"/>
      <c r="Q113" s="2882"/>
      <c r="R113" s="2882"/>
      <c r="S113" s="2882"/>
      <c r="T113" s="2882"/>
      <c r="U113" s="2882"/>
      <c r="V113" s="2882"/>
      <c r="W113" s="2882"/>
      <c r="X113" s="2882"/>
      <c r="Y113" s="2882"/>
      <c r="Z113" s="1672"/>
      <c r="AA113" s="1672"/>
      <c r="AB113" s="1672"/>
      <c r="AC113" s="307"/>
      <c r="AD113" s="307"/>
      <c r="AE113" s="307"/>
      <c r="AF113" s="307"/>
    </row>
    <row r="114" spans="1:32" ht="14.25" customHeight="1">
      <c r="A114" s="307"/>
      <c r="B114" s="3991"/>
      <c r="C114" s="2882"/>
      <c r="D114" s="3992"/>
      <c r="E114" s="3991"/>
      <c r="F114" s="2882"/>
      <c r="G114" s="2882"/>
      <c r="H114" s="2882"/>
      <c r="I114" s="2882"/>
      <c r="J114" s="2882"/>
      <c r="K114" s="2882"/>
      <c r="L114" s="3992"/>
      <c r="M114" s="307"/>
      <c r="N114" s="1672"/>
      <c r="O114" s="2882"/>
      <c r="P114" s="2882"/>
      <c r="Q114" s="2882"/>
      <c r="R114" s="2882"/>
      <c r="S114" s="2882"/>
      <c r="T114" s="2882"/>
      <c r="U114" s="2882"/>
      <c r="V114" s="2882"/>
      <c r="W114" s="2882"/>
      <c r="X114" s="2882"/>
      <c r="Y114" s="2882"/>
      <c r="Z114" s="1672"/>
      <c r="AA114" s="1672"/>
      <c r="AB114" s="1672"/>
      <c r="AC114" s="307"/>
      <c r="AD114" s="307"/>
      <c r="AE114" s="307"/>
      <c r="AF114" s="307"/>
    </row>
    <row r="115" spans="1:32" ht="14.25" customHeight="1">
      <c r="A115" s="307"/>
      <c r="B115" s="3991"/>
      <c r="C115" s="2882"/>
      <c r="D115" s="3992"/>
      <c r="E115" s="3991"/>
      <c r="F115" s="2882"/>
      <c r="G115" s="2882"/>
      <c r="H115" s="2882"/>
      <c r="I115" s="2882"/>
      <c r="J115" s="2882"/>
      <c r="K115" s="2882"/>
      <c r="L115" s="3992"/>
      <c r="M115" s="307"/>
      <c r="N115" s="1672"/>
      <c r="O115" s="2882"/>
      <c r="P115" s="2882"/>
      <c r="Q115" s="2882"/>
      <c r="R115" s="2882"/>
      <c r="S115" s="2882"/>
      <c r="T115" s="2882"/>
      <c r="U115" s="2882"/>
      <c r="V115" s="2882"/>
      <c r="W115" s="2882"/>
      <c r="X115" s="2882"/>
      <c r="Y115" s="2882"/>
      <c r="Z115" s="1672"/>
      <c r="AA115" s="1672"/>
      <c r="AB115" s="1672"/>
      <c r="AC115" s="307"/>
      <c r="AD115" s="307"/>
      <c r="AE115" s="307"/>
      <c r="AF115" s="307"/>
    </row>
    <row r="116" spans="1:32" ht="14.25" customHeight="1">
      <c r="A116" s="307"/>
      <c r="B116" s="3991"/>
      <c r="C116" s="2882"/>
      <c r="D116" s="3992"/>
      <c r="E116" s="3991"/>
      <c r="F116" s="2882"/>
      <c r="G116" s="2882"/>
      <c r="H116" s="2882"/>
      <c r="I116" s="2882"/>
      <c r="J116" s="2882"/>
      <c r="K116" s="2882"/>
      <c r="L116" s="3992"/>
      <c r="M116" s="1665"/>
      <c r="N116" s="1672"/>
      <c r="O116" s="2882"/>
      <c r="P116" s="2882"/>
      <c r="Q116" s="2882"/>
      <c r="R116" s="2882"/>
      <c r="S116" s="2882"/>
      <c r="T116" s="2882"/>
      <c r="U116" s="2882"/>
      <c r="V116" s="2882"/>
      <c r="W116" s="2882"/>
      <c r="X116" s="2882"/>
      <c r="Y116" s="2882"/>
      <c r="Z116" s="1672"/>
      <c r="AA116" s="1672"/>
      <c r="AB116" s="1672"/>
      <c r="AC116" s="307"/>
      <c r="AD116" s="307"/>
      <c r="AE116" s="307"/>
      <c r="AF116" s="307"/>
    </row>
    <row r="117" spans="1:32" ht="14.25" customHeight="1">
      <c r="A117" s="307"/>
      <c r="B117" s="3991"/>
      <c r="C117" s="2882"/>
      <c r="D117" s="3992"/>
      <c r="E117" s="3991"/>
      <c r="F117" s="2882"/>
      <c r="G117" s="2882"/>
      <c r="H117" s="2882"/>
      <c r="I117" s="2882"/>
      <c r="J117" s="2882"/>
      <c r="K117" s="2882"/>
      <c r="L117" s="3992"/>
      <c r="M117" s="307"/>
      <c r="N117" s="1672"/>
      <c r="O117" s="2882"/>
      <c r="P117" s="2882"/>
      <c r="Q117" s="2882"/>
      <c r="R117" s="2882"/>
      <c r="S117" s="2882"/>
      <c r="T117" s="2882"/>
      <c r="U117" s="2882"/>
      <c r="V117" s="2882"/>
      <c r="W117" s="2882"/>
      <c r="X117" s="2882"/>
      <c r="Y117" s="2882"/>
      <c r="Z117" s="1672"/>
      <c r="AA117" s="1672"/>
      <c r="AB117" s="1672"/>
      <c r="AC117" s="307"/>
      <c r="AD117" s="307"/>
      <c r="AE117" s="307"/>
      <c r="AF117" s="307"/>
    </row>
    <row r="118" spans="1:32" ht="14.25" customHeight="1">
      <c r="A118" s="307"/>
      <c r="B118" s="3991"/>
      <c r="C118" s="2882"/>
      <c r="D118" s="3992"/>
      <c r="E118" s="3991"/>
      <c r="F118" s="2882"/>
      <c r="G118" s="2882"/>
      <c r="H118" s="2882"/>
      <c r="I118" s="2882"/>
      <c r="J118" s="2882"/>
      <c r="K118" s="2882"/>
      <c r="L118" s="3992"/>
      <c r="M118" s="1672"/>
      <c r="N118" s="1672"/>
      <c r="O118" s="2882"/>
      <c r="P118" s="2882"/>
      <c r="Q118" s="2882"/>
      <c r="R118" s="2882"/>
      <c r="S118" s="2882"/>
      <c r="T118" s="2882"/>
      <c r="U118" s="2882"/>
      <c r="V118" s="2882"/>
      <c r="W118" s="2882"/>
      <c r="X118" s="2882"/>
      <c r="Y118" s="2882"/>
      <c r="Z118" s="1672"/>
      <c r="AA118" s="1672"/>
      <c r="AB118" s="1672"/>
      <c r="AC118" s="307"/>
      <c r="AD118" s="307"/>
      <c r="AE118" s="307"/>
      <c r="AF118" s="307"/>
    </row>
    <row r="119" spans="1:32" ht="14.25" customHeight="1">
      <c r="A119" s="307"/>
      <c r="B119" s="3991"/>
      <c r="C119" s="2882"/>
      <c r="D119" s="3992"/>
      <c r="E119" s="3991"/>
      <c r="F119" s="2882"/>
      <c r="G119" s="2882"/>
      <c r="H119" s="2882"/>
      <c r="I119" s="2882"/>
      <c r="J119" s="2882"/>
      <c r="K119" s="2882"/>
      <c r="L119" s="3992"/>
      <c r="M119" s="307"/>
      <c r="N119" s="1672"/>
      <c r="O119" s="2882"/>
      <c r="P119" s="2882"/>
      <c r="Q119" s="2882"/>
      <c r="R119" s="2882"/>
      <c r="S119" s="2882"/>
      <c r="T119" s="2882"/>
      <c r="U119" s="2882"/>
      <c r="V119" s="2882"/>
      <c r="W119" s="2882"/>
      <c r="X119" s="2882"/>
      <c r="Y119" s="2882"/>
      <c r="Z119" s="1672"/>
      <c r="AA119" s="1672"/>
      <c r="AB119" s="1672"/>
      <c r="AC119" s="307"/>
      <c r="AD119" s="307"/>
      <c r="AE119" s="307"/>
      <c r="AF119" s="307"/>
    </row>
    <row r="120" spans="1:32" ht="44.25" customHeight="1">
      <c r="A120" s="307"/>
      <c r="B120" s="3991"/>
      <c r="C120" s="2882"/>
      <c r="D120" s="3992"/>
      <c r="E120" s="3991"/>
      <c r="F120" s="2882"/>
      <c r="G120" s="2882"/>
      <c r="H120" s="2882"/>
      <c r="I120" s="2882"/>
      <c r="J120" s="2882"/>
      <c r="K120" s="2882"/>
      <c r="L120" s="3992"/>
      <c r="M120" s="307"/>
      <c r="N120" s="1672"/>
      <c r="O120" s="2882"/>
      <c r="P120" s="2882"/>
      <c r="Q120" s="2882"/>
      <c r="R120" s="2882"/>
      <c r="S120" s="2882"/>
      <c r="T120" s="2882"/>
      <c r="U120" s="2882"/>
      <c r="V120" s="2882"/>
      <c r="W120" s="2882"/>
      <c r="X120" s="2882"/>
      <c r="Y120" s="2882"/>
      <c r="Z120" s="1672"/>
      <c r="AA120" s="1672"/>
      <c r="AB120" s="1672"/>
      <c r="AC120" s="307"/>
      <c r="AD120" s="307"/>
      <c r="AE120" s="307"/>
      <c r="AF120" s="307"/>
    </row>
    <row r="121" spans="1:32" ht="55.5" customHeight="1">
      <c r="A121" s="307"/>
      <c r="B121" s="4132"/>
      <c r="C121" s="3178"/>
      <c r="D121" s="4121"/>
      <c r="E121" s="4132"/>
      <c r="F121" s="3178"/>
      <c r="G121" s="3178"/>
      <c r="H121" s="3178"/>
      <c r="I121" s="3178"/>
      <c r="J121" s="3178"/>
      <c r="K121" s="3178"/>
      <c r="L121" s="4121"/>
      <c r="M121" s="307"/>
      <c r="N121" s="1672"/>
      <c r="O121" s="2882"/>
      <c r="P121" s="2882"/>
      <c r="Q121" s="2882"/>
      <c r="R121" s="2882"/>
      <c r="S121" s="2882"/>
      <c r="T121" s="2882"/>
      <c r="U121" s="2882"/>
      <c r="V121" s="2882"/>
      <c r="W121" s="2882"/>
      <c r="X121" s="2882"/>
      <c r="Y121" s="2882"/>
      <c r="Z121" s="1672"/>
      <c r="AA121" s="1672"/>
      <c r="AB121" s="1672"/>
      <c r="AC121" s="307"/>
      <c r="AD121" s="307"/>
      <c r="AE121" s="307"/>
      <c r="AF121" s="307"/>
    </row>
    <row r="122" spans="1:32" ht="14.25" customHeight="1">
      <c r="A122" s="307"/>
      <c r="B122" s="4144" t="s">
        <v>2185</v>
      </c>
      <c r="C122" s="3178"/>
      <c r="D122" s="4121"/>
      <c r="E122" s="4128" t="s">
        <v>2186</v>
      </c>
      <c r="F122" s="3178"/>
      <c r="G122" s="3178"/>
      <c r="H122" s="3178"/>
      <c r="I122" s="3178"/>
      <c r="J122" s="3178"/>
      <c r="K122" s="3178"/>
      <c r="L122" s="4121"/>
      <c r="M122" s="307"/>
      <c r="N122" s="1672"/>
      <c r="O122" s="4109"/>
      <c r="P122" s="2882"/>
      <c r="Q122" s="2882"/>
      <c r="R122" s="2949"/>
      <c r="S122" s="2882"/>
      <c r="T122" s="2882"/>
      <c r="U122" s="2882"/>
      <c r="V122" s="2882"/>
      <c r="W122" s="2882"/>
      <c r="X122" s="2882"/>
      <c r="Y122" s="2882"/>
      <c r="Z122" s="1672"/>
      <c r="AA122" s="1672"/>
      <c r="AB122" s="1672"/>
      <c r="AC122" s="307"/>
      <c r="AD122" s="307"/>
      <c r="AE122" s="307"/>
      <c r="AF122" s="307"/>
    </row>
    <row r="123" spans="1:32" ht="14.25" customHeight="1">
      <c r="A123" s="307"/>
      <c r="B123" s="4144" t="s">
        <v>2187</v>
      </c>
      <c r="C123" s="3178"/>
      <c r="D123" s="4121"/>
      <c r="E123" s="4128" t="s">
        <v>2218</v>
      </c>
      <c r="F123" s="3178"/>
      <c r="G123" s="3178"/>
      <c r="H123" s="3178"/>
      <c r="I123" s="3178"/>
      <c r="J123" s="3178"/>
      <c r="K123" s="3178"/>
      <c r="L123" s="4121"/>
      <c r="M123" s="307"/>
      <c r="N123" s="1672"/>
      <c r="O123" s="4109"/>
      <c r="P123" s="2882"/>
      <c r="Q123" s="2882"/>
      <c r="R123" s="2949"/>
      <c r="S123" s="2882"/>
      <c r="T123" s="2882"/>
      <c r="U123" s="2882"/>
      <c r="V123" s="2882"/>
      <c r="W123" s="2882"/>
      <c r="X123" s="2882"/>
      <c r="Y123" s="2882"/>
      <c r="Z123" s="1672"/>
      <c r="AA123" s="1672"/>
      <c r="AB123" s="1672"/>
      <c r="AC123" s="307"/>
      <c r="AD123" s="307"/>
      <c r="AE123" s="307"/>
      <c r="AF123" s="307"/>
    </row>
    <row r="124" spans="1:32" ht="14.25" customHeight="1">
      <c r="A124" s="307"/>
      <c r="B124" s="4143" t="s">
        <v>2189</v>
      </c>
      <c r="C124" s="4064"/>
      <c r="D124" s="4065"/>
      <c r="E124" s="4145" t="s">
        <v>2190</v>
      </c>
      <c r="F124" s="3172"/>
      <c r="G124" s="3172"/>
      <c r="H124" s="3172"/>
      <c r="I124" s="3172"/>
      <c r="J124" s="3172"/>
      <c r="K124" s="3987"/>
      <c r="L124" s="1669"/>
      <c r="M124" s="307"/>
      <c r="N124" s="1672"/>
      <c r="O124" s="4109"/>
      <c r="P124" s="2882"/>
      <c r="Q124" s="2882"/>
      <c r="R124" s="4113"/>
      <c r="S124" s="2882"/>
      <c r="T124" s="2882"/>
      <c r="U124" s="2882"/>
      <c r="V124" s="2882"/>
      <c r="W124" s="2882"/>
      <c r="X124" s="2882"/>
      <c r="Y124" s="1676"/>
      <c r="Z124" s="1672"/>
      <c r="AA124" s="1672"/>
      <c r="AB124" s="1672"/>
      <c r="AC124" s="307"/>
      <c r="AD124" s="307"/>
      <c r="AE124" s="307"/>
      <c r="AF124" s="307"/>
    </row>
    <row r="125" spans="1:32" ht="14.25" customHeight="1">
      <c r="A125" s="307"/>
      <c r="B125" s="3991"/>
      <c r="C125" s="2882"/>
      <c r="D125" s="3992"/>
      <c r="E125" s="4147" t="s">
        <v>2191</v>
      </c>
      <c r="F125" s="3175"/>
      <c r="G125" s="3175"/>
      <c r="H125" s="3175"/>
      <c r="I125" s="3175"/>
      <c r="J125" s="3175"/>
      <c r="K125" s="4029"/>
      <c r="L125" s="1670" t="s">
        <v>2193</v>
      </c>
      <c r="M125" s="307"/>
      <c r="N125" s="1672"/>
      <c r="O125" s="2882"/>
      <c r="P125" s="2882"/>
      <c r="Q125" s="2882"/>
      <c r="R125" s="2949"/>
      <c r="S125" s="2882"/>
      <c r="T125" s="2882"/>
      <c r="U125" s="2882"/>
      <c r="V125" s="2882"/>
      <c r="W125" s="2882"/>
      <c r="X125" s="2882"/>
      <c r="Y125" s="1676"/>
      <c r="Z125" s="1672"/>
      <c r="AA125" s="1672"/>
      <c r="AB125" s="1672"/>
      <c r="AC125" s="307"/>
      <c r="AD125" s="307"/>
      <c r="AE125" s="307"/>
      <c r="AF125" s="307"/>
    </row>
    <row r="126" spans="1:32" ht="14.25" customHeight="1">
      <c r="A126" s="307"/>
      <c r="B126" s="3991"/>
      <c r="C126" s="2882"/>
      <c r="D126" s="3992"/>
      <c r="E126" s="4148" t="s">
        <v>2192</v>
      </c>
      <c r="F126" s="3175"/>
      <c r="G126" s="3175"/>
      <c r="H126" s="3175"/>
      <c r="I126" s="3175"/>
      <c r="J126" s="3175"/>
      <c r="K126" s="4029"/>
      <c r="L126" s="1670"/>
      <c r="M126" s="307"/>
      <c r="N126" s="1672"/>
      <c r="O126" s="2882"/>
      <c r="P126" s="2882"/>
      <c r="Q126" s="2882"/>
      <c r="R126" s="4113"/>
      <c r="S126" s="2882"/>
      <c r="T126" s="2882"/>
      <c r="U126" s="2882"/>
      <c r="V126" s="2882"/>
      <c r="W126" s="2882"/>
      <c r="X126" s="2882"/>
      <c r="Y126" s="1676"/>
      <c r="Z126" s="1672"/>
      <c r="AA126" s="1672"/>
      <c r="AB126" s="1672"/>
      <c r="AC126" s="307"/>
      <c r="AD126" s="307"/>
      <c r="AE126" s="307"/>
      <c r="AF126" s="307"/>
    </row>
    <row r="127" spans="1:32" ht="14.25" customHeight="1">
      <c r="A127" s="307"/>
      <c r="B127" s="3991"/>
      <c r="C127" s="2882"/>
      <c r="D127" s="3992"/>
      <c r="E127" s="4147" t="s">
        <v>2194</v>
      </c>
      <c r="F127" s="3175"/>
      <c r="G127" s="3175"/>
      <c r="H127" s="3175"/>
      <c r="I127" s="3175"/>
      <c r="J127" s="3175"/>
      <c r="K127" s="4029"/>
      <c r="L127" s="1670" t="s">
        <v>2193</v>
      </c>
      <c r="M127" s="307"/>
      <c r="N127" s="1672"/>
      <c r="O127" s="2882"/>
      <c r="P127" s="2882"/>
      <c r="Q127" s="2882"/>
      <c r="R127" s="2949"/>
      <c r="S127" s="2882"/>
      <c r="T127" s="2882"/>
      <c r="U127" s="2882"/>
      <c r="V127" s="2882"/>
      <c r="W127" s="2882"/>
      <c r="X127" s="2882"/>
      <c r="Y127" s="1676"/>
      <c r="Z127" s="1672"/>
      <c r="AA127" s="1672"/>
      <c r="AB127" s="1672"/>
      <c r="AC127" s="307"/>
      <c r="AD127" s="307"/>
      <c r="AE127" s="307"/>
      <c r="AF127" s="307"/>
    </row>
    <row r="128" spans="1:32" ht="14.25" customHeight="1">
      <c r="A128" s="307"/>
      <c r="B128" s="3991"/>
      <c r="C128" s="2882"/>
      <c r="D128" s="3992"/>
      <c r="E128" s="4148" t="s">
        <v>2195</v>
      </c>
      <c r="F128" s="3175"/>
      <c r="G128" s="3175"/>
      <c r="H128" s="3175"/>
      <c r="I128" s="3175"/>
      <c r="J128" s="3175"/>
      <c r="K128" s="4029"/>
      <c r="L128" s="1670"/>
      <c r="M128" s="307"/>
      <c r="N128" s="1672"/>
      <c r="O128" s="2882"/>
      <c r="P128" s="2882"/>
      <c r="Q128" s="2882"/>
      <c r="R128" s="2949"/>
      <c r="S128" s="2882"/>
      <c r="T128" s="2882"/>
      <c r="U128" s="2882"/>
      <c r="V128" s="2882"/>
      <c r="W128" s="2882"/>
      <c r="X128" s="2882"/>
      <c r="Y128" s="1676"/>
      <c r="Z128" s="1672"/>
      <c r="AA128" s="1672"/>
      <c r="AB128" s="1672"/>
      <c r="AC128" s="307"/>
      <c r="AD128" s="307"/>
      <c r="AE128" s="307"/>
      <c r="AF128" s="307"/>
    </row>
    <row r="129" spans="1:32" ht="14.25" customHeight="1">
      <c r="A129" s="307"/>
      <c r="B129" s="4132"/>
      <c r="C129" s="3178"/>
      <c r="D129" s="4121"/>
      <c r="E129" s="4149" t="s">
        <v>2196</v>
      </c>
      <c r="F129" s="4150"/>
      <c r="G129" s="4150"/>
      <c r="H129" s="4150"/>
      <c r="I129" s="4150"/>
      <c r="J129" s="4150"/>
      <c r="K129" s="4119"/>
      <c r="L129" s="1671"/>
      <c r="M129" s="307"/>
      <c r="N129" s="1672"/>
      <c r="O129" s="2882"/>
      <c r="P129" s="2882"/>
      <c r="Q129" s="2882"/>
      <c r="R129" s="2949"/>
      <c r="S129" s="2882"/>
      <c r="T129" s="2882"/>
      <c r="U129" s="2882"/>
      <c r="V129" s="2882"/>
      <c r="W129" s="2882"/>
      <c r="X129" s="2882"/>
      <c r="Y129" s="12"/>
      <c r="Z129" s="1672"/>
      <c r="AA129" s="1672"/>
      <c r="AB129" s="1672"/>
      <c r="AC129" s="307"/>
      <c r="AD129" s="307"/>
      <c r="AE129" s="307"/>
      <c r="AF129" s="307"/>
    </row>
    <row r="130" spans="1:32" ht="28.5" customHeight="1">
      <c r="A130" s="307"/>
      <c r="B130" s="4142" t="s">
        <v>2197</v>
      </c>
      <c r="C130" s="4061"/>
      <c r="D130" s="4062"/>
      <c r="E130" s="4134" t="s">
        <v>1730</v>
      </c>
      <c r="F130" s="4061"/>
      <c r="G130" s="4061"/>
      <c r="H130" s="4061"/>
      <c r="I130" s="4061"/>
      <c r="J130" s="4061"/>
      <c r="K130" s="4061"/>
      <c r="L130" s="4062"/>
      <c r="M130" s="307"/>
      <c r="N130" s="1672"/>
      <c r="O130" s="4109"/>
      <c r="P130" s="2882"/>
      <c r="Q130" s="2882"/>
      <c r="R130" s="2949"/>
      <c r="S130" s="2882"/>
      <c r="T130" s="2882"/>
      <c r="U130" s="2882"/>
      <c r="V130" s="2882"/>
      <c r="W130" s="2882"/>
      <c r="X130" s="2882"/>
      <c r="Y130" s="2882"/>
      <c r="Z130" s="1672"/>
      <c r="AA130" s="1672"/>
      <c r="AB130" s="1672"/>
      <c r="AC130" s="307"/>
      <c r="AD130" s="307"/>
      <c r="AE130" s="307"/>
      <c r="AF130" s="307"/>
    </row>
    <row r="131" spans="1:32" ht="30" customHeight="1">
      <c r="A131" s="307"/>
      <c r="B131" s="4142" t="s">
        <v>2199</v>
      </c>
      <c r="C131" s="4061"/>
      <c r="D131" s="4062"/>
      <c r="E131" s="4134" t="s">
        <v>2219</v>
      </c>
      <c r="F131" s="4061"/>
      <c r="G131" s="4061"/>
      <c r="H131" s="4061"/>
      <c r="I131" s="4061"/>
      <c r="J131" s="4061"/>
      <c r="K131" s="4061"/>
      <c r="L131" s="4062"/>
      <c r="M131" s="307"/>
      <c r="N131" s="1672"/>
      <c r="O131" s="4109"/>
      <c r="P131" s="2882"/>
      <c r="Q131" s="2882"/>
      <c r="R131" s="2949"/>
      <c r="S131" s="2882"/>
      <c r="T131" s="2882"/>
      <c r="U131" s="2882"/>
      <c r="V131" s="2882"/>
      <c r="W131" s="2882"/>
      <c r="X131" s="2882"/>
      <c r="Y131" s="2882"/>
      <c r="Z131" s="1672"/>
      <c r="AA131" s="1672"/>
      <c r="AB131" s="1672"/>
      <c r="AC131" s="307"/>
      <c r="AD131" s="307"/>
      <c r="AE131" s="307"/>
      <c r="AF131" s="307"/>
    </row>
    <row r="132" spans="1:32" ht="18.75" customHeight="1">
      <c r="A132" s="307"/>
      <c r="B132" s="4131" t="s">
        <v>2201</v>
      </c>
      <c r="C132" s="2882"/>
      <c r="D132" s="3992"/>
      <c r="E132" s="4135" t="s">
        <v>2202</v>
      </c>
      <c r="F132" s="3987"/>
      <c r="G132" s="4136" t="s">
        <v>2203</v>
      </c>
      <c r="H132" s="3987"/>
      <c r="I132" s="4137" t="s">
        <v>2204</v>
      </c>
      <c r="J132" s="3987"/>
      <c r="K132" s="4138" t="s">
        <v>2205</v>
      </c>
      <c r="L132" s="3987"/>
      <c r="M132" s="307"/>
      <c r="N132" s="1672"/>
      <c r="O132" s="4109"/>
      <c r="P132" s="2882"/>
      <c r="Q132" s="2882"/>
      <c r="R132" s="4111"/>
      <c r="S132" s="2882"/>
      <c r="T132" s="4111"/>
      <c r="U132" s="2882"/>
      <c r="V132" s="4111"/>
      <c r="W132" s="2882"/>
      <c r="X132" s="4111"/>
      <c r="Y132" s="2882"/>
      <c r="Z132" s="1672"/>
      <c r="AA132" s="1672"/>
      <c r="AB132" s="1672"/>
      <c r="AC132" s="307"/>
      <c r="AD132" s="307"/>
      <c r="AE132" s="307"/>
      <c r="AF132" s="307"/>
    </row>
    <row r="133" spans="1:32" ht="14.25" customHeight="1">
      <c r="A133" s="307"/>
      <c r="B133" s="3991"/>
      <c r="C133" s="2882"/>
      <c r="D133" s="3992"/>
      <c r="E133" s="4115" t="s">
        <v>2206</v>
      </c>
      <c r="F133" s="4029"/>
      <c r="G133" s="4140" t="s">
        <v>2207</v>
      </c>
      <c r="H133" s="4029"/>
      <c r="I133" s="4140" t="s">
        <v>2207</v>
      </c>
      <c r="J133" s="4029"/>
      <c r="K133" s="4140" t="s">
        <v>2221</v>
      </c>
      <c r="L133" s="4029"/>
      <c r="M133" s="307"/>
      <c r="N133" s="1672"/>
      <c r="O133" s="2882"/>
      <c r="P133" s="2882"/>
      <c r="Q133" s="2882"/>
      <c r="R133" s="4112"/>
      <c r="S133" s="2882"/>
      <c r="T133" s="4110"/>
      <c r="U133" s="2882"/>
      <c r="V133" s="4110"/>
      <c r="W133" s="2882"/>
      <c r="X133" s="4110"/>
      <c r="Y133" s="2882"/>
      <c r="Z133" s="1672"/>
      <c r="AA133" s="1672"/>
      <c r="AB133" s="1672"/>
      <c r="AC133" s="307"/>
      <c r="AD133" s="307"/>
      <c r="AE133" s="307"/>
      <c r="AF133" s="307"/>
    </row>
    <row r="134" spans="1:32" ht="14.25" customHeight="1">
      <c r="A134" s="307"/>
      <c r="B134" s="3991"/>
      <c r="C134" s="2882"/>
      <c r="D134" s="3992"/>
      <c r="E134" s="4116" t="s">
        <v>2210</v>
      </c>
      <c r="F134" s="4029"/>
      <c r="G134" s="4117" t="s">
        <v>2229</v>
      </c>
      <c r="H134" s="4029"/>
      <c r="I134" s="4117" t="s">
        <v>2229</v>
      </c>
      <c r="J134" s="4029"/>
      <c r="K134" s="4117" t="s">
        <v>2230</v>
      </c>
      <c r="L134" s="4029"/>
      <c r="M134" s="307"/>
      <c r="N134" s="1672"/>
      <c r="O134" s="2882"/>
      <c r="P134" s="2882"/>
      <c r="Q134" s="2882"/>
      <c r="R134" s="4112"/>
      <c r="S134" s="2882"/>
      <c r="T134" s="4110"/>
      <c r="U134" s="2882"/>
      <c r="V134" s="4110"/>
      <c r="W134" s="2882"/>
      <c r="X134" s="4110"/>
      <c r="Y134" s="2882"/>
      <c r="Z134" s="1672"/>
      <c r="AA134" s="1672"/>
      <c r="AB134" s="1672"/>
      <c r="AC134" s="307"/>
      <c r="AD134" s="307"/>
      <c r="AE134" s="307"/>
      <c r="AF134" s="307"/>
    </row>
    <row r="135" spans="1:32" ht="14.25" customHeight="1">
      <c r="A135" s="307"/>
      <c r="B135" s="4132"/>
      <c r="C135" s="3178"/>
      <c r="D135" s="4121"/>
      <c r="E135" s="4127" t="s">
        <v>2211</v>
      </c>
      <c r="F135" s="4119"/>
      <c r="G135" s="4118" t="s">
        <v>2222</v>
      </c>
      <c r="H135" s="4119"/>
      <c r="I135" s="4118" t="s">
        <v>2222</v>
      </c>
      <c r="J135" s="4119"/>
      <c r="K135" s="4118" t="s">
        <v>2209</v>
      </c>
      <c r="L135" s="4119"/>
      <c r="M135" s="307"/>
      <c r="N135" s="1672"/>
      <c r="O135" s="2882"/>
      <c r="P135" s="2882"/>
      <c r="Q135" s="2882"/>
      <c r="R135" s="4112"/>
      <c r="S135" s="2882"/>
      <c r="T135" s="4110"/>
      <c r="U135" s="2882"/>
      <c r="V135" s="4110"/>
      <c r="W135" s="2882"/>
      <c r="X135" s="4110"/>
      <c r="Y135" s="2882"/>
      <c r="Z135" s="1672"/>
      <c r="AA135" s="1672"/>
      <c r="AB135" s="1672"/>
      <c r="AC135" s="307"/>
      <c r="AD135" s="307"/>
      <c r="AE135" s="307"/>
      <c r="AF135" s="307"/>
    </row>
    <row r="136" spans="1:32" ht="14.25" customHeight="1">
      <c r="A136" s="307"/>
      <c r="B136" s="4146" t="s">
        <v>2212</v>
      </c>
      <c r="C136" s="4064"/>
      <c r="D136" s="4064"/>
      <c r="E136" s="4064"/>
      <c r="F136" s="4064"/>
      <c r="G136" s="4064"/>
      <c r="H136" s="4064"/>
      <c r="I136" s="4064"/>
      <c r="J136" s="4064"/>
      <c r="K136" s="4064"/>
      <c r="L136" s="4065"/>
      <c r="M136" s="307"/>
      <c r="N136" s="1672"/>
      <c r="O136" s="4106"/>
      <c r="P136" s="2882"/>
      <c r="Q136" s="2882"/>
      <c r="R136" s="2882"/>
      <c r="S136" s="2882"/>
      <c r="T136" s="2882"/>
      <c r="U136" s="2882"/>
      <c r="V136" s="2882"/>
      <c r="W136" s="2882"/>
      <c r="X136" s="2882"/>
      <c r="Y136" s="2882"/>
      <c r="Z136" s="1672"/>
      <c r="AA136" s="1672"/>
      <c r="AB136" s="1672"/>
      <c r="AC136" s="307"/>
      <c r="AD136" s="307"/>
      <c r="AE136" s="307"/>
      <c r="AF136" s="307"/>
    </row>
    <row r="137" spans="1:32" ht="14.25" customHeight="1">
      <c r="A137" s="307"/>
      <c r="B137" s="2885"/>
      <c r="C137" s="2882"/>
      <c r="D137" s="2882"/>
      <c r="E137" s="2882"/>
      <c r="F137" s="2882"/>
      <c r="G137" s="2882"/>
      <c r="H137" s="2882"/>
      <c r="I137" s="2882"/>
      <c r="J137" s="2882"/>
      <c r="K137" s="2882"/>
      <c r="L137" s="3992"/>
      <c r="M137" s="307"/>
      <c r="N137" s="1672"/>
      <c r="O137" s="2882"/>
      <c r="P137" s="2882"/>
      <c r="Q137" s="2882"/>
      <c r="R137" s="2882"/>
      <c r="S137" s="2882"/>
      <c r="T137" s="2882"/>
      <c r="U137" s="2882"/>
      <c r="V137" s="2882"/>
      <c r="W137" s="2882"/>
      <c r="X137" s="2882"/>
      <c r="Y137" s="2882"/>
      <c r="Z137" s="1672"/>
      <c r="AA137" s="1672"/>
      <c r="AB137" s="1672"/>
      <c r="AC137" s="307"/>
      <c r="AD137" s="307"/>
      <c r="AE137" s="307"/>
      <c r="AF137" s="307"/>
    </row>
    <row r="138" spans="1:32" ht="14.25">
      <c r="A138" s="307"/>
      <c r="B138" s="2885"/>
      <c r="C138" s="2882"/>
      <c r="D138" s="2882"/>
      <c r="E138" s="2882"/>
      <c r="F138" s="2882"/>
      <c r="G138" s="2882"/>
      <c r="H138" s="2882"/>
      <c r="I138" s="2882"/>
      <c r="J138" s="2882"/>
      <c r="K138" s="2882"/>
      <c r="L138" s="3992"/>
      <c r="M138" s="307"/>
      <c r="N138" s="1672"/>
      <c r="O138" s="2882"/>
      <c r="P138" s="2882"/>
      <c r="Q138" s="2882"/>
      <c r="R138" s="2882"/>
      <c r="S138" s="2882"/>
      <c r="T138" s="2882"/>
      <c r="U138" s="2882"/>
      <c r="V138" s="2882"/>
      <c r="W138" s="2882"/>
      <c r="X138" s="2882"/>
      <c r="Y138" s="2882"/>
      <c r="Z138" s="1672"/>
      <c r="AA138" s="1672"/>
      <c r="AB138" s="1672"/>
      <c r="AC138" s="307"/>
      <c r="AD138" s="307"/>
      <c r="AE138" s="307"/>
      <c r="AF138" s="307"/>
    </row>
    <row r="139" spans="1:32" ht="26.25" customHeight="1">
      <c r="A139" s="307"/>
      <c r="B139" s="3178"/>
      <c r="C139" s="3178"/>
      <c r="D139" s="3178"/>
      <c r="E139" s="3178"/>
      <c r="F139" s="3178"/>
      <c r="G139" s="3178"/>
      <c r="H139" s="3178"/>
      <c r="I139" s="3178"/>
      <c r="J139" s="3178"/>
      <c r="K139" s="3178"/>
      <c r="L139" s="4121"/>
      <c r="M139" s="307"/>
      <c r="N139" s="1672"/>
      <c r="O139" s="2882"/>
      <c r="P139" s="2882"/>
      <c r="Q139" s="2882"/>
      <c r="R139" s="2882"/>
      <c r="S139" s="2882"/>
      <c r="T139" s="2882"/>
      <c r="U139" s="2882"/>
      <c r="V139" s="2882"/>
      <c r="W139" s="2882"/>
      <c r="X139" s="2882"/>
      <c r="Y139" s="2882"/>
      <c r="Z139" s="1672"/>
      <c r="AA139" s="1672"/>
      <c r="AB139" s="1672"/>
      <c r="AC139" s="307"/>
      <c r="AD139" s="307"/>
      <c r="AE139" s="307"/>
      <c r="AF139" s="307"/>
    </row>
    <row r="140" spans="1:32" ht="14.25" customHeight="1">
      <c r="A140" s="307"/>
      <c r="B140" s="1261"/>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row>
    <row r="141" spans="1:32" ht="14.25" customHeight="1">
      <c r="A141" s="307"/>
      <c r="B141" s="307"/>
      <c r="C141" s="307"/>
      <c r="D141" s="307"/>
      <c r="E141" s="307"/>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row>
    <row r="142" spans="1:32" ht="14.25" customHeight="1">
      <c r="A142" s="307"/>
      <c r="B142" s="307"/>
      <c r="C142" s="307"/>
      <c r="D142" s="307"/>
      <c r="E142" s="307"/>
      <c r="F142" s="307"/>
      <c r="G142" s="307"/>
      <c r="H142" s="307"/>
      <c r="I142" s="307"/>
      <c r="J142" s="307"/>
      <c r="K142" s="307"/>
      <c r="L142" s="307"/>
      <c r="M142" s="307"/>
      <c r="N142" s="307"/>
      <c r="O142" s="1681"/>
      <c r="P142" s="1681"/>
      <c r="Q142" s="1682"/>
      <c r="R142" s="1681"/>
      <c r="S142" s="1681"/>
      <c r="T142" s="307"/>
      <c r="U142" s="307"/>
      <c r="V142" s="307"/>
      <c r="W142" s="307"/>
      <c r="X142" s="307"/>
      <c r="Y142" s="307"/>
      <c r="Z142" s="307"/>
      <c r="AA142" s="307"/>
      <c r="AB142" s="307"/>
      <c r="AC142" s="307"/>
      <c r="AD142" s="307"/>
      <c r="AE142" s="307"/>
      <c r="AF142" s="307"/>
    </row>
    <row r="143" spans="1:32" ht="14.25" customHeight="1">
      <c r="A143" s="307"/>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row>
    <row r="144" spans="1:32" ht="19.5">
      <c r="A144" s="307"/>
      <c r="B144" s="1683" t="s">
        <v>2231</v>
      </c>
      <c r="C144" s="1684"/>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row>
    <row r="145" spans="1:32" ht="14.25" customHeight="1">
      <c r="A145" s="307"/>
      <c r="B145" s="307"/>
      <c r="C145" s="307"/>
      <c r="D145" s="307"/>
      <c r="E145" s="307"/>
      <c r="F145" s="307"/>
      <c r="G145" s="307"/>
      <c r="H145" s="307"/>
      <c r="I145" s="307"/>
      <c r="J145" s="307"/>
      <c r="K145" s="307"/>
      <c r="L145" s="307"/>
      <c r="M145" s="307"/>
      <c r="N145" s="4107"/>
      <c r="O145" s="2882"/>
      <c r="P145" s="2882"/>
      <c r="Q145" s="2882"/>
      <c r="R145" s="2882"/>
      <c r="S145" s="2882"/>
      <c r="T145" s="2882"/>
      <c r="U145" s="2882"/>
      <c r="V145" s="307"/>
      <c r="W145" s="307"/>
      <c r="X145" s="307"/>
      <c r="Y145" s="307"/>
      <c r="Z145" s="307"/>
      <c r="AA145" s="307"/>
      <c r="AB145" s="307"/>
      <c r="AC145" s="307"/>
      <c r="AD145" s="307"/>
      <c r="AE145" s="307"/>
      <c r="AF145" s="307"/>
    </row>
    <row r="146" spans="1:32" ht="21" customHeight="1">
      <c r="A146" s="307"/>
      <c r="B146" s="4122" t="s">
        <v>2232</v>
      </c>
      <c r="C146" s="3168"/>
      <c r="D146" s="3168"/>
      <c r="E146" s="3168"/>
      <c r="F146" s="3168"/>
      <c r="G146" s="3168"/>
      <c r="H146" s="3168"/>
      <c r="I146" s="3168"/>
      <c r="J146" s="3168"/>
      <c r="K146" s="3168"/>
      <c r="L146" s="3168"/>
      <c r="M146" s="307"/>
      <c r="N146" s="307"/>
      <c r="O146" s="4108"/>
      <c r="P146" s="2882"/>
      <c r="Q146" s="2882"/>
      <c r="R146" s="2882"/>
      <c r="S146" s="2882"/>
      <c r="T146" s="2882"/>
      <c r="U146" s="2882"/>
      <c r="V146" s="2882"/>
      <c r="W146" s="2882"/>
      <c r="X146" s="2882"/>
      <c r="Y146" s="2882"/>
      <c r="Z146" s="307"/>
      <c r="AA146" s="307"/>
      <c r="AB146" s="307"/>
      <c r="AC146" s="307"/>
      <c r="AD146" s="307"/>
      <c r="AE146" s="307"/>
      <c r="AF146" s="307"/>
    </row>
    <row r="147" spans="1:32" ht="54" customHeight="1">
      <c r="A147" s="307"/>
      <c r="B147" s="4123" t="s">
        <v>2177</v>
      </c>
      <c r="C147" s="4124"/>
      <c r="D147" s="4125"/>
      <c r="E147" s="4126" t="s">
        <v>2233</v>
      </c>
      <c r="F147" s="4124"/>
      <c r="G147" s="4124"/>
      <c r="H147" s="4124"/>
      <c r="I147" s="4124"/>
      <c r="J147" s="4124"/>
      <c r="K147" s="4124"/>
      <c r="L147" s="4125"/>
      <c r="M147" s="307"/>
      <c r="N147" s="307"/>
      <c r="O147" s="4109"/>
      <c r="P147" s="2882"/>
      <c r="Q147" s="2882"/>
      <c r="R147" s="2949"/>
      <c r="S147" s="2882"/>
      <c r="T147" s="2882"/>
      <c r="U147" s="2882"/>
      <c r="V147" s="2882"/>
      <c r="W147" s="2882"/>
      <c r="X147" s="2882"/>
      <c r="Y147" s="2882"/>
      <c r="Z147" s="307"/>
      <c r="AA147" s="307"/>
      <c r="AB147" s="307"/>
      <c r="AC147" s="307"/>
      <c r="AD147" s="307"/>
      <c r="AE147" s="307"/>
      <c r="AF147" s="307"/>
    </row>
    <row r="148" spans="1:32" ht="42" customHeight="1">
      <c r="A148" s="307"/>
      <c r="B148" s="4143" t="s">
        <v>2179</v>
      </c>
      <c r="C148" s="4064"/>
      <c r="D148" s="4065"/>
      <c r="E148" s="4133" t="s">
        <v>2234</v>
      </c>
      <c r="F148" s="2882"/>
      <c r="G148" s="2882"/>
      <c r="H148" s="2882"/>
      <c r="I148" s="2882"/>
      <c r="J148" s="2882"/>
      <c r="K148" s="2882"/>
      <c r="L148" s="3992"/>
      <c r="M148" s="307"/>
      <c r="N148" s="307"/>
      <c r="O148" s="4109"/>
      <c r="P148" s="2882"/>
      <c r="Q148" s="2882"/>
      <c r="R148" s="2949"/>
      <c r="S148" s="2882"/>
      <c r="T148" s="2882"/>
      <c r="U148" s="2882"/>
      <c r="V148" s="2882"/>
      <c r="W148" s="2882"/>
      <c r="X148" s="2882"/>
      <c r="Y148" s="2882"/>
      <c r="Z148" s="307"/>
      <c r="AA148" s="307"/>
      <c r="AB148" s="307"/>
      <c r="AC148" s="307"/>
      <c r="AD148" s="307"/>
      <c r="AE148" s="307"/>
      <c r="AF148" s="307"/>
    </row>
    <row r="149" spans="1:32" ht="59.25" customHeight="1">
      <c r="A149" s="307"/>
      <c r="B149" s="3991"/>
      <c r="C149" s="2882"/>
      <c r="D149" s="3992"/>
      <c r="E149" s="3991"/>
      <c r="F149" s="2882"/>
      <c r="G149" s="2882"/>
      <c r="H149" s="2882"/>
      <c r="I149" s="2882"/>
      <c r="J149" s="2882"/>
      <c r="K149" s="2882"/>
      <c r="L149" s="3992"/>
      <c r="M149" s="307"/>
      <c r="N149" s="307"/>
      <c r="O149" s="2882"/>
      <c r="P149" s="2882"/>
      <c r="Q149" s="2882"/>
      <c r="R149" s="2882"/>
      <c r="S149" s="2882"/>
      <c r="T149" s="2882"/>
      <c r="U149" s="2882"/>
      <c r="V149" s="2882"/>
      <c r="W149" s="2882"/>
      <c r="X149" s="2882"/>
      <c r="Y149" s="2882"/>
      <c r="Z149" s="307"/>
      <c r="AA149" s="307"/>
      <c r="AB149" s="307"/>
      <c r="AC149" s="307"/>
      <c r="AD149" s="307"/>
      <c r="AE149" s="307"/>
      <c r="AF149" s="307"/>
    </row>
    <row r="150" spans="1:32" ht="105" customHeight="1">
      <c r="A150" s="307"/>
      <c r="B150" s="3991"/>
      <c r="C150" s="2882"/>
      <c r="D150" s="3992"/>
      <c r="E150" s="3991"/>
      <c r="F150" s="2882"/>
      <c r="G150" s="2882"/>
      <c r="H150" s="2882"/>
      <c r="I150" s="2882"/>
      <c r="J150" s="2882"/>
      <c r="K150" s="2882"/>
      <c r="L150" s="3992"/>
      <c r="M150" s="307"/>
      <c r="N150" s="307"/>
      <c r="O150" s="2882"/>
      <c r="P150" s="2882"/>
      <c r="Q150" s="2882"/>
      <c r="R150" s="2882"/>
      <c r="S150" s="2882"/>
      <c r="T150" s="2882"/>
      <c r="U150" s="2882"/>
      <c r="V150" s="2882"/>
      <c r="W150" s="2882"/>
      <c r="X150" s="2882"/>
      <c r="Y150" s="2882"/>
      <c r="Z150" s="307"/>
      <c r="AA150" s="307"/>
      <c r="AB150" s="307"/>
      <c r="AC150" s="307"/>
      <c r="AD150" s="307"/>
      <c r="AE150" s="307"/>
      <c r="AF150" s="307"/>
    </row>
    <row r="151" spans="1:32" ht="69" customHeight="1">
      <c r="A151" s="307"/>
      <c r="B151" s="3991"/>
      <c r="C151" s="2882"/>
      <c r="D151" s="3992"/>
      <c r="E151" s="3991"/>
      <c r="F151" s="2882"/>
      <c r="G151" s="2882"/>
      <c r="H151" s="2882"/>
      <c r="I151" s="2882"/>
      <c r="J151" s="2882"/>
      <c r="K151" s="2882"/>
      <c r="L151" s="3992"/>
      <c r="M151" s="307"/>
      <c r="N151" s="307"/>
      <c r="O151" s="2882"/>
      <c r="P151" s="2882"/>
      <c r="Q151" s="2882"/>
      <c r="R151" s="2882"/>
      <c r="S151" s="2882"/>
      <c r="T151" s="2882"/>
      <c r="U151" s="2882"/>
      <c r="V151" s="2882"/>
      <c r="W151" s="2882"/>
      <c r="X151" s="2882"/>
      <c r="Y151" s="2882"/>
      <c r="Z151" s="307"/>
      <c r="AA151" s="307"/>
      <c r="AB151" s="307"/>
      <c r="AC151" s="307"/>
      <c r="AD151" s="307"/>
      <c r="AE151" s="307"/>
      <c r="AF151" s="307"/>
    </row>
    <row r="152" spans="1:32" ht="36" customHeight="1">
      <c r="A152" s="307"/>
      <c r="B152" s="3991"/>
      <c r="C152" s="2882"/>
      <c r="D152" s="3992"/>
      <c r="E152" s="3991"/>
      <c r="F152" s="2882"/>
      <c r="G152" s="2882"/>
      <c r="H152" s="2882"/>
      <c r="I152" s="2882"/>
      <c r="J152" s="2882"/>
      <c r="K152" s="2882"/>
      <c r="L152" s="3992"/>
      <c r="M152" s="307"/>
      <c r="N152" s="307"/>
      <c r="O152" s="2882"/>
      <c r="P152" s="2882"/>
      <c r="Q152" s="2882"/>
      <c r="R152" s="2882"/>
      <c r="S152" s="2882"/>
      <c r="T152" s="2882"/>
      <c r="U152" s="2882"/>
      <c r="V152" s="2882"/>
      <c r="W152" s="2882"/>
      <c r="X152" s="2882"/>
      <c r="Y152" s="2882"/>
      <c r="Z152" s="307"/>
      <c r="AA152" s="307"/>
      <c r="AB152" s="307"/>
      <c r="AC152" s="307"/>
      <c r="AD152" s="307"/>
      <c r="AE152" s="307"/>
      <c r="AF152" s="307"/>
    </row>
    <row r="153" spans="1:32" ht="59.25" customHeight="1">
      <c r="A153" s="307"/>
      <c r="B153" s="3991"/>
      <c r="C153" s="2882"/>
      <c r="D153" s="3992"/>
      <c r="E153" s="3991"/>
      <c r="F153" s="2882"/>
      <c r="G153" s="2882"/>
      <c r="H153" s="2882"/>
      <c r="I153" s="2882"/>
      <c r="J153" s="2882"/>
      <c r="K153" s="2882"/>
      <c r="L153" s="3992"/>
      <c r="M153" s="307"/>
      <c r="N153" s="307"/>
      <c r="O153" s="2882"/>
      <c r="P153" s="2882"/>
      <c r="Q153" s="2882"/>
      <c r="R153" s="2882"/>
      <c r="S153" s="2882"/>
      <c r="T153" s="2882"/>
      <c r="U153" s="2882"/>
      <c r="V153" s="2882"/>
      <c r="W153" s="2882"/>
      <c r="X153" s="2882"/>
      <c r="Y153" s="2882"/>
      <c r="Z153" s="307"/>
      <c r="AA153" s="307"/>
      <c r="AB153" s="307"/>
      <c r="AC153" s="307"/>
      <c r="AD153" s="307"/>
      <c r="AE153" s="307"/>
      <c r="AF153" s="307"/>
    </row>
    <row r="154" spans="1:32" ht="50.25" customHeight="1">
      <c r="A154" s="307"/>
      <c r="B154" s="3991"/>
      <c r="C154" s="2882"/>
      <c r="D154" s="3992"/>
      <c r="E154" s="3991"/>
      <c r="F154" s="2882"/>
      <c r="G154" s="2882"/>
      <c r="H154" s="2882"/>
      <c r="I154" s="2882"/>
      <c r="J154" s="2882"/>
      <c r="K154" s="2882"/>
      <c r="L154" s="3992"/>
      <c r="M154" s="307"/>
      <c r="N154" s="307"/>
      <c r="O154" s="2882"/>
      <c r="P154" s="2882"/>
      <c r="Q154" s="2882"/>
      <c r="R154" s="2882"/>
      <c r="S154" s="2882"/>
      <c r="T154" s="2882"/>
      <c r="U154" s="2882"/>
      <c r="V154" s="2882"/>
      <c r="W154" s="2882"/>
      <c r="X154" s="2882"/>
      <c r="Y154" s="2882"/>
      <c r="Z154" s="307"/>
      <c r="AA154" s="307"/>
      <c r="AB154" s="307"/>
      <c r="AC154" s="307"/>
      <c r="AD154" s="307"/>
      <c r="AE154" s="307"/>
      <c r="AF154" s="307"/>
    </row>
    <row r="155" spans="1:32" ht="14.25" customHeight="1">
      <c r="A155" s="307"/>
      <c r="B155" s="4132"/>
      <c r="C155" s="3178"/>
      <c r="D155" s="4121"/>
      <c r="E155" s="4132"/>
      <c r="F155" s="3178"/>
      <c r="G155" s="3178"/>
      <c r="H155" s="3178"/>
      <c r="I155" s="3178"/>
      <c r="J155" s="3178"/>
      <c r="K155" s="3178"/>
      <c r="L155" s="4121"/>
      <c r="M155" s="307"/>
      <c r="N155" s="307"/>
      <c r="O155" s="2882"/>
      <c r="P155" s="2882"/>
      <c r="Q155" s="2882"/>
      <c r="R155" s="2882"/>
      <c r="S155" s="2882"/>
      <c r="T155" s="2882"/>
      <c r="U155" s="2882"/>
      <c r="V155" s="2882"/>
      <c r="W155" s="2882"/>
      <c r="X155" s="2882"/>
      <c r="Y155" s="2882"/>
      <c r="Z155" s="307"/>
      <c r="AA155" s="307"/>
      <c r="AB155" s="307"/>
      <c r="AC155" s="307"/>
      <c r="AD155" s="307"/>
      <c r="AE155" s="307"/>
      <c r="AF155" s="307"/>
    </row>
    <row r="156" spans="1:32" ht="14.25" customHeight="1">
      <c r="A156" s="307"/>
      <c r="B156" s="4143" t="s">
        <v>2181</v>
      </c>
      <c r="C156" s="4064"/>
      <c r="D156" s="4065"/>
      <c r="E156" s="4141" t="s">
        <v>2235</v>
      </c>
      <c r="F156" s="4064"/>
      <c r="G156" s="4064"/>
      <c r="H156" s="4064"/>
      <c r="I156" s="4064"/>
      <c r="J156" s="4064"/>
      <c r="K156" s="4064"/>
      <c r="L156" s="4065"/>
      <c r="M156" s="307"/>
      <c r="N156" s="307"/>
      <c r="O156" s="4109"/>
      <c r="P156" s="2882"/>
      <c r="Q156" s="2882"/>
      <c r="R156" s="2949"/>
      <c r="S156" s="2882"/>
      <c r="T156" s="2882"/>
      <c r="U156" s="2882"/>
      <c r="V156" s="2882"/>
      <c r="W156" s="2882"/>
      <c r="X156" s="2882"/>
      <c r="Y156" s="2882"/>
      <c r="Z156" s="307"/>
      <c r="AA156" s="307"/>
      <c r="AB156" s="307"/>
      <c r="AC156" s="307"/>
      <c r="AD156" s="307"/>
      <c r="AE156" s="307"/>
      <c r="AF156" s="307"/>
    </row>
    <row r="157" spans="1:32" ht="37.5" customHeight="1">
      <c r="A157" s="307"/>
      <c r="B157" s="4132"/>
      <c r="C157" s="3178"/>
      <c r="D157" s="4121"/>
      <c r="E157" s="4132"/>
      <c r="F157" s="3178"/>
      <c r="G157" s="3178"/>
      <c r="H157" s="3178"/>
      <c r="I157" s="3178"/>
      <c r="J157" s="3178"/>
      <c r="K157" s="3178"/>
      <c r="L157" s="4121"/>
      <c r="M157" s="307"/>
      <c r="N157" s="307"/>
      <c r="O157" s="2882"/>
      <c r="P157" s="2882"/>
      <c r="Q157" s="2882"/>
      <c r="R157" s="2882"/>
      <c r="S157" s="2882"/>
      <c r="T157" s="2882"/>
      <c r="U157" s="2882"/>
      <c r="V157" s="2882"/>
      <c r="W157" s="2882"/>
      <c r="X157" s="2882"/>
      <c r="Y157" s="2882"/>
      <c r="Z157" s="307"/>
      <c r="AA157" s="307"/>
      <c r="AB157" s="307"/>
      <c r="AC157" s="307"/>
      <c r="AD157" s="307"/>
      <c r="AE157" s="307"/>
      <c r="AF157" s="307"/>
    </row>
    <row r="158" spans="1:32" ht="14.25" customHeight="1">
      <c r="A158" s="307"/>
      <c r="B158" s="4143" t="s">
        <v>2183</v>
      </c>
      <c r="C158" s="4064"/>
      <c r="D158" s="4065"/>
      <c r="E158" s="4141" t="s">
        <v>2236</v>
      </c>
      <c r="F158" s="4064"/>
      <c r="G158" s="4064"/>
      <c r="H158" s="4064"/>
      <c r="I158" s="4064"/>
      <c r="J158" s="4064"/>
      <c r="K158" s="4064"/>
      <c r="L158" s="4065"/>
      <c r="M158" s="307"/>
      <c r="N158" s="307"/>
      <c r="O158" s="4109"/>
      <c r="P158" s="2882"/>
      <c r="Q158" s="2882"/>
      <c r="R158" s="2949"/>
      <c r="S158" s="2882"/>
      <c r="T158" s="2882"/>
      <c r="U158" s="2882"/>
      <c r="V158" s="2882"/>
      <c r="W158" s="2882"/>
      <c r="X158" s="2882"/>
      <c r="Y158" s="2882"/>
      <c r="Z158" s="307"/>
      <c r="AA158" s="307"/>
      <c r="AB158" s="307"/>
      <c r="AC158" s="307"/>
      <c r="AD158" s="307"/>
      <c r="AE158" s="307"/>
      <c r="AF158" s="307"/>
    </row>
    <row r="159" spans="1:32" ht="14.25" customHeight="1">
      <c r="A159" s="307"/>
      <c r="B159" s="3991"/>
      <c r="C159" s="2882"/>
      <c r="D159" s="3992"/>
      <c r="E159" s="3991"/>
      <c r="F159" s="2882"/>
      <c r="G159" s="2882"/>
      <c r="H159" s="2882"/>
      <c r="I159" s="2882"/>
      <c r="J159" s="2882"/>
      <c r="K159" s="2882"/>
      <c r="L159" s="3992"/>
      <c r="M159" s="307"/>
      <c r="N159" s="307"/>
      <c r="O159" s="2882"/>
      <c r="P159" s="2882"/>
      <c r="Q159" s="2882"/>
      <c r="R159" s="2882"/>
      <c r="S159" s="2882"/>
      <c r="T159" s="2882"/>
      <c r="U159" s="2882"/>
      <c r="V159" s="2882"/>
      <c r="W159" s="2882"/>
      <c r="X159" s="2882"/>
      <c r="Y159" s="2882"/>
      <c r="Z159" s="307"/>
      <c r="AA159" s="307"/>
      <c r="AB159" s="307"/>
      <c r="AC159" s="307"/>
      <c r="AD159" s="307"/>
      <c r="AE159" s="307"/>
      <c r="AF159" s="307"/>
    </row>
    <row r="160" spans="1:32" ht="14.25" customHeight="1">
      <c r="A160" s="307"/>
      <c r="B160" s="3991"/>
      <c r="C160" s="2882"/>
      <c r="D160" s="3992"/>
      <c r="E160" s="3991"/>
      <c r="F160" s="2882"/>
      <c r="G160" s="2882"/>
      <c r="H160" s="2882"/>
      <c r="I160" s="2882"/>
      <c r="J160" s="2882"/>
      <c r="K160" s="2882"/>
      <c r="L160" s="3992"/>
      <c r="M160" s="307"/>
      <c r="N160" s="307"/>
      <c r="O160" s="2882"/>
      <c r="P160" s="2882"/>
      <c r="Q160" s="2882"/>
      <c r="R160" s="2882"/>
      <c r="S160" s="2882"/>
      <c r="T160" s="2882"/>
      <c r="U160" s="2882"/>
      <c r="V160" s="2882"/>
      <c r="W160" s="2882"/>
      <c r="X160" s="2882"/>
      <c r="Y160" s="2882"/>
      <c r="Z160" s="307"/>
      <c r="AA160" s="307"/>
      <c r="AB160" s="307"/>
      <c r="AC160" s="307"/>
      <c r="AD160" s="307"/>
      <c r="AE160" s="307"/>
      <c r="AF160" s="307"/>
    </row>
    <row r="161" spans="1:32" ht="36.75" customHeight="1">
      <c r="A161" s="307"/>
      <c r="B161" s="3991"/>
      <c r="C161" s="2882"/>
      <c r="D161" s="3992"/>
      <c r="E161" s="3991"/>
      <c r="F161" s="2882"/>
      <c r="G161" s="2882"/>
      <c r="H161" s="2882"/>
      <c r="I161" s="2882"/>
      <c r="J161" s="2882"/>
      <c r="K161" s="2882"/>
      <c r="L161" s="3992"/>
      <c r="M161" s="307"/>
      <c r="N161" s="307"/>
      <c r="O161" s="2882"/>
      <c r="P161" s="2882"/>
      <c r="Q161" s="2882"/>
      <c r="R161" s="2882"/>
      <c r="S161" s="2882"/>
      <c r="T161" s="2882"/>
      <c r="U161" s="2882"/>
      <c r="V161" s="2882"/>
      <c r="W161" s="2882"/>
      <c r="X161" s="2882"/>
      <c r="Y161" s="2882"/>
      <c r="Z161" s="307"/>
      <c r="AA161" s="307"/>
      <c r="AB161" s="307"/>
      <c r="AC161" s="307"/>
      <c r="AD161" s="307"/>
      <c r="AE161" s="307"/>
      <c r="AF161" s="307"/>
    </row>
    <row r="162" spans="1:32" ht="14.25" customHeight="1">
      <c r="A162" s="307"/>
      <c r="B162" s="3991"/>
      <c r="C162" s="2882"/>
      <c r="D162" s="3992"/>
      <c r="E162" s="3991"/>
      <c r="F162" s="2882"/>
      <c r="G162" s="2882"/>
      <c r="H162" s="2882"/>
      <c r="I162" s="2882"/>
      <c r="J162" s="2882"/>
      <c r="K162" s="2882"/>
      <c r="L162" s="3992"/>
      <c r="M162" s="307"/>
      <c r="N162" s="307"/>
      <c r="O162" s="2882"/>
      <c r="P162" s="2882"/>
      <c r="Q162" s="2882"/>
      <c r="R162" s="2882"/>
      <c r="S162" s="2882"/>
      <c r="T162" s="2882"/>
      <c r="U162" s="2882"/>
      <c r="V162" s="2882"/>
      <c r="W162" s="2882"/>
      <c r="X162" s="2882"/>
      <c r="Y162" s="2882"/>
      <c r="Z162" s="307"/>
      <c r="AA162" s="307"/>
      <c r="AB162" s="307"/>
      <c r="AC162" s="307"/>
      <c r="AD162" s="307"/>
      <c r="AE162" s="307"/>
      <c r="AF162" s="307"/>
    </row>
    <row r="163" spans="1:32" ht="34.5" customHeight="1">
      <c r="A163" s="307"/>
      <c r="B163" s="3991"/>
      <c r="C163" s="2882"/>
      <c r="D163" s="3992"/>
      <c r="E163" s="3991"/>
      <c r="F163" s="2882"/>
      <c r="G163" s="2882"/>
      <c r="H163" s="2882"/>
      <c r="I163" s="2882"/>
      <c r="J163" s="2882"/>
      <c r="K163" s="2882"/>
      <c r="L163" s="3992"/>
      <c r="M163" s="307"/>
      <c r="N163" s="307"/>
      <c r="O163" s="2882"/>
      <c r="P163" s="2882"/>
      <c r="Q163" s="2882"/>
      <c r="R163" s="2882"/>
      <c r="S163" s="2882"/>
      <c r="T163" s="2882"/>
      <c r="U163" s="2882"/>
      <c r="V163" s="2882"/>
      <c r="W163" s="2882"/>
      <c r="X163" s="2882"/>
      <c r="Y163" s="2882"/>
      <c r="Z163" s="307"/>
      <c r="AA163" s="307"/>
      <c r="AB163" s="307"/>
      <c r="AC163" s="307"/>
      <c r="AD163" s="307"/>
      <c r="AE163" s="307"/>
      <c r="AF163" s="307"/>
    </row>
    <row r="164" spans="1:32" ht="14.25" customHeight="1">
      <c r="A164" s="307"/>
      <c r="B164" s="3991"/>
      <c r="C164" s="2882"/>
      <c r="D164" s="3992"/>
      <c r="E164" s="3991"/>
      <c r="F164" s="2882"/>
      <c r="G164" s="2882"/>
      <c r="H164" s="2882"/>
      <c r="I164" s="2882"/>
      <c r="J164" s="2882"/>
      <c r="K164" s="2882"/>
      <c r="L164" s="3992"/>
      <c r="M164" s="307"/>
      <c r="N164" s="307"/>
      <c r="O164" s="2882"/>
      <c r="P164" s="2882"/>
      <c r="Q164" s="2882"/>
      <c r="R164" s="2882"/>
      <c r="S164" s="2882"/>
      <c r="T164" s="2882"/>
      <c r="U164" s="2882"/>
      <c r="V164" s="2882"/>
      <c r="W164" s="2882"/>
      <c r="X164" s="2882"/>
      <c r="Y164" s="2882"/>
      <c r="Z164" s="307"/>
      <c r="AA164" s="307"/>
      <c r="AB164" s="307"/>
      <c r="AC164" s="307"/>
      <c r="AD164" s="307"/>
      <c r="AE164" s="307"/>
      <c r="AF164" s="307"/>
    </row>
    <row r="165" spans="1:32" ht="31.5" customHeight="1">
      <c r="A165" s="307"/>
      <c r="B165" s="3991"/>
      <c r="C165" s="2882"/>
      <c r="D165" s="3992"/>
      <c r="E165" s="3991"/>
      <c r="F165" s="2882"/>
      <c r="G165" s="2882"/>
      <c r="H165" s="2882"/>
      <c r="I165" s="2882"/>
      <c r="J165" s="2882"/>
      <c r="K165" s="2882"/>
      <c r="L165" s="3992"/>
      <c r="M165" s="307"/>
      <c r="N165" s="307"/>
      <c r="O165" s="2882"/>
      <c r="P165" s="2882"/>
      <c r="Q165" s="2882"/>
      <c r="R165" s="2882"/>
      <c r="S165" s="2882"/>
      <c r="T165" s="2882"/>
      <c r="U165" s="2882"/>
      <c r="V165" s="2882"/>
      <c r="W165" s="2882"/>
      <c r="X165" s="2882"/>
      <c r="Y165" s="2882"/>
      <c r="Z165" s="307"/>
      <c r="AA165" s="307"/>
      <c r="AB165" s="307"/>
      <c r="AC165" s="307"/>
      <c r="AD165" s="307"/>
      <c r="AE165" s="307"/>
      <c r="AF165" s="307"/>
    </row>
    <row r="166" spans="1:32" ht="66.75" customHeight="1">
      <c r="A166" s="307"/>
      <c r="B166" s="3991"/>
      <c r="C166" s="2882"/>
      <c r="D166" s="3992"/>
      <c r="E166" s="3991"/>
      <c r="F166" s="2882"/>
      <c r="G166" s="2882"/>
      <c r="H166" s="2882"/>
      <c r="I166" s="2882"/>
      <c r="J166" s="2882"/>
      <c r="K166" s="2882"/>
      <c r="L166" s="3992"/>
      <c r="M166" s="307"/>
      <c r="N166" s="307"/>
      <c r="O166" s="2882"/>
      <c r="P166" s="2882"/>
      <c r="Q166" s="2882"/>
      <c r="R166" s="2882"/>
      <c r="S166" s="2882"/>
      <c r="T166" s="2882"/>
      <c r="U166" s="2882"/>
      <c r="V166" s="2882"/>
      <c r="W166" s="2882"/>
      <c r="X166" s="2882"/>
      <c r="Y166" s="2882"/>
      <c r="Z166" s="307"/>
      <c r="AA166" s="307"/>
      <c r="AB166" s="307"/>
      <c r="AC166" s="307"/>
      <c r="AD166" s="307"/>
      <c r="AE166" s="307"/>
      <c r="AF166" s="307"/>
    </row>
    <row r="167" spans="1:32" ht="27" customHeight="1">
      <c r="A167" s="307"/>
      <c r="B167" s="3991"/>
      <c r="C167" s="2882"/>
      <c r="D167" s="3992"/>
      <c r="E167" s="3991"/>
      <c r="F167" s="2882"/>
      <c r="G167" s="2882"/>
      <c r="H167" s="2882"/>
      <c r="I167" s="2882"/>
      <c r="J167" s="2882"/>
      <c r="K167" s="2882"/>
      <c r="L167" s="3992"/>
      <c r="M167" s="307"/>
      <c r="N167" s="307"/>
      <c r="O167" s="2882"/>
      <c r="P167" s="2882"/>
      <c r="Q167" s="2882"/>
      <c r="R167" s="2882"/>
      <c r="S167" s="2882"/>
      <c r="T167" s="2882"/>
      <c r="U167" s="2882"/>
      <c r="V167" s="2882"/>
      <c r="W167" s="2882"/>
      <c r="X167" s="2882"/>
      <c r="Y167" s="2882"/>
      <c r="Z167" s="307"/>
      <c r="AA167" s="307"/>
      <c r="AB167" s="307"/>
      <c r="AC167" s="307"/>
      <c r="AD167" s="307"/>
      <c r="AE167" s="307"/>
      <c r="AF167" s="307"/>
    </row>
    <row r="168" spans="1:32" ht="70.5" customHeight="1">
      <c r="A168" s="307"/>
      <c r="B168" s="3991"/>
      <c r="C168" s="2882"/>
      <c r="D168" s="3992"/>
      <c r="E168" s="3991"/>
      <c r="F168" s="2882"/>
      <c r="G168" s="2882"/>
      <c r="H168" s="2882"/>
      <c r="I168" s="2882"/>
      <c r="J168" s="2882"/>
      <c r="K168" s="2882"/>
      <c r="L168" s="3992"/>
      <c r="M168" s="307"/>
      <c r="N168" s="307"/>
      <c r="O168" s="2882"/>
      <c r="P168" s="2882"/>
      <c r="Q168" s="2882"/>
      <c r="R168" s="2882"/>
      <c r="S168" s="2882"/>
      <c r="T168" s="2882"/>
      <c r="U168" s="2882"/>
      <c r="V168" s="2882"/>
      <c r="W168" s="2882"/>
      <c r="X168" s="2882"/>
      <c r="Y168" s="2882"/>
      <c r="Z168" s="307"/>
      <c r="AA168" s="307"/>
      <c r="AB168" s="307"/>
      <c r="AC168" s="307"/>
      <c r="AD168" s="307"/>
      <c r="AE168" s="307"/>
      <c r="AF168" s="307"/>
    </row>
    <row r="169" spans="1:32" ht="37.5" customHeight="1">
      <c r="A169" s="307"/>
      <c r="B169" s="4132"/>
      <c r="C169" s="3178"/>
      <c r="D169" s="4121"/>
      <c r="E169" s="4132"/>
      <c r="F169" s="3178"/>
      <c r="G169" s="3178"/>
      <c r="H169" s="3178"/>
      <c r="I169" s="3178"/>
      <c r="J169" s="3178"/>
      <c r="K169" s="3178"/>
      <c r="L169" s="4121"/>
      <c r="M169" s="307"/>
      <c r="N169" s="307"/>
      <c r="O169" s="2882"/>
      <c r="P169" s="2882"/>
      <c r="Q169" s="2882"/>
      <c r="R169" s="2882"/>
      <c r="S169" s="2882"/>
      <c r="T169" s="2882"/>
      <c r="U169" s="2882"/>
      <c r="V169" s="2882"/>
      <c r="W169" s="2882"/>
      <c r="X169" s="2882"/>
      <c r="Y169" s="2882"/>
      <c r="Z169" s="307"/>
      <c r="AA169" s="307"/>
      <c r="AB169" s="307"/>
      <c r="AC169" s="307"/>
      <c r="AD169" s="307"/>
      <c r="AE169" s="307"/>
      <c r="AF169" s="307"/>
    </row>
    <row r="170" spans="1:32" ht="14.25" customHeight="1">
      <c r="A170" s="307"/>
      <c r="B170" s="4142" t="s">
        <v>2185</v>
      </c>
      <c r="C170" s="4061"/>
      <c r="D170" s="4062"/>
      <c r="E170" s="4128" t="s">
        <v>2237</v>
      </c>
      <c r="F170" s="3178"/>
      <c r="G170" s="3178"/>
      <c r="H170" s="3178"/>
      <c r="I170" s="3178"/>
      <c r="J170" s="3178"/>
      <c r="K170" s="3178"/>
      <c r="L170" s="4121"/>
      <c r="M170" s="307"/>
      <c r="N170" s="307"/>
      <c r="O170" s="4109"/>
      <c r="P170" s="2882"/>
      <c r="Q170" s="2882"/>
      <c r="R170" s="2949"/>
      <c r="S170" s="2882"/>
      <c r="T170" s="2882"/>
      <c r="U170" s="2882"/>
      <c r="V170" s="2882"/>
      <c r="W170" s="2882"/>
      <c r="X170" s="2882"/>
      <c r="Y170" s="2882"/>
      <c r="Z170" s="307"/>
      <c r="AA170" s="307"/>
      <c r="AB170" s="307"/>
      <c r="AC170" s="307"/>
      <c r="AD170" s="307"/>
      <c r="AE170" s="307"/>
      <c r="AF170" s="307"/>
    </row>
    <row r="171" spans="1:32" ht="14.25" customHeight="1">
      <c r="A171" s="307"/>
      <c r="B171" s="4142" t="s">
        <v>2187</v>
      </c>
      <c r="C171" s="4061"/>
      <c r="D171" s="4062"/>
      <c r="E171" s="4128" t="s">
        <v>2238</v>
      </c>
      <c r="F171" s="3178"/>
      <c r="G171" s="3178"/>
      <c r="H171" s="3178"/>
      <c r="I171" s="3178"/>
      <c r="J171" s="3178"/>
      <c r="K171" s="3178"/>
      <c r="L171" s="4121"/>
      <c r="M171" s="307"/>
      <c r="N171" s="307"/>
      <c r="O171" s="4109"/>
      <c r="P171" s="2882"/>
      <c r="Q171" s="2882"/>
      <c r="R171" s="4151"/>
      <c r="S171" s="2882"/>
      <c r="T171" s="2882"/>
      <c r="U171" s="2882"/>
      <c r="V171" s="2882"/>
      <c r="W171" s="2882"/>
      <c r="X171" s="2882"/>
      <c r="Y171" s="2882"/>
      <c r="Z171" s="307"/>
      <c r="AA171" s="307"/>
      <c r="AB171" s="307"/>
      <c r="AC171" s="307"/>
      <c r="AD171" s="307"/>
      <c r="AE171" s="307"/>
      <c r="AF171" s="307"/>
    </row>
    <row r="172" spans="1:32" ht="14.25" customHeight="1">
      <c r="A172" s="307"/>
      <c r="B172" s="4143" t="s">
        <v>2189</v>
      </c>
      <c r="C172" s="4064"/>
      <c r="D172" s="4065"/>
      <c r="E172" s="4129" t="s">
        <v>2190</v>
      </c>
      <c r="F172" s="3172"/>
      <c r="G172" s="3172"/>
      <c r="H172" s="3172"/>
      <c r="I172" s="3172"/>
      <c r="J172" s="3172"/>
      <c r="K172" s="3987"/>
      <c r="L172" s="1670" t="s">
        <v>2193</v>
      </c>
      <c r="M172" s="307"/>
      <c r="N172" s="307"/>
      <c r="O172" s="1668"/>
      <c r="P172" s="1677"/>
      <c r="Q172" s="1677"/>
      <c r="R172" s="4113"/>
      <c r="S172" s="2882"/>
      <c r="T172" s="2882"/>
      <c r="U172" s="2882"/>
      <c r="V172" s="2882"/>
      <c r="W172" s="2882"/>
      <c r="X172" s="2882"/>
      <c r="Y172" s="1676"/>
      <c r="Z172" s="307"/>
      <c r="AA172" s="307"/>
      <c r="AB172" s="307"/>
      <c r="AC172" s="307"/>
      <c r="AD172" s="307"/>
      <c r="AE172" s="307"/>
      <c r="AF172" s="307"/>
    </row>
    <row r="173" spans="1:32" ht="14.25" customHeight="1">
      <c r="A173" s="307"/>
      <c r="B173" s="3991"/>
      <c r="C173" s="2882"/>
      <c r="D173" s="3992"/>
      <c r="E173" s="4148" t="s">
        <v>2191</v>
      </c>
      <c r="F173" s="3175"/>
      <c r="G173" s="3175"/>
      <c r="H173" s="3175"/>
      <c r="I173" s="3175"/>
      <c r="J173" s="3175"/>
      <c r="K173" s="4029"/>
      <c r="L173" s="1617"/>
      <c r="M173" s="307"/>
      <c r="N173" s="307"/>
      <c r="O173" s="1677"/>
      <c r="P173" s="1677"/>
      <c r="Q173" s="1677"/>
      <c r="R173" s="2949"/>
      <c r="S173" s="2882"/>
      <c r="T173" s="2882"/>
      <c r="U173" s="2882"/>
      <c r="V173" s="2882"/>
      <c r="W173" s="2882"/>
      <c r="X173" s="2882"/>
      <c r="Y173" s="1676"/>
      <c r="Z173" s="307"/>
      <c r="AA173" s="307"/>
      <c r="AB173" s="307"/>
      <c r="AC173" s="307"/>
      <c r="AD173" s="307"/>
      <c r="AE173" s="307"/>
      <c r="AF173" s="307"/>
    </row>
    <row r="174" spans="1:32" ht="14.25" customHeight="1">
      <c r="A174" s="307"/>
      <c r="B174" s="3991"/>
      <c r="C174" s="2882"/>
      <c r="D174" s="3992"/>
      <c r="E174" s="4147" t="s">
        <v>2192</v>
      </c>
      <c r="F174" s="3175"/>
      <c r="G174" s="3175"/>
      <c r="H174" s="3175"/>
      <c r="I174" s="3175"/>
      <c r="J174" s="3175"/>
      <c r="K174" s="4029"/>
      <c r="L174" s="1670" t="s">
        <v>2193</v>
      </c>
      <c r="M174" s="307"/>
      <c r="N174" s="307"/>
      <c r="O174" s="1677"/>
      <c r="P174" s="1677"/>
      <c r="Q174" s="1677"/>
      <c r="R174" s="4113"/>
      <c r="S174" s="2882"/>
      <c r="T174" s="2882"/>
      <c r="U174" s="2882"/>
      <c r="V174" s="2882"/>
      <c r="W174" s="2882"/>
      <c r="X174" s="2882"/>
      <c r="Y174" s="1676"/>
      <c r="Z174" s="307"/>
      <c r="AA174" s="307"/>
      <c r="AB174" s="307"/>
      <c r="AC174" s="307"/>
      <c r="AD174" s="307"/>
      <c r="AE174" s="307"/>
      <c r="AF174" s="307"/>
    </row>
    <row r="175" spans="1:32" ht="14.25" customHeight="1">
      <c r="A175" s="307"/>
      <c r="B175" s="3991"/>
      <c r="C175" s="2882"/>
      <c r="D175" s="3992"/>
      <c r="E175" s="4148" t="s">
        <v>2194</v>
      </c>
      <c r="F175" s="3175"/>
      <c r="G175" s="3175"/>
      <c r="H175" s="3175"/>
      <c r="I175" s="3175"/>
      <c r="J175" s="3175"/>
      <c r="K175" s="4029"/>
      <c r="L175" s="1617"/>
      <c r="M175" s="307"/>
      <c r="N175" s="307"/>
      <c r="O175" s="1677"/>
      <c r="P175" s="1677"/>
      <c r="Q175" s="1677"/>
      <c r="R175" s="2949"/>
      <c r="S175" s="2882"/>
      <c r="T175" s="2882"/>
      <c r="U175" s="2882"/>
      <c r="V175" s="2882"/>
      <c r="W175" s="2882"/>
      <c r="X175" s="2882"/>
      <c r="Y175" s="1676"/>
      <c r="Z175" s="307"/>
      <c r="AA175" s="307"/>
      <c r="AB175" s="307"/>
      <c r="AC175" s="307"/>
      <c r="AD175" s="307"/>
      <c r="AE175" s="307"/>
      <c r="AF175" s="307"/>
    </row>
    <row r="176" spans="1:32" ht="14.25" customHeight="1">
      <c r="A176" s="307"/>
      <c r="B176" s="3991"/>
      <c r="C176" s="2882"/>
      <c r="D176" s="3992"/>
      <c r="E176" s="4148" t="s">
        <v>2195</v>
      </c>
      <c r="F176" s="3175"/>
      <c r="G176" s="3175"/>
      <c r="H176" s="3175"/>
      <c r="I176" s="3175"/>
      <c r="J176" s="3175"/>
      <c r="K176" s="4029"/>
      <c r="L176" s="1670"/>
      <c r="M176" s="307"/>
      <c r="N176" s="307"/>
      <c r="O176" s="1677"/>
      <c r="P176" s="1677"/>
      <c r="Q176" s="1677"/>
      <c r="R176" s="2949"/>
      <c r="S176" s="2882"/>
      <c r="T176" s="2882"/>
      <c r="U176" s="2882"/>
      <c r="V176" s="2882"/>
      <c r="W176" s="2882"/>
      <c r="X176" s="2882"/>
      <c r="Y176" s="1676"/>
      <c r="Z176" s="307"/>
      <c r="AA176" s="307"/>
      <c r="AB176" s="307"/>
      <c r="AC176" s="307"/>
      <c r="AD176" s="307"/>
      <c r="AE176" s="307"/>
      <c r="AF176" s="307"/>
    </row>
    <row r="177" spans="1:32" ht="14.25" customHeight="1">
      <c r="A177" s="307"/>
      <c r="B177" s="4132"/>
      <c r="C177" s="3178"/>
      <c r="D177" s="4121"/>
      <c r="E177" s="4149" t="s">
        <v>2196</v>
      </c>
      <c r="F177" s="4150"/>
      <c r="G177" s="4150"/>
      <c r="H177" s="4150"/>
      <c r="I177" s="4150"/>
      <c r="J177" s="4150"/>
      <c r="K177" s="4119"/>
      <c r="L177" s="1671"/>
      <c r="M177" s="307"/>
      <c r="N177" s="307"/>
      <c r="O177" s="1677"/>
      <c r="P177" s="1677"/>
      <c r="Q177" s="1677"/>
      <c r="R177" s="2949"/>
      <c r="S177" s="2882"/>
      <c r="T177" s="2882"/>
      <c r="U177" s="2882"/>
      <c r="V177" s="2882"/>
      <c r="W177" s="2882"/>
      <c r="X177" s="2882"/>
      <c r="Y177" s="12"/>
      <c r="Z177" s="307"/>
      <c r="AA177" s="307"/>
      <c r="AB177" s="307"/>
      <c r="AC177" s="307"/>
      <c r="AD177" s="307"/>
      <c r="AE177" s="307"/>
      <c r="AF177" s="307"/>
    </row>
    <row r="178" spans="1:32" ht="26.25" customHeight="1">
      <c r="A178" s="307"/>
      <c r="B178" s="4142" t="s">
        <v>2197</v>
      </c>
      <c r="C178" s="4061"/>
      <c r="D178" s="4062"/>
      <c r="E178" s="4134" t="s">
        <v>2239</v>
      </c>
      <c r="F178" s="4061"/>
      <c r="G178" s="4061"/>
      <c r="H178" s="4061"/>
      <c r="I178" s="4061"/>
      <c r="J178" s="4061"/>
      <c r="K178" s="4061"/>
      <c r="L178" s="4062"/>
      <c r="M178" s="307"/>
      <c r="N178" s="307"/>
      <c r="O178" s="4109"/>
      <c r="P178" s="2882"/>
      <c r="Q178" s="2882"/>
      <c r="R178" s="2949"/>
      <c r="S178" s="2882"/>
      <c r="T178" s="2882"/>
      <c r="U178" s="2882"/>
      <c r="V178" s="2882"/>
      <c r="W178" s="2882"/>
      <c r="X178" s="2882"/>
      <c r="Y178" s="2882"/>
      <c r="Z178" s="307"/>
      <c r="AA178" s="307"/>
      <c r="AB178" s="307"/>
      <c r="AC178" s="307"/>
      <c r="AD178" s="307"/>
      <c r="AE178" s="307"/>
      <c r="AF178" s="307"/>
    </row>
    <row r="179" spans="1:32" ht="27.75" customHeight="1">
      <c r="A179" s="307"/>
      <c r="B179" s="4142" t="s">
        <v>2199</v>
      </c>
      <c r="C179" s="4061"/>
      <c r="D179" s="4062"/>
      <c r="E179" s="4134" t="s">
        <v>2240</v>
      </c>
      <c r="F179" s="4061"/>
      <c r="G179" s="4061"/>
      <c r="H179" s="4061"/>
      <c r="I179" s="4061"/>
      <c r="J179" s="4061"/>
      <c r="K179" s="4061"/>
      <c r="L179" s="4062"/>
      <c r="M179" s="307"/>
      <c r="N179" s="307"/>
      <c r="O179" s="4109"/>
      <c r="P179" s="2882"/>
      <c r="Q179" s="2882"/>
      <c r="R179" s="2949"/>
      <c r="S179" s="2882"/>
      <c r="T179" s="2882"/>
      <c r="U179" s="2882"/>
      <c r="V179" s="2882"/>
      <c r="W179" s="2882"/>
      <c r="X179" s="2882"/>
      <c r="Y179" s="2882"/>
      <c r="Z179" s="307"/>
      <c r="AA179" s="307"/>
      <c r="AB179" s="307"/>
      <c r="AC179" s="307"/>
      <c r="AD179" s="307"/>
      <c r="AE179" s="307"/>
      <c r="AF179" s="307"/>
    </row>
    <row r="180" spans="1:32" ht="18.75" customHeight="1">
      <c r="A180" s="307"/>
      <c r="B180" s="4143" t="s">
        <v>2201</v>
      </c>
      <c r="C180" s="4064"/>
      <c r="D180" s="4065"/>
      <c r="E180" s="4135" t="s">
        <v>2202</v>
      </c>
      <c r="F180" s="3987"/>
      <c r="G180" s="4136" t="s">
        <v>2203</v>
      </c>
      <c r="H180" s="3987"/>
      <c r="I180" s="4137" t="s">
        <v>2204</v>
      </c>
      <c r="J180" s="3987"/>
      <c r="K180" s="4138" t="s">
        <v>2205</v>
      </c>
      <c r="L180" s="3987"/>
      <c r="M180" s="307"/>
      <c r="N180" s="307"/>
      <c r="O180" s="4109"/>
      <c r="P180" s="2882"/>
      <c r="Q180" s="2882"/>
      <c r="R180" s="4111"/>
      <c r="S180" s="2882"/>
      <c r="T180" s="4111"/>
      <c r="U180" s="2882"/>
      <c r="V180" s="4111"/>
      <c r="W180" s="2882"/>
      <c r="X180" s="4111"/>
      <c r="Y180" s="2882"/>
      <c r="Z180" s="307"/>
      <c r="AA180" s="307"/>
      <c r="AB180" s="307"/>
      <c r="AC180" s="307"/>
      <c r="AD180" s="307"/>
      <c r="AE180" s="307"/>
      <c r="AF180" s="307"/>
    </row>
    <row r="181" spans="1:32" ht="14.25" customHeight="1">
      <c r="A181" s="307"/>
      <c r="B181" s="3991"/>
      <c r="C181" s="2882"/>
      <c r="D181" s="3992"/>
      <c r="E181" s="4115" t="s">
        <v>2206</v>
      </c>
      <c r="F181" s="4029"/>
      <c r="G181" s="4140" t="s">
        <v>2241</v>
      </c>
      <c r="H181" s="4029"/>
      <c r="I181" s="4140" t="s">
        <v>2241</v>
      </c>
      <c r="J181" s="4029"/>
      <c r="K181" s="4140" t="s">
        <v>2209</v>
      </c>
      <c r="L181" s="4029"/>
      <c r="M181" s="307"/>
      <c r="N181" s="307"/>
      <c r="O181" s="2882"/>
      <c r="P181" s="2882"/>
      <c r="Q181" s="2882"/>
      <c r="R181" s="4112"/>
      <c r="S181" s="2882"/>
      <c r="T181" s="4110"/>
      <c r="U181" s="2882"/>
      <c r="V181" s="4110"/>
      <c r="W181" s="2882"/>
      <c r="X181" s="4110"/>
      <c r="Y181" s="2882"/>
      <c r="Z181" s="307"/>
      <c r="AA181" s="307"/>
      <c r="AB181" s="307"/>
      <c r="AC181" s="307"/>
      <c r="AD181" s="307"/>
      <c r="AE181" s="307"/>
      <c r="AF181" s="307"/>
    </row>
    <row r="182" spans="1:32" ht="14.25" customHeight="1">
      <c r="A182" s="307"/>
      <c r="B182" s="3991"/>
      <c r="C182" s="2882"/>
      <c r="D182" s="3992"/>
      <c r="E182" s="4116" t="s">
        <v>2210</v>
      </c>
      <c r="F182" s="4029"/>
      <c r="G182" s="4117" t="s">
        <v>2241</v>
      </c>
      <c r="H182" s="4029"/>
      <c r="I182" s="4117" t="s">
        <v>2241</v>
      </c>
      <c r="J182" s="4029"/>
      <c r="K182" s="4117" t="s">
        <v>2209</v>
      </c>
      <c r="L182" s="4029"/>
      <c r="M182" s="307"/>
      <c r="N182" s="307"/>
      <c r="O182" s="2882"/>
      <c r="P182" s="2882"/>
      <c r="Q182" s="2882"/>
      <c r="R182" s="4112"/>
      <c r="S182" s="2882"/>
      <c r="T182" s="4110"/>
      <c r="U182" s="2882"/>
      <c r="V182" s="4110"/>
      <c r="W182" s="2882"/>
      <c r="X182" s="4110"/>
      <c r="Y182" s="2882"/>
      <c r="Z182" s="307"/>
      <c r="AA182" s="307"/>
      <c r="AB182" s="307"/>
      <c r="AC182" s="307"/>
      <c r="AD182" s="307"/>
      <c r="AE182" s="307"/>
      <c r="AF182" s="307"/>
    </row>
    <row r="183" spans="1:32" ht="14.25" customHeight="1">
      <c r="A183" s="307"/>
      <c r="B183" s="4132"/>
      <c r="C183" s="3178"/>
      <c r="D183" s="4121"/>
      <c r="E183" s="4127" t="s">
        <v>2211</v>
      </c>
      <c r="F183" s="4119"/>
      <c r="G183" s="4118" t="s">
        <v>2241</v>
      </c>
      <c r="H183" s="4119"/>
      <c r="I183" s="4118" t="s">
        <v>2241</v>
      </c>
      <c r="J183" s="4119"/>
      <c r="K183" s="4118" t="s">
        <v>2209</v>
      </c>
      <c r="L183" s="4119"/>
      <c r="M183" s="307"/>
      <c r="N183" s="307"/>
      <c r="O183" s="2882"/>
      <c r="P183" s="2882"/>
      <c r="Q183" s="2882"/>
      <c r="R183" s="4112"/>
      <c r="S183" s="2882"/>
      <c r="T183" s="4110"/>
      <c r="U183" s="2882"/>
      <c r="V183" s="4110"/>
      <c r="W183" s="2882"/>
      <c r="X183" s="4110"/>
      <c r="Y183" s="2882"/>
      <c r="Z183" s="307"/>
      <c r="AA183" s="307"/>
      <c r="AB183" s="307"/>
      <c r="AC183" s="307"/>
      <c r="AD183" s="307"/>
      <c r="AE183" s="307"/>
      <c r="AF183" s="307"/>
    </row>
    <row r="184" spans="1:32" ht="18" customHeight="1">
      <c r="A184" s="307"/>
      <c r="B184" s="4146" t="s">
        <v>2242</v>
      </c>
      <c r="C184" s="4064"/>
      <c r="D184" s="4064"/>
      <c r="E184" s="4064"/>
      <c r="F184" s="4064"/>
      <c r="G184" s="4064"/>
      <c r="H184" s="4064"/>
      <c r="I184" s="4064"/>
      <c r="J184" s="4064"/>
      <c r="K184" s="4064"/>
      <c r="L184" s="4065"/>
      <c r="M184" s="307"/>
      <c r="N184" s="307"/>
      <c r="O184" s="4106"/>
      <c r="P184" s="2882"/>
      <c r="Q184" s="2882"/>
      <c r="R184" s="2882"/>
      <c r="S184" s="2882"/>
      <c r="T184" s="2882"/>
      <c r="U184" s="2882"/>
      <c r="V184" s="2882"/>
      <c r="W184" s="2882"/>
      <c r="X184" s="2882"/>
      <c r="Y184" s="2882"/>
      <c r="Z184" s="307"/>
      <c r="AA184" s="307"/>
      <c r="AB184" s="307"/>
      <c r="AC184" s="307"/>
      <c r="AD184" s="307"/>
      <c r="AE184" s="307"/>
      <c r="AF184" s="307"/>
    </row>
    <row r="185" spans="1:32" ht="14.25" customHeight="1">
      <c r="A185" s="307"/>
      <c r="B185" s="2885"/>
      <c r="C185" s="2882"/>
      <c r="D185" s="2882"/>
      <c r="E185" s="2882"/>
      <c r="F185" s="2882"/>
      <c r="G185" s="2882"/>
      <c r="H185" s="2882"/>
      <c r="I185" s="2882"/>
      <c r="J185" s="2882"/>
      <c r="K185" s="2882"/>
      <c r="L185" s="3992"/>
      <c r="M185" s="307"/>
      <c r="N185" s="307"/>
      <c r="O185" s="2882"/>
      <c r="P185" s="2882"/>
      <c r="Q185" s="2882"/>
      <c r="R185" s="2882"/>
      <c r="S185" s="2882"/>
      <c r="T185" s="2882"/>
      <c r="U185" s="2882"/>
      <c r="V185" s="2882"/>
      <c r="W185" s="2882"/>
      <c r="X185" s="2882"/>
      <c r="Y185" s="2882"/>
      <c r="Z185" s="307"/>
      <c r="AA185" s="307"/>
      <c r="AB185" s="307"/>
      <c r="AC185" s="307"/>
      <c r="AD185" s="307"/>
      <c r="AE185" s="307"/>
      <c r="AF185" s="307"/>
    </row>
    <row r="186" spans="1:32" ht="14.25">
      <c r="A186" s="307"/>
      <c r="B186" s="2885"/>
      <c r="C186" s="2882"/>
      <c r="D186" s="2882"/>
      <c r="E186" s="2882"/>
      <c r="F186" s="2882"/>
      <c r="G186" s="2882"/>
      <c r="H186" s="2882"/>
      <c r="I186" s="2882"/>
      <c r="J186" s="2882"/>
      <c r="K186" s="2882"/>
      <c r="L186" s="3992"/>
      <c r="M186" s="307"/>
      <c r="N186" s="307"/>
      <c r="O186" s="2882"/>
      <c r="P186" s="2882"/>
      <c r="Q186" s="2882"/>
      <c r="R186" s="2882"/>
      <c r="S186" s="2882"/>
      <c r="T186" s="2882"/>
      <c r="U186" s="2882"/>
      <c r="V186" s="2882"/>
      <c r="W186" s="2882"/>
      <c r="X186" s="2882"/>
      <c r="Y186" s="2882"/>
      <c r="Z186" s="307"/>
      <c r="AA186" s="307"/>
      <c r="AB186" s="307"/>
      <c r="AC186" s="307"/>
      <c r="AD186" s="307"/>
      <c r="AE186" s="307"/>
      <c r="AF186" s="307"/>
    </row>
    <row r="187" spans="1:32" ht="21" customHeight="1">
      <c r="A187" s="307"/>
      <c r="B187" s="3178"/>
      <c r="C187" s="3178"/>
      <c r="D187" s="3178"/>
      <c r="E187" s="3178"/>
      <c r="F187" s="3178"/>
      <c r="G187" s="3178"/>
      <c r="H187" s="3178"/>
      <c r="I187" s="3178"/>
      <c r="J187" s="3178"/>
      <c r="K187" s="3178"/>
      <c r="L187" s="4121"/>
      <c r="M187" s="307"/>
      <c r="N187" s="307"/>
      <c r="O187" s="2882"/>
      <c r="P187" s="2882"/>
      <c r="Q187" s="2882"/>
      <c r="R187" s="2882"/>
      <c r="S187" s="2882"/>
      <c r="T187" s="2882"/>
      <c r="U187" s="2882"/>
      <c r="V187" s="2882"/>
      <c r="W187" s="2882"/>
      <c r="X187" s="2882"/>
      <c r="Y187" s="2882"/>
      <c r="Z187" s="307"/>
      <c r="AA187" s="307"/>
      <c r="AB187" s="307"/>
      <c r="AC187" s="307"/>
      <c r="AD187" s="307"/>
      <c r="AE187" s="307"/>
      <c r="AF187" s="307"/>
    </row>
    <row r="188" spans="1:32" ht="14.25" customHeight="1">
      <c r="A188" s="307"/>
      <c r="B188" s="307"/>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row>
    <row r="189" spans="1:32" ht="14.25" customHeight="1">
      <c r="A189" s="307"/>
      <c r="B189" s="307"/>
      <c r="C189" s="307"/>
      <c r="D189" s="307"/>
      <c r="E189" s="307"/>
      <c r="F189" s="307"/>
      <c r="G189" s="307"/>
      <c r="H189" s="307"/>
      <c r="I189" s="307"/>
      <c r="J189" s="307"/>
      <c r="K189" s="307"/>
      <c r="L189" s="307"/>
      <c r="M189" s="307"/>
      <c r="N189" s="307"/>
      <c r="O189" s="1681"/>
      <c r="P189" s="1685"/>
      <c r="Q189" s="1681"/>
      <c r="R189" s="1681"/>
      <c r="S189" s="1686"/>
      <c r="T189" s="307"/>
      <c r="U189" s="307"/>
      <c r="V189" s="307"/>
      <c r="W189" s="307"/>
      <c r="X189" s="307"/>
      <c r="Y189" s="307"/>
      <c r="Z189" s="307"/>
      <c r="AA189" s="307"/>
      <c r="AB189" s="307"/>
      <c r="AC189" s="307"/>
      <c r="AD189" s="307"/>
      <c r="AE189" s="307"/>
      <c r="AF189" s="307"/>
    </row>
    <row r="190" spans="1:32" ht="14.25" customHeight="1">
      <c r="A190" s="307"/>
      <c r="B190" s="307"/>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row>
    <row r="191" spans="1:32" ht="14.25" customHeight="1">
      <c r="A191" s="307"/>
      <c r="B191" s="307"/>
      <c r="C191" s="307"/>
      <c r="D191" s="307"/>
      <c r="E191" s="307"/>
      <c r="F191" s="307"/>
      <c r="G191" s="307"/>
      <c r="H191" s="307"/>
      <c r="I191" s="307"/>
      <c r="J191" s="307"/>
      <c r="K191" s="307"/>
      <c r="L191" s="307"/>
      <c r="M191" s="307"/>
      <c r="N191" s="1672"/>
      <c r="O191" s="1672"/>
      <c r="P191" s="1672"/>
      <c r="Q191" s="1672"/>
      <c r="R191" s="1672"/>
      <c r="S191" s="1672"/>
      <c r="T191" s="1672"/>
      <c r="U191" s="1672"/>
      <c r="V191" s="307"/>
      <c r="W191" s="307"/>
      <c r="X191" s="307"/>
      <c r="Y191" s="307"/>
      <c r="Z191" s="307"/>
      <c r="AA191" s="307"/>
      <c r="AB191" s="307"/>
      <c r="AC191" s="307"/>
      <c r="AD191" s="307"/>
      <c r="AE191" s="307"/>
      <c r="AF191" s="307"/>
    </row>
    <row r="192" spans="1:32" ht="19.5">
      <c r="A192" s="307"/>
      <c r="B192" s="2830" t="s">
        <v>2243</v>
      </c>
      <c r="C192" s="2829"/>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row>
    <row r="193" spans="1:32" ht="14.25" customHeight="1">
      <c r="A193" s="307"/>
      <c r="B193" s="307"/>
      <c r="C193" s="307"/>
      <c r="D193" s="1261"/>
      <c r="E193" s="1261"/>
      <c r="F193" s="1261"/>
      <c r="G193" s="1261"/>
      <c r="H193" s="1261"/>
      <c r="I193" s="1261"/>
      <c r="J193" s="1261"/>
      <c r="K193" s="1261"/>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row>
    <row r="194" spans="1:32" ht="26.25" customHeight="1">
      <c r="A194" s="307"/>
      <c r="B194" s="4122" t="s">
        <v>2244</v>
      </c>
      <c r="C194" s="3168"/>
      <c r="D194" s="3168"/>
      <c r="E194" s="3168"/>
      <c r="F194" s="3168"/>
      <c r="G194" s="3168"/>
      <c r="H194" s="3168"/>
      <c r="I194" s="3168"/>
      <c r="J194" s="3168"/>
      <c r="K194" s="3168"/>
      <c r="L194" s="3168"/>
      <c r="M194" s="307"/>
      <c r="N194" s="307"/>
      <c r="O194" s="307"/>
      <c r="P194" s="307"/>
      <c r="Q194" s="307"/>
      <c r="R194" s="307"/>
      <c r="S194" s="307"/>
      <c r="T194" s="307"/>
      <c r="U194" s="307"/>
      <c r="V194" s="307"/>
      <c r="W194" s="307"/>
      <c r="X194" s="307"/>
      <c r="Y194" s="307"/>
      <c r="Z194" s="307"/>
      <c r="AA194" s="307"/>
      <c r="AB194" s="307"/>
      <c r="AC194" s="307"/>
      <c r="AD194" s="307"/>
      <c r="AE194" s="307"/>
      <c r="AF194" s="307"/>
    </row>
    <row r="195" spans="1:32" ht="33" customHeight="1">
      <c r="A195" s="307"/>
      <c r="B195" s="4123" t="s">
        <v>2245</v>
      </c>
      <c r="C195" s="4124"/>
      <c r="D195" s="4125"/>
      <c r="E195" s="4126" t="s">
        <v>2246</v>
      </c>
      <c r="F195" s="4124"/>
      <c r="G195" s="4124"/>
      <c r="H195" s="4124"/>
      <c r="I195" s="4124"/>
      <c r="J195" s="4124"/>
      <c r="K195" s="4124"/>
      <c r="L195" s="4125"/>
      <c r="M195" s="307"/>
      <c r="N195" s="307"/>
      <c r="O195" s="307"/>
      <c r="P195" s="307"/>
      <c r="Q195" s="307"/>
      <c r="R195" s="307"/>
      <c r="S195" s="307"/>
      <c r="T195" s="307"/>
      <c r="U195" s="307"/>
      <c r="V195" s="307"/>
      <c r="W195" s="307"/>
      <c r="X195" s="307"/>
      <c r="Y195" s="307"/>
      <c r="Z195" s="307"/>
      <c r="AA195" s="307"/>
      <c r="AB195" s="307"/>
      <c r="AC195" s="307"/>
      <c r="AD195" s="307"/>
      <c r="AE195" s="307"/>
      <c r="AF195" s="307"/>
    </row>
    <row r="196" spans="1:32" ht="14.25" customHeight="1">
      <c r="A196" s="307"/>
      <c r="B196" s="4131" t="s">
        <v>2247</v>
      </c>
      <c r="C196" s="2882"/>
      <c r="D196" s="3992"/>
      <c r="E196" s="4133" t="s">
        <v>2248</v>
      </c>
      <c r="F196" s="2882"/>
      <c r="G196" s="2882"/>
      <c r="H196" s="2882"/>
      <c r="I196" s="2882"/>
      <c r="J196" s="2882"/>
      <c r="K196" s="2882"/>
      <c r="L196" s="3992"/>
      <c r="M196" s="307"/>
      <c r="N196" s="307"/>
      <c r="O196" s="307"/>
      <c r="P196" s="307"/>
      <c r="Q196" s="307"/>
      <c r="R196" s="307"/>
      <c r="S196" s="307"/>
      <c r="T196" s="307"/>
      <c r="U196" s="307"/>
      <c r="V196" s="307"/>
      <c r="W196" s="307"/>
      <c r="X196" s="307"/>
      <c r="Y196" s="307"/>
      <c r="Z196" s="307"/>
      <c r="AA196" s="307"/>
      <c r="AB196" s="307"/>
      <c r="AC196" s="307"/>
      <c r="AD196" s="307"/>
      <c r="AE196" s="307"/>
      <c r="AF196" s="307"/>
    </row>
    <row r="197" spans="1:32" ht="14.25" customHeight="1">
      <c r="A197" s="307"/>
      <c r="B197" s="3991"/>
      <c r="C197" s="2882"/>
      <c r="D197" s="3992"/>
      <c r="E197" s="3991"/>
      <c r="F197" s="2882"/>
      <c r="G197" s="2882"/>
      <c r="H197" s="2882"/>
      <c r="I197" s="2882"/>
      <c r="J197" s="2882"/>
      <c r="K197" s="2882"/>
      <c r="L197" s="3992"/>
      <c r="M197" s="307"/>
      <c r="N197" s="307"/>
      <c r="O197" s="307"/>
      <c r="P197" s="307"/>
      <c r="Q197" s="307"/>
      <c r="R197" s="307"/>
      <c r="S197" s="307"/>
      <c r="T197" s="307"/>
      <c r="U197" s="307"/>
      <c r="V197" s="307"/>
      <c r="W197" s="307"/>
      <c r="X197" s="307"/>
      <c r="Y197" s="307"/>
      <c r="Z197" s="307"/>
      <c r="AA197" s="307"/>
      <c r="AB197" s="307"/>
      <c r="AC197" s="307"/>
      <c r="AD197" s="307"/>
      <c r="AE197" s="307"/>
      <c r="AF197" s="307"/>
    </row>
    <row r="198" spans="1:32" ht="14.25" customHeight="1">
      <c r="A198" s="307"/>
      <c r="B198" s="3991"/>
      <c r="C198" s="2882"/>
      <c r="D198" s="3992"/>
      <c r="E198" s="3991"/>
      <c r="F198" s="2882"/>
      <c r="G198" s="2882"/>
      <c r="H198" s="2882"/>
      <c r="I198" s="2882"/>
      <c r="J198" s="2882"/>
      <c r="K198" s="2882"/>
      <c r="L198" s="3992"/>
      <c r="M198" s="307"/>
      <c r="N198" s="307"/>
      <c r="O198" s="307"/>
      <c r="P198" s="307"/>
      <c r="Q198" s="307"/>
      <c r="R198" s="307"/>
      <c r="S198" s="307"/>
      <c r="T198" s="307"/>
      <c r="U198" s="307"/>
      <c r="V198" s="307"/>
      <c r="W198" s="307"/>
      <c r="X198" s="307"/>
      <c r="Y198" s="307"/>
      <c r="Z198" s="307"/>
      <c r="AA198" s="307"/>
      <c r="AB198" s="307"/>
      <c r="AC198" s="307"/>
      <c r="AD198" s="307"/>
      <c r="AE198" s="307"/>
      <c r="AF198" s="307"/>
    </row>
    <row r="199" spans="1:32" ht="14.25" customHeight="1">
      <c r="A199" s="307"/>
      <c r="B199" s="3991"/>
      <c r="C199" s="2882"/>
      <c r="D199" s="3992"/>
      <c r="E199" s="3991"/>
      <c r="F199" s="2882"/>
      <c r="G199" s="2882"/>
      <c r="H199" s="2882"/>
      <c r="I199" s="2882"/>
      <c r="J199" s="2882"/>
      <c r="K199" s="2882"/>
      <c r="L199" s="3992"/>
      <c r="M199" s="307"/>
      <c r="N199" s="307"/>
      <c r="O199" s="307"/>
      <c r="P199" s="307"/>
      <c r="Q199" s="307"/>
      <c r="R199" s="307"/>
      <c r="S199" s="307"/>
      <c r="T199" s="307"/>
      <c r="U199" s="307"/>
      <c r="V199" s="307"/>
      <c r="W199" s="307"/>
      <c r="X199" s="307"/>
      <c r="Y199" s="307"/>
      <c r="Z199" s="307"/>
      <c r="AA199" s="307"/>
      <c r="AB199" s="307"/>
      <c r="AC199" s="307"/>
      <c r="AD199" s="307"/>
      <c r="AE199" s="307"/>
      <c r="AF199" s="307"/>
    </row>
    <row r="200" spans="1:32" ht="14.25" customHeight="1">
      <c r="A200" s="307"/>
      <c r="B200" s="3991"/>
      <c r="C200" s="2882"/>
      <c r="D200" s="3992"/>
      <c r="E200" s="3991"/>
      <c r="F200" s="2882"/>
      <c r="G200" s="2882"/>
      <c r="H200" s="2882"/>
      <c r="I200" s="2882"/>
      <c r="J200" s="2882"/>
      <c r="K200" s="2882"/>
      <c r="L200" s="3992"/>
      <c r="M200" s="307"/>
      <c r="N200" s="307"/>
      <c r="O200" s="307"/>
      <c r="P200" s="307"/>
      <c r="Q200" s="307"/>
      <c r="R200" s="307"/>
      <c r="S200" s="307"/>
      <c r="T200" s="307"/>
      <c r="U200" s="307"/>
      <c r="V200" s="307"/>
      <c r="W200" s="307"/>
      <c r="X200" s="307"/>
      <c r="Y200" s="307"/>
      <c r="Z200" s="307"/>
      <c r="AA200" s="307"/>
      <c r="AB200" s="307"/>
      <c r="AC200" s="307"/>
      <c r="AD200" s="307"/>
      <c r="AE200" s="307"/>
      <c r="AF200" s="307"/>
    </row>
    <row r="201" spans="1:32" ht="14.25" customHeight="1">
      <c r="A201" s="307"/>
      <c r="B201" s="3991"/>
      <c r="C201" s="2882"/>
      <c r="D201" s="3992"/>
      <c r="E201" s="3991"/>
      <c r="F201" s="2882"/>
      <c r="G201" s="2882"/>
      <c r="H201" s="2882"/>
      <c r="I201" s="2882"/>
      <c r="J201" s="2882"/>
      <c r="K201" s="2882"/>
      <c r="L201" s="3992"/>
      <c r="M201" s="307"/>
      <c r="N201" s="307"/>
      <c r="O201" s="307"/>
      <c r="P201" s="307"/>
      <c r="Q201" s="307"/>
      <c r="R201" s="307"/>
      <c r="S201" s="307"/>
      <c r="T201" s="307"/>
      <c r="U201" s="307"/>
      <c r="V201" s="307"/>
      <c r="W201" s="307"/>
      <c r="X201" s="307"/>
      <c r="Y201" s="307"/>
      <c r="Z201" s="307"/>
      <c r="AA201" s="307"/>
      <c r="AB201" s="307"/>
      <c r="AC201" s="307"/>
      <c r="AD201" s="307"/>
      <c r="AE201" s="307"/>
      <c r="AF201" s="307"/>
    </row>
    <row r="202" spans="1:32" ht="14.25" customHeight="1">
      <c r="A202" s="307"/>
      <c r="B202" s="3991"/>
      <c r="C202" s="2882"/>
      <c r="D202" s="3992"/>
      <c r="E202" s="3991"/>
      <c r="F202" s="2882"/>
      <c r="G202" s="2882"/>
      <c r="H202" s="2882"/>
      <c r="I202" s="2882"/>
      <c r="J202" s="2882"/>
      <c r="K202" s="2882"/>
      <c r="L202" s="3992"/>
      <c r="M202" s="307"/>
      <c r="N202" s="307"/>
      <c r="O202" s="307"/>
      <c r="P202" s="307"/>
      <c r="Q202" s="307"/>
      <c r="R202" s="307"/>
      <c r="S202" s="307"/>
      <c r="T202" s="307"/>
      <c r="U202" s="307"/>
      <c r="V202" s="307"/>
      <c r="W202" s="307"/>
      <c r="X202" s="307"/>
      <c r="Y202" s="307"/>
      <c r="Z202" s="307"/>
      <c r="AA202" s="307"/>
      <c r="AB202" s="307"/>
      <c r="AC202" s="307"/>
      <c r="AD202" s="307"/>
      <c r="AE202" s="307"/>
      <c r="AF202" s="307"/>
    </row>
    <row r="203" spans="1:32" ht="14.25" customHeight="1">
      <c r="A203" s="307"/>
      <c r="B203" s="4132"/>
      <c r="C203" s="3178"/>
      <c r="D203" s="4121"/>
      <c r="E203" s="4132"/>
      <c r="F203" s="3178"/>
      <c r="G203" s="3178"/>
      <c r="H203" s="3178"/>
      <c r="I203" s="3178"/>
      <c r="J203" s="3178"/>
      <c r="K203" s="3178"/>
      <c r="L203" s="4121"/>
      <c r="M203" s="307"/>
      <c r="N203" s="307"/>
      <c r="O203" s="307"/>
      <c r="P203" s="307"/>
      <c r="Q203" s="307"/>
      <c r="R203" s="307"/>
      <c r="S203" s="307"/>
      <c r="T203" s="307"/>
      <c r="U203" s="307"/>
      <c r="V203" s="307"/>
      <c r="W203" s="307"/>
      <c r="X203" s="307"/>
      <c r="Y203" s="307"/>
      <c r="Z203" s="307"/>
      <c r="AA203" s="307"/>
      <c r="AB203" s="307"/>
      <c r="AC203" s="307"/>
      <c r="AD203" s="307"/>
      <c r="AE203" s="307"/>
      <c r="AF203" s="307"/>
    </row>
    <row r="204" spans="1:32" ht="14.25" customHeight="1">
      <c r="A204" s="307"/>
      <c r="B204" s="4143" t="s">
        <v>2249</v>
      </c>
      <c r="C204" s="4064"/>
      <c r="D204" s="4065"/>
      <c r="E204" s="4141" t="s">
        <v>2250</v>
      </c>
      <c r="F204" s="4064"/>
      <c r="G204" s="4064"/>
      <c r="H204" s="4064"/>
      <c r="I204" s="4064"/>
      <c r="J204" s="4064"/>
      <c r="K204" s="4064"/>
      <c r="L204" s="4065"/>
      <c r="M204" s="307"/>
      <c r="N204" s="307"/>
      <c r="O204" s="307"/>
      <c r="P204" s="307"/>
      <c r="Q204" s="307"/>
      <c r="R204" s="307"/>
      <c r="S204" s="307"/>
      <c r="T204" s="307"/>
      <c r="U204" s="307"/>
      <c r="V204" s="307"/>
      <c r="W204" s="307"/>
      <c r="X204" s="307"/>
      <c r="Y204" s="307"/>
      <c r="Z204" s="307"/>
      <c r="AA204" s="307"/>
      <c r="AB204" s="307"/>
      <c r="AC204" s="307"/>
      <c r="AD204" s="307"/>
      <c r="AE204" s="307"/>
      <c r="AF204" s="307"/>
    </row>
    <row r="205" spans="1:32" ht="14.25" customHeight="1">
      <c r="A205" s="307"/>
      <c r="B205" s="3991"/>
      <c r="C205" s="2882"/>
      <c r="D205" s="3992"/>
      <c r="E205" s="3991"/>
      <c r="F205" s="2882"/>
      <c r="G205" s="2882"/>
      <c r="H205" s="2882"/>
      <c r="I205" s="2882"/>
      <c r="J205" s="2882"/>
      <c r="K205" s="2882"/>
      <c r="L205" s="3992"/>
      <c r="M205" s="307"/>
      <c r="N205" s="307"/>
      <c r="O205" s="307"/>
      <c r="P205" s="307"/>
      <c r="Q205" s="307"/>
      <c r="R205" s="307"/>
      <c r="S205" s="307"/>
      <c r="T205" s="307"/>
      <c r="U205" s="307"/>
      <c r="V205" s="307"/>
      <c r="W205" s="307"/>
      <c r="X205" s="307"/>
      <c r="Y205" s="307"/>
      <c r="Z205" s="307"/>
      <c r="AA205" s="307"/>
      <c r="AB205" s="307"/>
      <c r="AC205" s="307"/>
      <c r="AD205" s="307"/>
      <c r="AE205" s="307"/>
      <c r="AF205" s="307"/>
    </row>
    <row r="206" spans="1:32" ht="14.25" customHeight="1">
      <c r="A206" s="307"/>
      <c r="B206" s="3991"/>
      <c r="C206" s="2882"/>
      <c r="D206" s="3992"/>
      <c r="E206" s="3991"/>
      <c r="F206" s="2882"/>
      <c r="G206" s="2882"/>
      <c r="H206" s="2882"/>
      <c r="I206" s="2882"/>
      <c r="J206" s="2882"/>
      <c r="K206" s="2882"/>
      <c r="L206" s="3992"/>
      <c r="M206" s="307"/>
      <c r="N206" s="307"/>
      <c r="O206" s="307"/>
      <c r="P206" s="307"/>
      <c r="Q206" s="307"/>
      <c r="R206" s="307"/>
      <c r="S206" s="307"/>
      <c r="T206" s="307"/>
      <c r="U206" s="307"/>
      <c r="V206" s="307"/>
      <c r="W206" s="307"/>
      <c r="X206" s="307"/>
      <c r="Y206" s="307"/>
      <c r="Z206" s="307"/>
      <c r="AA206" s="307"/>
      <c r="AB206" s="307"/>
      <c r="AC206" s="307"/>
      <c r="AD206" s="307"/>
      <c r="AE206" s="307"/>
      <c r="AF206" s="307"/>
    </row>
    <row r="207" spans="1:32" ht="14.25" customHeight="1">
      <c r="A207" s="307"/>
      <c r="B207" s="3991"/>
      <c r="C207" s="2882"/>
      <c r="D207" s="3992"/>
      <c r="E207" s="3991"/>
      <c r="F207" s="2882"/>
      <c r="G207" s="2882"/>
      <c r="H207" s="2882"/>
      <c r="I207" s="2882"/>
      <c r="J207" s="2882"/>
      <c r="K207" s="2882"/>
      <c r="L207" s="3992"/>
      <c r="M207" s="1665"/>
      <c r="N207" s="1665"/>
      <c r="O207" s="1665"/>
      <c r="P207" s="1665"/>
      <c r="Q207" s="1665"/>
      <c r="R207" s="1665"/>
      <c r="S207" s="1665"/>
      <c r="T207" s="1665"/>
      <c r="U207" s="1665"/>
      <c r="V207" s="1665"/>
      <c r="W207" s="307"/>
      <c r="X207" s="307"/>
      <c r="Y207" s="307"/>
      <c r="Z207" s="307"/>
      <c r="AA207" s="307"/>
      <c r="AB207" s="307"/>
      <c r="AC207" s="307"/>
      <c r="AD207" s="307"/>
      <c r="AE207" s="307"/>
      <c r="AF207" s="307"/>
    </row>
    <row r="208" spans="1:32" ht="14.25" customHeight="1">
      <c r="A208" s="307"/>
      <c r="B208" s="3991"/>
      <c r="C208" s="2882"/>
      <c r="D208" s="3992"/>
      <c r="E208" s="3991"/>
      <c r="F208" s="2882"/>
      <c r="G208" s="2882"/>
      <c r="H208" s="2882"/>
      <c r="I208" s="2882"/>
      <c r="J208" s="2882"/>
      <c r="K208" s="2882"/>
      <c r="L208" s="3992"/>
      <c r="M208" s="307"/>
      <c r="N208" s="307"/>
      <c r="O208" s="307"/>
      <c r="P208" s="307"/>
      <c r="Q208" s="307"/>
      <c r="R208" s="307"/>
      <c r="S208" s="307"/>
      <c r="T208" s="307"/>
      <c r="U208" s="307"/>
      <c r="V208" s="307"/>
      <c r="W208" s="307"/>
      <c r="X208" s="307"/>
      <c r="Y208" s="307"/>
      <c r="Z208" s="307"/>
      <c r="AA208" s="307"/>
      <c r="AB208" s="307"/>
      <c r="AC208" s="307"/>
      <c r="AD208" s="307"/>
      <c r="AE208" s="307"/>
      <c r="AF208" s="307"/>
    </row>
    <row r="209" spans="1:32" ht="14.25" customHeight="1">
      <c r="A209" s="307"/>
      <c r="B209" s="3991"/>
      <c r="C209" s="2882"/>
      <c r="D209" s="3992"/>
      <c r="E209" s="3991"/>
      <c r="F209" s="2882"/>
      <c r="G209" s="2882"/>
      <c r="H209" s="2882"/>
      <c r="I209" s="2882"/>
      <c r="J209" s="2882"/>
      <c r="K209" s="2882"/>
      <c r="L209" s="3992"/>
      <c r="M209" s="307"/>
      <c r="N209" s="1687"/>
      <c r="O209" s="1175"/>
      <c r="P209" s="1175"/>
      <c r="Q209" s="1175"/>
      <c r="R209" s="1175"/>
      <c r="S209" s="1175"/>
      <c r="T209" s="1175"/>
      <c r="U209" s="1175"/>
      <c r="V209" s="307"/>
      <c r="W209" s="307"/>
      <c r="X209" s="307"/>
      <c r="Y209" s="307"/>
      <c r="Z209" s="307"/>
      <c r="AA209" s="307"/>
      <c r="AB209" s="307"/>
      <c r="AC209" s="307"/>
      <c r="AD209" s="307"/>
      <c r="AE209" s="307"/>
      <c r="AF209" s="307"/>
    </row>
    <row r="210" spans="1:32" ht="14.25" customHeight="1">
      <c r="A210" s="307"/>
      <c r="B210" s="3991"/>
      <c r="C210" s="2882"/>
      <c r="D210" s="3992"/>
      <c r="E210" s="3991"/>
      <c r="F210" s="2882"/>
      <c r="G210" s="2882"/>
      <c r="H210" s="2882"/>
      <c r="I210" s="2882"/>
      <c r="J210" s="2882"/>
      <c r="K210" s="2882"/>
      <c r="L210" s="3992"/>
      <c r="M210" s="307"/>
      <c r="N210" s="307"/>
      <c r="O210" s="314"/>
      <c r="P210" s="314"/>
      <c r="Q210" s="314"/>
      <c r="R210" s="314"/>
      <c r="S210" s="314"/>
      <c r="T210" s="314"/>
      <c r="U210" s="307"/>
      <c r="V210" s="307"/>
      <c r="W210" s="307"/>
      <c r="X210" s="307"/>
      <c r="Y210" s="307"/>
      <c r="Z210" s="307"/>
      <c r="AA210" s="307"/>
      <c r="AB210" s="307"/>
      <c r="AC210" s="307"/>
      <c r="AD210" s="307"/>
      <c r="AE210" s="307"/>
      <c r="AF210" s="307"/>
    </row>
    <row r="211" spans="1:32" ht="14.25" customHeight="1">
      <c r="A211" s="307"/>
      <c r="B211" s="3991"/>
      <c r="C211" s="2882"/>
      <c r="D211" s="3992"/>
      <c r="E211" s="3991"/>
      <c r="F211" s="2882"/>
      <c r="G211" s="2882"/>
      <c r="H211" s="2882"/>
      <c r="I211" s="2882"/>
      <c r="J211" s="2882"/>
      <c r="K211" s="2882"/>
      <c r="L211" s="3992"/>
      <c r="M211" s="307"/>
      <c r="N211" s="307"/>
      <c r="O211" s="4152"/>
      <c r="P211" s="2882"/>
      <c r="Q211" s="4152"/>
      <c r="R211" s="2882"/>
      <c r="S211" s="4152"/>
      <c r="T211" s="2882"/>
      <c r="U211" s="307"/>
      <c r="V211" s="307"/>
      <c r="W211" s="307"/>
      <c r="X211" s="307"/>
      <c r="Y211" s="307"/>
      <c r="Z211" s="307"/>
      <c r="AA211" s="307"/>
      <c r="AB211" s="307"/>
      <c r="AC211" s="307"/>
      <c r="AD211" s="307"/>
      <c r="AE211" s="307"/>
      <c r="AF211" s="307"/>
    </row>
    <row r="212" spans="1:32" ht="14.25" customHeight="1">
      <c r="A212" s="307"/>
      <c r="B212" s="3991"/>
      <c r="C212" s="2882"/>
      <c r="D212" s="3992"/>
      <c r="E212" s="3991"/>
      <c r="F212" s="2882"/>
      <c r="G212" s="2882"/>
      <c r="H212" s="2882"/>
      <c r="I212" s="2882"/>
      <c r="J212" s="2882"/>
      <c r="K212" s="2882"/>
      <c r="L212" s="3992"/>
      <c r="M212" s="307"/>
      <c r="N212" s="307"/>
      <c r="O212" s="46"/>
      <c r="P212" s="1688"/>
      <c r="Q212" s="1175"/>
      <c r="R212" s="1175"/>
      <c r="S212" s="1175"/>
      <c r="T212" s="1175"/>
      <c r="U212" s="1175"/>
      <c r="V212" s="307"/>
      <c r="W212" s="307"/>
      <c r="X212" s="307"/>
      <c r="Y212" s="307"/>
      <c r="Z212" s="307"/>
      <c r="AA212" s="307"/>
      <c r="AB212" s="307"/>
      <c r="AC212" s="307"/>
      <c r="AD212" s="307"/>
      <c r="AE212" s="307"/>
      <c r="AF212" s="307"/>
    </row>
    <row r="213" spans="1:32" ht="14.25" customHeight="1">
      <c r="A213" s="307"/>
      <c r="B213" s="3991"/>
      <c r="C213" s="2882"/>
      <c r="D213" s="3992"/>
      <c r="E213" s="3991"/>
      <c r="F213" s="2882"/>
      <c r="G213" s="2882"/>
      <c r="H213" s="2882"/>
      <c r="I213" s="2882"/>
      <c r="J213" s="2882"/>
      <c r="K213" s="2882"/>
      <c r="L213" s="3992"/>
      <c r="M213" s="307"/>
      <c r="N213" s="307"/>
      <c r="O213" s="1175"/>
      <c r="P213" s="1689"/>
      <c r="Q213" s="1175"/>
      <c r="R213" s="1175"/>
      <c r="S213" s="1175"/>
      <c r="T213" s="1175"/>
      <c r="U213" s="1175"/>
      <c r="V213" s="307"/>
      <c r="W213" s="307"/>
      <c r="X213" s="307"/>
      <c r="Y213" s="307"/>
      <c r="Z213" s="307"/>
      <c r="AA213" s="307"/>
      <c r="AB213" s="307"/>
      <c r="AC213" s="307"/>
      <c r="AD213" s="307"/>
      <c r="AE213" s="307"/>
      <c r="AF213" s="307"/>
    </row>
    <row r="214" spans="1:32" ht="14.25" customHeight="1">
      <c r="A214" s="307"/>
      <c r="B214" s="3991"/>
      <c r="C214" s="2882"/>
      <c r="D214" s="3992"/>
      <c r="E214" s="3991"/>
      <c r="F214" s="2882"/>
      <c r="G214" s="2882"/>
      <c r="H214" s="2882"/>
      <c r="I214" s="2882"/>
      <c r="J214" s="2882"/>
      <c r="K214" s="2882"/>
      <c r="L214" s="3992"/>
      <c r="M214" s="307"/>
      <c r="N214" s="1687"/>
      <c r="O214" s="1175"/>
      <c r="P214" s="1175"/>
      <c r="Q214" s="1175"/>
      <c r="R214" s="1175"/>
      <c r="S214" s="1175"/>
      <c r="T214" s="1175"/>
      <c r="U214" s="1175"/>
      <c r="V214" s="307"/>
      <c r="W214" s="307"/>
      <c r="X214" s="307"/>
      <c r="Y214" s="307"/>
      <c r="Z214" s="307"/>
      <c r="AA214" s="307"/>
      <c r="AB214" s="307"/>
      <c r="AC214" s="307"/>
      <c r="AD214" s="307"/>
      <c r="AE214" s="307"/>
      <c r="AF214" s="307"/>
    </row>
    <row r="215" spans="1:32" ht="14.25" customHeight="1">
      <c r="A215" s="307"/>
      <c r="B215" s="4132"/>
      <c r="C215" s="3178"/>
      <c r="D215" s="4121"/>
      <c r="E215" s="4132"/>
      <c r="F215" s="3178"/>
      <c r="G215" s="3178"/>
      <c r="H215" s="3178"/>
      <c r="I215" s="3178"/>
      <c r="J215" s="3178"/>
      <c r="K215" s="3178"/>
      <c r="L215" s="4121"/>
      <c r="M215" s="307"/>
      <c r="N215" s="307"/>
      <c r="O215" s="307"/>
      <c r="P215" s="307"/>
      <c r="Q215" s="307"/>
      <c r="R215" s="307"/>
      <c r="S215" s="307"/>
      <c r="T215" s="307"/>
      <c r="U215" s="307"/>
      <c r="V215" s="307"/>
      <c r="W215" s="307"/>
      <c r="X215" s="307"/>
      <c r="Y215" s="307"/>
      <c r="Z215" s="307"/>
      <c r="AA215" s="307"/>
      <c r="AB215" s="307"/>
      <c r="AC215" s="307"/>
      <c r="AD215" s="307"/>
      <c r="AE215" s="307"/>
      <c r="AF215" s="307"/>
    </row>
    <row r="216" spans="1:32" ht="14.25" customHeight="1">
      <c r="A216" s="307"/>
      <c r="B216" s="4144" t="s">
        <v>2251</v>
      </c>
      <c r="C216" s="3178"/>
      <c r="D216" s="4121"/>
      <c r="E216" s="4128" t="s">
        <v>2186</v>
      </c>
      <c r="F216" s="3178"/>
      <c r="G216" s="3178"/>
      <c r="H216" s="3178"/>
      <c r="I216" s="3178"/>
      <c r="J216" s="3178"/>
      <c r="K216" s="3178"/>
      <c r="L216" s="4121"/>
      <c r="M216" s="307"/>
      <c r="N216" s="307"/>
      <c r="O216" s="307"/>
      <c r="P216" s="307"/>
      <c r="Q216" s="307"/>
      <c r="R216" s="307"/>
      <c r="S216" s="307"/>
      <c r="T216" s="307"/>
      <c r="U216" s="307"/>
      <c r="V216" s="307"/>
      <c r="W216" s="307"/>
      <c r="X216" s="307"/>
      <c r="Y216" s="307"/>
      <c r="Z216" s="307"/>
      <c r="AA216" s="307"/>
      <c r="AB216" s="307"/>
      <c r="AC216" s="307"/>
      <c r="AD216" s="307"/>
      <c r="AE216" s="307"/>
      <c r="AF216" s="307"/>
    </row>
    <row r="217" spans="1:32" ht="14.25" customHeight="1">
      <c r="A217" s="307"/>
      <c r="B217" s="4144" t="s">
        <v>2187</v>
      </c>
      <c r="C217" s="3178"/>
      <c r="D217" s="4121"/>
      <c r="E217" s="4155" t="s">
        <v>2252</v>
      </c>
      <c r="F217" s="3178"/>
      <c r="G217" s="3178"/>
      <c r="H217" s="3178"/>
      <c r="I217" s="3178"/>
      <c r="J217" s="3178"/>
      <c r="K217" s="3178"/>
      <c r="L217" s="4121"/>
      <c r="M217" s="307"/>
      <c r="N217" s="307"/>
      <c r="O217" s="307"/>
      <c r="P217" s="307"/>
      <c r="Q217" s="307"/>
      <c r="R217" s="307"/>
      <c r="S217" s="307"/>
      <c r="T217" s="307"/>
      <c r="U217" s="307"/>
      <c r="V217" s="307"/>
      <c r="W217" s="307"/>
      <c r="X217" s="307"/>
      <c r="Y217" s="307"/>
      <c r="Z217" s="307"/>
      <c r="AA217" s="307"/>
      <c r="AB217" s="307"/>
      <c r="AC217" s="307"/>
      <c r="AD217" s="307"/>
      <c r="AE217" s="307"/>
      <c r="AF217" s="307"/>
    </row>
    <row r="218" spans="1:32" ht="14.25" customHeight="1">
      <c r="A218" s="307"/>
      <c r="B218" s="4157" t="s">
        <v>2253</v>
      </c>
      <c r="C218" s="4061"/>
      <c r="D218" s="4062"/>
      <c r="E218" s="4145" t="s">
        <v>2254</v>
      </c>
      <c r="F218" s="3172"/>
      <c r="G218" s="3172"/>
      <c r="H218" s="3172"/>
      <c r="I218" s="3172"/>
      <c r="J218" s="3172"/>
      <c r="K218" s="3987"/>
      <c r="L218" s="1690"/>
      <c r="M218" s="307"/>
      <c r="N218" s="307"/>
      <c r="O218" s="1681"/>
      <c r="P218" s="1685"/>
      <c r="Q218" s="1681"/>
      <c r="R218" s="1681"/>
      <c r="S218" s="1681"/>
      <c r="T218" s="307"/>
      <c r="U218" s="307"/>
      <c r="V218" s="307"/>
      <c r="W218" s="307"/>
      <c r="X218" s="307"/>
      <c r="Y218" s="307"/>
      <c r="Z218" s="307"/>
      <c r="AA218" s="307"/>
      <c r="AB218" s="307"/>
      <c r="AC218" s="307"/>
      <c r="AD218" s="307"/>
      <c r="AE218" s="307"/>
      <c r="AF218" s="307"/>
    </row>
    <row r="219" spans="1:32" ht="35.25" customHeight="1">
      <c r="A219" s="307"/>
      <c r="B219" s="4142" t="s">
        <v>2255</v>
      </c>
      <c r="C219" s="4061"/>
      <c r="D219" s="4062"/>
      <c r="E219" s="4134" t="s">
        <v>1731</v>
      </c>
      <c r="F219" s="4061"/>
      <c r="G219" s="4061"/>
      <c r="H219" s="4061"/>
      <c r="I219" s="4061"/>
      <c r="J219" s="4061"/>
      <c r="K219" s="4061"/>
      <c r="L219" s="4062"/>
      <c r="M219" s="307"/>
      <c r="N219" s="307"/>
      <c r="O219" s="307"/>
      <c r="P219" s="307"/>
      <c r="Q219" s="307"/>
      <c r="R219" s="307"/>
      <c r="S219" s="307"/>
      <c r="T219" s="307"/>
      <c r="U219" s="307"/>
      <c r="V219" s="307"/>
      <c r="W219" s="307"/>
      <c r="X219" s="307"/>
      <c r="Y219" s="307"/>
      <c r="Z219" s="307"/>
      <c r="AA219" s="307"/>
      <c r="AB219" s="307"/>
      <c r="AC219" s="307"/>
      <c r="AD219" s="307"/>
      <c r="AE219" s="307"/>
      <c r="AF219" s="307"/>
    </row>
    <row r="220" spans="1:32" ht="35.25" customHeight="1">
      <c r="A220" s="307"/>
      <c r="B220" s="4143" t="s">
        <v>2256</v>
      </c>
      <c r="C220" s="4064"/>
      <c r="D220" s="4065"/>
      <c r="E220" s="4141" t="s">
        <v>2198</v>
      </c>
      <c r="F220" s="4064"/>
      <c r="G220" s="4064"/>
      <c r="H220" s="4064"/>
      <c r="I220" s="4064"/>
      <c r="J220" s="4064"/>
      <c r="K220" s="4064"/>
      <c r="L220" s="4065"/>
      <c r="M220" s="307"/>
      <c r="N220" s="307"/>
      <c r="O220" s="1691"/>
      <c r="P220" s="1681"/>
      <c r="Q220" s="1681"/>
      <c r="R220" s="1681"/>
      <c r="S220" s="1681"/>
      <c r="T220" s="307"/>
      <c r="U220" s="307"/>
      <c r="V220" s="307"/>
      <c r="W220" s="307"/>
      <c r="X220" s="307"/>
      <c r="Y220" s="307"/>
      <c r="Z220" s="307"/>
      <c r="AA220" s="307"/>
      <c r="AB220" s="307"/>
      <c r="AC220" s="307"/>
      <c r="AD220" s="307"/>
      <c r="AE220" s="307"/>
      <c r="AF220" s="307"/>
    </row>
    <row r="221" spans="1:32" ht="14.25" customHeight="1">
      <c r="A221" s="307"/>
      <c r="B221" s="2833"/>
      <c r="C221" s="2834"/>
      <c r="D221" s="2834"/>
      <c r="E221" s="2834"/>
      <c r="F221" s="2834"/>
      <c r="G221" s="2834"/>
      <c r="H221" s="2834"/>
      <c r="I221" s="2834"/>
      <c r="J221" s="2834"/>
      <c r="K221" s="2834"/>
      <c r="L221" s="2834"/>
      <c r="M221" s="307"/>
      <c r="N221" s="307"/>
      <c r="O221" s="307"/>
      <c r="P221" s="307"/>
      <c r="Q221" s="307"/>
      <c r="R221" s="307"/>
      <c r="S221" s="307"/>
      <c r="T221" s="307"/>
      <c r="U221" s="307"/>
      <c r="V221" s="307"/>
      <c r="W221" s="307"/>
      <c r="X221" s="307"/>
      <c r="Y221" s="307"/>
      <c r="Z221" s="307"/>
      <c r="AA221" s="307"/>
      <c r="AB221" s="307"/>
      <c r="AC221" s="307"/>
      <c r="AD221" s="307"/>
      <c r="AE221" s="307"/>
      <c r="AF221" s="307"/>
    </row>
    <row r="222" spans="1:32" ht="14.25" customHeight="1">
      <c r="A222" s="307"/>
      <c r="B222" s="1679"/>
      <c r="C222" s="1679"/>
      <c r="D222" s="1679"/>
      <c r="E222" s="1679"/>
      <c r="F222" s="1679"/>
      <c r="G222" s="1679"/>
      <c r="H222" s="1679"/>
      <c r="I222" s="1679"/>
      <c r="J222" s="1679"/>
      <c r="K222" s="1679"/>
      <c r="L222" s="1679"/>
      <c r="M222" s="307"/>
      <c r="N222" s="307"/>
      <c r="O222" s="307"/>
      <c r="P222" s="307"/>
      <c r="Q222" s="307"/>
      <c r="R222" s="307"/>
      <c r="S222" s="307"/>
      <c r="T222" s="307"/>
      <c r="U222" s="307"/>
      <c r="V222" s="307"/>
      <c r="W222" s="307"/>
      <c r="X222" s="307"/>
      <c r="Y222" s="307"/>
      <c r="Z222" s="307"/>
      <c r="AA222" s="307"/>
      <c r="AB222" s="307"/>
      <c r="AC222" s="307"/>
      <c r="AD222" s="307"/>
      <c r="AE222" s="307"/>
      <c r="AF222" s="307"/>
    </row>
    <row r="223" spans="1:32" ht="14.25" customHeight="1">
      <c r="A223" s="307"/>
      <c r="B223" s="1679"/>
      <c r="C223" s="1679"/>
      <c r="D223" s="1679"/>
      <c r="E223" s="1679"/>
      <c r="F223" s="1679"/>
      <c r="G223" s="1679"/>
      <c r="H223" s="1679"/>
      <c r="I223" s="1679"/>
      <c r="J223" s="1679"/>
      <c r="K223" s="1679"/>
      <c r="L223" s="1679"/>
      <c r="M223" s="307"/>
      <c r="N223" s="307"/>
      <c r="O223" s="307"/>
      <c r="P223" s="307"/>
      <c r="Q223" s="307"/>
      <c r="R223" s="307"/>
      <c r="S223" s="307"/>
      <c r="T223" s="307"/>
      <c r="U223" s="307"/>
      <c r="V223" s="307"/>
      <c r="W223" s="307"/>
      <c r="X223" s="307"/>
      <c r="Y223" s="307"/>
      <c r="Z223" s="307"/>
      <c r="AA223" s="307"/>
      <c r="AB223" s="307"/>
      <c r="AC223" s="307"/>
      <c r="AD223" s="307"/>
      <c r="AE223" s="307"/>
      <c r="AF223" s="307"/>
    </row>
    <row r="224" spans="1:32" ht="26.25" customHeight="1">
      <c r="A224" s="307"/>
      <c r="B224" s="4122" t="s">
        <v>2257</v>
      </c>
      <c r="C224" s="3168"/>
      <c r="D224" s="3168"/>
      <c r="E224" s="3168"/>
      <c r="F224" s="3168"/>
      <c r="G224" s="3168"/>
      <c r="H224" s="3168"/>
      <c r="I224" s="3168"/>
      <c r="J224" s="3168"/>
      <c r="K224" s="3168"/>
      <c r="L224" s="3168"/>
      <c r="M224" s="307"/>
      <c r="N224" s="307"/>
      <c r="O224" s="307"/>
      <c r="P224" s="307"/>
      <c r="Q224" s="307"/>
      <c r="R224" s="307"/>
      <c r="S224" s="307"/>
      <c r="T224" s="307"/>
      <c r="U224" s="307"/>
      <c r="V224" s="307"/>
      <c r="W224" s="307"/>
      <c r="X224" s="307"/>
      <c r="Y224" s="307"/>
      <c r="Z224" s="307"/>
      <c r="AA224" s="307"/>
      <c r="AB224" s="307"/>
      <c r="AC224" s="307"/>
      <c r="AD224" s="307"/>
      <c r="AE224" s="307"/>
      <c r="AF224" s="307"/>
    </row>
    <row r="225" spans="1:32" ht="33.75" customHeight="1">
      <c r="A225" s="307"/>
      <c r="B225" s="4123" t="s">
        <v>2245</v>
      </c>
      <c r="C225" s="4124"/>
      <c r="D225" s="4125"/>
      <c r="E225" s="4156" t="s">
        <v>2258</v>
      </c>
      <c r="F225" s="4124"/>
      <c r="G225" s="4124"/>
      <c r="H225" s="4124"/>
      <c r="I225" s="4124"/>
      <c r="J225" s="4124"/>
      <c r="K225" s="4124"/>
      <c r="L225" s="4125"/>
      <c r="M225" s="307"/>
      <c r="N225" s="307"/>
      <c r="O225" s="307"/>
      <c r="P225" s="307"/>
      <c r="Q225" s="307"/>
      <c r="R225" s="307"/>
      <c r="S225" s="307"/>
      <c r="T225" s="307"/>
      <c r="U225" s="307"/>
      <c r="V225" s="307"/>
      <c r="W225" s="307"/>
      <c r="X225" s="307"/>
      <c r="Y225" s="307"/>
      <c r="Z225" s="307"/>
      <c r="AA225" s="307"/>
      <c r="AB225" s="307"/>
      <c r="AC225" s="307"/>
      <c r="AD225" s="307"/>
      <c r="AE225" s="307"/>
      <c r="AF225" s="307"/>
    </row>
    <row r="226" spans="1:32" ht="14.25" customHeight="1">
      <c r="A226" s="307"/>
      <c r="B226" s="4131" t="s">
        <v>2247</v>
      </c>
      <c r="C226" s="2882"/>
      <c r="D226" s="3992"/>
      <c r="E226" s="4133" t="s">
        <v>2259</v>
      </c>
      <c r="F226" s="2882"/>
      <c r="G226" s="2882"/>
      <c r="H226" s="2882"/>
      <c r="I226" s="2882"/>
      <c r="J226" s="2882"/>
      <c r="K226" s="2882"/>
      <c r="L226" s="3992"/>
      <c r="M226" s="307"/>
      <c r="N226" s="307"/>
      <c r="O226" s="307"/>
      <c r="P226" s="307"/>
      <c r="Q226" s="307"/>
      <c r="R226" s="307"/>
      <c r="S226" s="307"/>
      <c r="T226" s="307"/>
      <c r="U226" s="307"/>
      <c r="V226" s="307"/>
      <c r="W226" s="307"/>
      <c r="X226" s="307"/>
      <c r="Y226" s="307"/>
      <c r="Z226" s="307"/>
      <c r="AA226" s="307"/>
      <c r="AB226" s="307"/>
      <c r="AC226" s="307"/>
      <c r="AD226" s="307"/>
      <c r="AE226" s="307"/>
      <c r="AF226" s="307"/>
    </row>
    <row r="227" spans="1:32" ht="14.25" customHeight="1">
      <c r="A227" s="307"/>
      <c r="B227" s="3991"/>
      <c r="C227" s="2882"/>
      <c r="D227" s="3992"/>
      <c r="E227" s="3991"/>
      <c r="F227" s="2882"/>
      <c r="G227" s="2882"/>
      <c r="H227" s="2882"/>
      <c r="I227" s="2882"/>
      <c r="J227" s="2882"/>
      <c r="K227" s="2882"/>
      <c r="L227" s="3992"/>
      <c r="M227" s="307"/>
      <c r="N227" s="307"/>
      <c r="O227" s="307"/>
      <c r="P227" s="307"/>
      <c r="Q227" s="307"/>
      <c r="R227" s="307"/>
      <c r="S227" s="307"/>
      <c r="T227" s="307"/>
      <c r="U227" s="307"/>
      <c r="V227" s="307"/>
      <c r="W227" s="307"/>
      <c r="X227" s="307"/>
      <c r="Y227" s="307"/>
      <c r="Z227" s="307"/>
      <c r="AA227" s="307"/>
      <c r="AB227" s="307"/>
      <c r="AC227" s="307"/>
      <c r="AD227" s="307"/>
      <c r="AE227" s="307"/>
      <c r="AF227" s="307"/>
    </row>
    <row r="228" spans="1:32" ht="14.25" customHeight="1">
      <c r="A228" s="307"/>
      <c r="B228" s="3991"/>
      <c r="C228" s="2882"/>
      <c r="D228" s="3992"/>
      <c r="E228" s="3991"/>
      <c r="F228" s="2882"/>
      <c r="G228" s="2882"/>
      <c r="H228" s="2882"/>
      <c r="I228" s="2882"/>
      <c r="J228" s="2882"/>
      <c r="K228" s="2882"/>
      <c r="L228" s="3992"/>
      <c r="M228" s="307"/>
      <c r="N228" s="307"/>
      <c r="O228" s="307"/>
      <c r="P228" s="307"/>
      <c r="Q228" s="307"/>
      <c r="R228" s="307"/>
      <c r="S228" s="307"/>
      <c r="T228" s="307"/>
      <c r="U228" s="307"/>
      <c r="V228" s="307"/>
      <c r="W228" s="307"/>
      <c r="X228" s="307"/>
      <c r="Y228" s="307"/>
      <c r="Z228" s="307"/>
      <c r="AA228" s="307"/>
      <c r="AB228" s="307"/>
      <c r="AC228" s="307"/>
      <c r="AD228" s="307"/>
      <c r="AE228" s="307"/>
      <c r="AF228" s="307"/>
    </row>
    <row r="229" spans="1:32" ht="14.25" customHeight="1">
      <c r="A229" s="307"/>
      <c r="B229" s="3991"/>
      <c r="C229" s="2882"/>
      <c r="D229" s="3992"/>
      <c r="E229" s="3991"/>
      <c r="F229" s="2882"/>
      <c r="G229" s="2882"/>
      <c r="H229" s="2882"/>
      <c r="I229" s="2882"/>
      <c r="J229" s="2882"/>
      <c r="K229" s="2882"/>
      <c r="L229" s="3992"/>
      <c r="M229" s="307"/>
      <c r="N229" s="307"/>
      <c r="O229" s="307"/>
      <c r="P229" s="307"/>
      <c r="Q229" s="307"/>
      <c r="R229" s="307"/>
      <c r="S229" s="307"/>
      <c r="T229" s="307"/>
      <c r="U229" s="307"/>
      <c r="V229" s="307"/>
      <c r="W229" s="307"/>
      <c r="X229" s="307"/>
      <c r="Y229" s="307"/>
      <c r="Z229" s="307"/>
      <c r="AA229" s="307"/>
      <c r="AB229" s="307"/>
      <c r="AC229" s="307"/>
      <c r="AD229" s="307"/>
      <c r="AE229" s="307"/>
      <c r="AF229" s="307"/>
    </row>
    <row r="230" spans="1:32" ht="14.25" customHeight="1">
      <c r="A230" s="307"/>
      <c r="B230" s="3991"/>
      <c r="C230" s="2882"/>
      <c r="D230" s="3992"/>
      <c r="E230" s="3991"/>
      <c r="F230" s="2882"/>
      <c r="G230" s="2882"/>
      <c r="H230" s="2882"/>
      <c r="I230" s="2882"/>
      <c r="J230" s="2882"/>
      <c r="K230" s="2882"/>
      <c r="L230" s="3992"/>
      <c r="M230" s="307"/>
      <c r="N230" s="307"/>
      <c r="O230" s="307"/>
      <c r="P230" s="307"/>
      <c r="Q230" s="307"/>
      <c r="R230" s="307"/>
      <c r="S230" s="307"/>
      <c r="T230" s="307"/>
      <c r="U230" s="307"/>
      <c r="V230" s="307"/>
      <c r="W230" s="307"/>
      <c r="X230" s="307"/>
      <c r="Y230" s="307"/>
      <c r="Z230" s="307"/>
      <c r="AA230" s="307"/>
      <c r="AB230" s="307"/>
      <c r="AC230" s="307"/>
      <c r="AD230" s="307"/>
      <c r="AE230" s="307"/>
      <c r="AF230" s="307"/>
    </row>
    <row r="231" spans="1:32" ht="41.25" customHeight="1">
      <c r="A231" s="307"/>
      <c r="B231" s="3991"/>
      <c r="C231" s="2882"/>
      <c r="D231" s="3992"/>
      <c r="E231" s="3991"/>
      <c r="F231" s="2882"/>
      <c r="G231" s="2882"/>
      <c r="H231" s="2882"/>
      <c r="I231" s="2882"/>
      <c r="J231" s="2882"/>
      <c r="K231" s="2882"/>
      <c r="L231" s="3992"/>
      <c r="M231" s="307"/>
      <c r="N231" s="307"/>
      <c r="O231" s="307"/>
      <c r="P231" s="307"/>
      <c r="Q231" s="307"/>
      <c r="R231" s="307"/>
      <c r="S231" s="307"/>
      <c r="T231" s="307"/>
      <c r="U231" s="307"/>
      <c r="V231" s="307"/>
      <c r="W231" s="307"/>
      <c r="X231" s="307"/>
      <c r="Y231" s="307"/>
      <c r="Z231" s="307"/>
      <c r="AA231" s="307"/>
      <c r="AB231" s="307"/>
      <c r="AC231" s="307"/>
      <c r="AD231" s="307"/>
      <c r="AE231" s="307"/>
      <c r="AF231" s="307"/>
    </row>
    <row r="232" spans="1:32" ht="14.25" customHeight="1">
      <c r="A232" s="307"/>
      <c r="B232" s="3991"/>
      <c r="C232" s="2882"/>
      <c r="D232" s="3992"/>
      <c r="E232" s="3991"/>
      <c r="F232" s="2882"/>
      <c r="G232" s="2882"/>
      <c r="H232" s="2882"/>
      <c r="I232" s="2882"/>
      <c r="J232" s="2882"/>
      <c r="K232" s="2882"/>
      <c r="L232" s="3992"/>
      <c r="M232" s="307"/>
      <c r="N232" s="307"/>
      <c r="O232" s="307"/>
      <c r="P232" s="307"/>
      <c r="Q232" s="307"/>
      <c r="R232" s="307"/>
      <c r="S232" s="307"/>
      <c r="T232" s="307"/>
      <c r="U232" s="307"/>
      <c r="V232" s="307"/>
      <c r="W232" s="307"/>
      <c r="X232" s="307"/>
      <c r="Y232" s="307"/>
      <c r="Z232" s="307"/>
      <c r="AA232" s="307"/>
      <c r="AB232" s="307"/>
      <c r="AC232" s="307"/>
      <c r="AD232" s="307"/>
      <c r="AE232" s="307"/>
      <c r="AF232" s="307"/>
    </row>
    <row r="233" spans="1:32" ht="21" customHeight="1">
      <c r="A233" s="307"/>
      <c r="B233" s="4132"/>
      <c r="C233" s="3178"/>
      <c r="D233" s="4121"/>
      <c r="E233" s="4132"/>
      <c r="F233" s="3178"/>
      <c r="G233" s="3178"/>
      <c r="H233" s="3178"/>
      <c r="I233" s="3178"/>
      <c r="J233" s="3178"/>
      <c r="K233" s="3178"/>
      <c r="L233" s="4121"/>
      <c r="M233" s="1665"/>
      <c r="N233" s="1665"/>
      <c r="O233" s="1665"/>
      <c r="P233" s="1665"/>
      <c r="Q233" s="1665"/>
      <c r="R233" s="1665"/>
      <c r="S233" s="1665"/>
      <c r="T233" s="1665"/>
      <c r="U233" s="1665"/>
      <c r="V233" s="1665"/>
      <c r="W233" s="307"/>
      <c r="X233" s="307"/>
      <c r="Y233" s="307"/>
      <c r="Z233" s="307"/>
      <c r="AA233" s="307"/>
      <c r="AB233" s="307"/>
      <c r="AC233" s="307"/>
      <c r="AD233" s="307"/>
      <c r="AE233" s="307"/>
      <c r="AF233" s="307"/>
    </row>
    <row r="234" spans="1:32" ht="14.25" customHeight="1">
      <c r="A234" s="307"/>
      <c r="B234" s="4143" t="s">
        <v>2249</v>
      </c>
      <c r="C234" s="4064"/>
      <c r="D234" s="4065"/>
      <c r="E234" s="4153" t="s">
        <v>2260</v>
      </c>
      <c r="F234" s="4064"/>
      <c r="G234" s="4064"/>
      <c r="H234" s="4064"/>
      <c r="I234" s="4064"/>
      <c r="J234" s="4064"/>
      <c r="K234" s="4064"/>
      <c r="L234" s="4065"/>
      <c r="M234" s="307"/>
      <c r="N234" s="307"/>
      <c r="O234" s="307"/>
      <c r="P234" s="307"/>
      <c r="Q234" s="307"/>
      <c r="R234" s="307"/>
      <c r="S234" s="307"/>
      <c r="T234" s="307"/>
      <c r="U234" s="307"/>
      <c r="V234" s="307"/>
      <c r="W234" s="307"/>
      <c r="X234" s="307"/>
      <c r="Y234" s="307"/>
      <c r="Z234" s="307"/>
      <c r="AA234" s="307"/>
      <c r="AB234" s="307"/>
      <c r="AC234" s="307"/>
      <c r="AD234" s="307"/>
      <c r="AE234" s="307"/>
      <c r="AF234" s="307"/>
    </row>
    <row r="235" spans="1:32" ht="14.25" customHeight="1">
      <c r="A235" s="307"/>
      <c r="B235" s="3991"/>
      <c r="C235" s="2882"/>
      <c r="D235" s="3992"/>
      <c r="E235" s="3991"/>
      <c r="F235" s="2882"/>
      <c r="G235" s="2882"/>
      <c r="H235" s="2882"/>
      <c r="I235" s="2882"/>
      <c r="J235" s="2882"/>
      <c r="K235" s="2882"/>
      <c r="L235" s="3992"/>
      <c r="M235" s="307"/>
      <c r="N235" s="1687"/>
      <c r="O235" s="1175"/>
      <c r="P235" s="1175"/>
      <c r="Q235" s="1175"/>
      <c r="R235" s="1175"/>
      <c r="S235" s="1175"/>
      <c r="T235" s="1175"/>
      <c r="U235" s="1175"/>
      <c r="V235" s="307"/>
      <c r="W235" s="307"/>
      <c r="X235" s="307"/>
      <c r="Y235" s="307"/>
      <c r="Z235" s="307"/>
      <c r="AA235" s="307"/>
      <c r="AB235" s="307"/>
      <c r="AC235" s="307"/>
      <c r="AD235" s="307"/>
      <c r="AE235" s="307"/>
      <c r="AF235" s="307"/>
    </row>
    <row r="236" spans="1:32" ht="14.25" customHeight="1">
      <c r="A236" s="307"/>
      <c r="B236" s="3991"/>
      <c r="C236" s="2882"/>
      <c r="D236" s="3992"/>
      <c r="E236" s="3991"/>
      <c r="F236" s="2882"/>
      <c r="G236" s="2882"/>
      <c r="H236" s="2882"/>
      <c r="I236" s="2882"/>
      <c r="J236" s="2882"/>
      <c r="K236" s="2882"/>
      <c r="L236" s="3992"/>
      <c r="M236" s="307"/>
      <c r="N236" s="307"/>
      <c r="O236" s="314"/>
      <c r="P236" s="314"/>
      <c r="Q236" s="314"/>
      <c r="R236" s="314"/>
      <c r="S236" s="314"/>
      <c r="T236" s="314"/>
      <c r="U236" s="307"/>
      <c r="V236" s="307"/>
      <c r="W236" s="307"/>
      <c r="X236" s="307"/>
      <c r="Y236" s="307"/>
      <c r="Z236" s="307"/>
      <c r="AA236" s="307"/>
      <c r="AB236" s="307"/>
      <c r="AC236" s="307"/>
      <c r="AD236" s="307"/>
      <c r="AE236" s="307"/>
      <c r="AF236" s="307"/>
    </row>
    <row r="237" spans="1:32" ht="14.25" customHeight="1">
      <c r="A237" s="307"/>
      <c r="B237" s="3991"/>
      <c r="C237" s="2882"/>
      <c r="D237" s="3992"/>
      <c r="E237" s="3991"/>
      <c r="F237" s="2882"/>
      <c r="G237" s="2882"/>
      <c r="H237" s="2882"/>
      <c r="I237" s="2882"/>
      <c r="J237" s="2882"/>
      <c r="K237" s="2882"/>
      <c r="L237" s="3992"/>
      <c r="M237" s="307"/>
      <c r="N237" s="307"/>
      <c r="O237" s="4152"/>
      <c r="P237" s="2882"/>
      <c r="Q237" s="4152"/>
      <c r="R237" s="2882"/>
      <c r="S237" s="4152"/>
      <c r="T237" s="2882"/>
      <c r="U237" s="307"/>
      <c r="V237" s="307"/>
      <c r="W237" s="307"/>
      <c r="X237" s="307"/>
      <c r="Y237" s="307"/>
      <c r="Z237" s="307"/>
      <c r="AA237" s="307"/>
      <c r="AB237" s="307"/>
      <c r="AC237" s="307"/>
      <c r="AD237" s="307"/>
      <c r="AE237" s="307"/>
      <c r="AF237" s="307"/>
    </row>
    <row r="238" spans="1:32" ht="14.25" customHeight="1">
      <c r="A238" s="307"/>
      <c r="B238" s="3991"/>
      <c r="C238" s="2882"/>
      <c r="D238" s="3992"/>
      <c r="E238" s="3991"/>
      <c r="F238" s="2882"/>
      <c r="G238" s="2882"/>
      <c r="H238" s="2882"/>
      <c r="I238" s="2882"/>
      <c r="J238" s="2882"/>
      <c r="K238" s="2882"/>
      <c r="L238" s="3992"/>
      <c r="M238" s="307"/>
      <c r="N238" s="307"/>
      <c r="O238" s="46"/>
      <c r="P238" s="1688"/>
      <c r="Q238" s="1175"/>
      <c r="R238" s="1175"/>
      <c r="S238" s="1175"/>
      <c r="T238" s="1175"/>
      <c r="U238" s="1175"/>
      <c r="V238" s="307"/>
      <c r="W238" s="307"/>
      <c r="X238" s="307"/>
      <c r="Y238" s="307"/>
      <c r="Z238" s="307"/>
      <c r="AA238" s="307"/>
      <c r="AB238" s="307"/>
      <c r="AC238" s="307"/>
      <c r="AD238" s="307"/>
      <c r="AE238" s="307"/>
      <c r="AF238" s="307"/>
    </row>
    <row r="239" spans="1:32" ht="14.25" customHeight="1">
      <c r="A239" s="307"/>
      <c r="B239" s="3991"/>
      <c r="C239" s="2882"/>
      <c r="D239" s="3992"/>
      <c r="E239" s="3991"/>
      <c r="F239" s="2882"/>
      <c r="G239" s="2882"/>
      <c r="H239" s="2882"/>
      <c r="I239" s="2882"/>
      <c r="J239" s="2882"/>
      <c r="K239" s="2882"/>
      <c r="L239" s="3992"/>
      <c r="M239" s="307"/>
      <c r="N239" s="307"/>
      <c r="O239" s="1175"/>
      <c r="P239" s="1689"/>
      <c r="Q239" s="1175"/>
      <c r="R239" s="1175"/>
      <c r="S239" s="1175"/>
      <c r="T239" s="1175"/>
      <c r="U239" s="1175"/>
      <c r="V239" s="307"/>
      <c r="W239" s="307"/>
      <c r="X239" s="307"/>
      <c r="Y239" s="307"/>
      <c r="Z239" s="307"/>
      <c r="AA239" s="307"/>
      <c r="AB239" s="307"/>
      <c r="AC239" s="307"/>
      <c r="AD239" s="307"/>
      <c r="AE239" s="307"/>
      <c r="AF239" s="307"/>
    </row>
    <row r="240" spans="1:32" ht="23.25" customHeight="1">
      <c r="A240" s="307"/>
      <c r="B240" s="3991"/>
      <c r="C240" s="2882"/>
      <c r="D240" s="3992"/>
      <c r="E240" s="3991"/>
      <c r="F240" s="2882"/>
      <c r="G240" s="2882"/>
      <c r="H240" s="2882"/>
      <c r="I240" s="2882"/>
      <c r="J240" s="2882"/>
      <c r="K240" s="2882"/>
      <c r="L240" s="3992"/>
      <c r="M240" s="307"/>
      <c r="N240" s="1687"/>
      <c r="O240" s="1175"/>
      <c r="P240" s="1175"/>
      <c r="Q240" s="1175"/>
      <c r="R240" s="1175"/>
      <c r="S240" s="1175"/>
      <c r="T240" s="1175"/>
      <c r="U240" s="1175"/>
      <c r="V240" s="307"/>
      <c r="W240" s="307"/>
      <c r="X240" s="307"/>
      <c r="Y240" s="307"/>
      <c r="Z240" s="307"/>
      <c r="AA240" s="307"/>
      <c r="AB240" s="307"/>
      <c r="AC240" s="307"/>
      <c r="AD240" s="307"/>
      <c r="AE240" s="307"/>
      <c r="AF240" s="307"/>
    </row>
    <row r="241" spans="1:32" ht="14.25" customHeight="1">
      <c r="A241" s="307"/>
      <c r="B241" s="3991"/>
      <c r="C241" s="2882"/>
      <c r="D241" s="3992"/>
      <c r="E241" s="3991"/>
      <c r="F241" s="2882"/>
      <c r="G241" s="2882"/>
      <c r="H241" s="2882"/>
      <c r="I241" s="2882"/>
      <c r="J241" s="2882"/>
      <c r="K241" s="2882"/>
      <c r="L241" s="3992"/>
      <c r="M241" s="307"/>
      <c r="N241" s="307"/>
      <c r="O241" s="307"/>
      <c r="P241" s="307"/>
      <c r="Q241" s="307"/>
      <c r="R241" s="307"/>
      <c r="S241" s="307"/>
      <c r="T241" s="307"/>
      <c r="U241" s="307"/>
      <c r="V241" s="307"/>
      <c r="W241" s="307"/>
      <c r="X241" s="307"/>
      <c r="Y241" s="307"/>
      <c r="Z241" s="307"/>
      <c r="AA241" s="307"/>
      <c r="AB241" s="307"/>
      <c r="AC241" s="307"/>
      <c r="AD241" s="307"/>
      <c r="AE241" s="307"/>
      <c r="AF241" s="307"/>
    </row>
    <row r="242" spans="1:32" ht="23.25" customHeight="1">
      <c r="A242" s="307"/>
      <c r="B242" s="3991"/>
      <c r="C242" s="2882"/>
      <c r="D242" s="3992"/>
      <c r="E242" s="3991"/>
      <c r="F242" s="2882"/>
      <c r="G242" s="2882"/>
      <c r="H242" s="2882"/>
      <c r="I242" s="2882"/>
      <c r="J242" s="2882"/>
      <c r="K242" s="2882"/>
      <c r="L242" s="3992"/>
      <c r="M242" s="307"/>
      <c r="N242" s="307"/>
      <c r="O242" s="307"/>
      <c r="P242" s="307"/>
      <c r="Q242" s="307"/>
      <c r="R242" s="307"/>
      <c r="S242" s="307"/>
      <c r="T242" s="307"/>
      <c r="U242" s="307"/>
      <c r="V242" s="307"/>
      <c r="W242" s="307"/>
      <c r="X242" s="307"/>
      <c r="Y242" s="307"/>
      <c r="Z242" s="307"/>
      <c r="AA242" s="307"/>
      <c r="AB242" s="307"/>
      <c r="AC242" s="307"/>
      <c r="AD242" s="307"/>
      <c r="AE242" s="307"/>
      <c r="AF242" s="307"/>
    </row>
    <row r="243" spans="1:32" ht="14.25" customHeight="1">
      <c r="A243" s="307"/>
      <c r="B243" s="3991"/>
      <c r="C243" s="2882"/>
      <c r="D243" s="3992"/>
      <c r="E243" s="3991"/>
      <c r="F243" s="2882"/>
      <c r="G243" s="2882"/>
      <c r="H243" s="2882"/>
      <c r="I243" s="2882"/>
      <c r="J243" s="2882"/>
      <c r="K243" s="2882"/>
      <c r="L243" s="3992"/>
      <c r="M243" s="307"/>
      <c r="N243" s="307"/>
      <c r="O243" s="307"/>
      <c r="P243" s="307"/>
      <c r="Q243" s="307"/>
      <c r="R243" s="307"/>
      <c r="S243" s="307"/>
      <c r="T243" s="307"/>
      <c r="U243" s="307"/>
      <c r="V243" s="307"/>
      <c r="W243" s="307"/>
      <c r="X243" s="307"/>
      <c r="Y243" s="307"/>
      <c r="Z243" s="307"/>
      <c r="AA243" s="307"/>
      <c r="AB243" s="307"/>
      <c r="AC243" s="307"/>
      <c r="AD243" s="307"/>
      <c r="AE243" s="307"/>
      <c r="AF243" s="307"/>
    </row>
    <row r="244" spans="1:32" ht="24" customHeight="1">
      <c r="A244" s="307"/>
      <c r="B244" s="3991"/>
      <c r="C244" s="2882"/>
      <c r="D244" s="3992"/>
      <c r="E244" s="3991"/>
      <c r="F244" s="2882"/>
      <c r="G244" s="2882"/>
      <c r="H244" s="2882"/>
      <c r="I244" s="2882"/>
      <c r="J244" s="2882"/>
      <c r="K244" s="2882"/>
      <c r="L244" s="3992"/>
      <c r="M244" s="307"/>
      <c r="N244" s="307"/>
      <c r="O244" s="1681"/>
      <c r="P244" s="1681"/>
      <c r="Q244" s="1682"/>
      <c r="R244" s="1681"/>
      <c r="S244" s="1681"/>
      <c r="T244" s="307"/>
      <c r="U244" s="307"/>
      <c r="V244" s="307"/>
      <c r="W244" s="307"/>
      <c r="X244" s="307"/>
      <c r="Y244" s="307"/>
      <c r="Z244" s="307"/>
      <c r="AA244" s="307"/>
      <c r="AB244" s="307"/>
      <c r="AC244" s="307"/>
      <c r="AD244" s="307"/>
      <c r="AE244" s="307"/>
      <c r="AF244" s="307"/>
    </row>
    <row r="245" spans="1:32" ht="14.25">
      <c r="A245" s="307"/>
      <c r="B245" s="4132"/>
      <c r="C245" s="3178"/>
      <c r="D245" s="4121"/>
      <c r="E245" s="4132"/>
      <c r="F245" s="3178"/>
      <c r="G245" s="3178"/>
      <c r="H245" s="3178"/>
      <c r="I245" s="3178"/>
      <c r="J245" s="3178"/>
      <c r="K245" s="3178"/>
      <c r="L245" s="4121"/>
      <c r="M245" s="307"/>
      <c r="N245" s="307"/>
      <c r="O245" s="307"/>
      <c r="P245" s="307"/>
      <c r="Q245" s="307"/>
      <c r="R245" s="307"/>
      <c r="S245" s="307"/>
      <c r="T245" s="314"/>
      <c r="U245" s="307"/>
      <c r="V245" s="307"/>
      <c r="W245" s="307"/>
      <c r="X245" s="307"/>
      <c r="Y245" s="307"/>
      <c r="Z245" s="307"/>
      <c r="AA245" s="307"/>
      <c r="AB245" s="307"/>
      <c r="AC245" s="307"/>
      <c r="AD245" s="307"/>
      <c r="AE245" s="307"/>
      <c r="AF245" s="307"/>
    </row>
    <row r="246" spans="1:32" ht="14.25" customHeight="1">
      <c r="A246" s="307"/>
      <c r="B246" s="4144" t="s">
        <v>2251</v>
      </c>
      <c r="C246" s="3178"/>
      <c r="D246" s="4121"/>
      <c r="E246" s="4128" t="s">
        <v>2186</v>
      </c>
      <c r="F246" s="3178"/>
      <c r="G246" s="3178"/>
      <c r="H246" s="3178"/>
      <c r="I246" s="3178"/>
      <c r="J246" s="3178"/>
      <c r="K246" s="3178"/>
      <c r="L246" s="4121"/>
      <c r="M246" s="307"/>
      <c r="N246" s="307"/>
      <c r="O246" s="307"/>
      <c r="P246" s="307"/>
      <c r="Q246" s="307"/>
      <c r="R246" s="307"/>
      <c r="S246" s="307"/>
      <c r="T246" s="307"/>
      <c r="U246" s="307"/>
      <c r="V246" s="307"/>
      <c r="W246" s="307"/>
      <c r="X246" s="307"/>
      <c r="Y246" s="307"/>
      <c r="Z246" s="307"/>
      <c r="AA246" s="307"/>
      <c r="AB246" s="307"/>
      <c r="AC246" s="307"/>
      <c r="AD246" s="307"/>
      <c r="AE246" s="307"/>
      <c r="AF246" s="307"/>
    </row>
    <row r="247" spans="1:32" ht="13.5" customHeight="1">
      <c r="A247" s="307"/>
      <c r="B247" s="4144" t="s">
        <v>2187</v>
      </c>
      <c r="C247" s="3178"/>
      <c r="D247" s="4121"/>
      <c r="E247" s="4154" t="s">
        <v>2261</v>
      </c>
      <c r="F247" s="4061"/>
      <c r="G247" s="4061"/>
      <c r="H247" s="4061"/>
      <c r="I247" s="4061"/>
      <c r="J247" s="4061"/>
      <c r="K247" s="4061"/>
      <c r="L247" s="4062"/>
      <c r="M247" s="307"/>
      <c r="N247" s="1687"/>
      <c r="O247" s="1175"/>
      <c r="P247" s="1175"/>
      <c r="Q247" s="1175"/>
      <c r="R247" s="1175"/>
      <c r="S247" s="1175"/>
      <c r="T247" s="1175"/>
      <c r="U247" s="1175"/>
      <c r="V247" s="307"/>
      <c r="W247" s="307"/>
      <c r="X247" s="307"/>
      <c r="Y247" s="307"/>
      <c r="Z247" s="307"/>
      <c r="AA247" s="307"/>
      <c r="AB247" s="307"/>
      <c r="AC247" s="307"/>
      <c r="AD247" s="307"/>
      <c r="AE247" s="307"/>
      <c r="AF247" s="307"/>
    </row>
    <row r="248" spans="1:32" ht="14.25" customHeight="1">
      <c r="A248" s="307"/>
      <c r="B248" s="4157" t="s">
        <v>2253</v>
      </c>
      <c r="C248" s="4061"/>
      <c r="D248" s="4062"/>
      <c r="E248" s="4134" t="s">
        <v>2262</v>
      </c>
      <c r="F248" s="4061"/>
      <c r="G248" s="4061"/>
      <c r="H248" s="4061"/>
      <c r="I248" s="4061"/>
      <c r="J248" s="4061"/>
      <c r="K248" s="4061"/>
      <c r="L248" s="1690"/>
      <c r="M248" s="307"/>
      <c r="N248" s="1692"/>
      <c r="O248" s="307"/>
      <c r="P248" s="307"/>
      <c r="Q248" s="307"/>
      <c r="R248" s="307"/>
      <c r="S248" s="307"/>
      <c r="T248" s="307"/>
      <c r="U248" s="307"/>
      <c r="V248" s="307"/>
      <c r="W248" s="307"/>
      <c r="X248" s="307"/>
      <c r="Y248" s="307"/>
      <c r="Z248" s="307"/>
      <c r="AA248" s="307"/>
      <c r="AB248" s="307"/>
      <c r="AC248" s="307"/>
      <c r="AD248" s="307"/>
      <c r="AE248" s="307"/>
      <c r="AF248" s="307"/>
    </row>
    <row r="249" spans="1:32" ht="30" customHeight="1">
      <c r="A249" s="307"/>
      <c r="B249" s="4142" t="s">
        <v>2255</v>
      </c>
      <c r="C249" s="4061"/>
      <c r="D249" s="4062"/>
      <c r="E249" s="4134" t="s">
        <v>1730</v>
      </c>
      <c r="F249" s="4061"/>
      <c r="G249" s="4061"/>
      <c r="H249" s="4061"/>
      <c r="I249" s="4061"/>
      <c r="J249" s="4061"/>
      <c r="K249" s="4061"/>
      <c r="L249" s="4062"/>
      <c r="M249" s="307"/>
      <c r="N249" s="307"/>
      <c r="O249" s="1692"/>
      <c r="P249" s="1692"/>
      <c r="Q249" s="1692"/>
      <c r="R249" s="1692"/>
      <c r="S249" s="1692"/>
      <c r="T249" s="307"/>
      <c r="U249" s="307"/>
      <c r="V249" s="307"/>
      <c r="W249" s="307"/>
      <c r="X249" s="307"/>
      <c r="Y249" s="307"/>
      <c r="Z249" s="307"/>
      <c r="AA249" s="307"/>
      <c r="AB249" s="307"/>
      <c r="AC249" s="307"/>
      <c r="AD249" s="307"/>
      <c r="AE249" s="307"/>
      <c r="AF249" s="307"/>
    </row>
    <row r="250" spans="1:32" ht="35.25" customHeight="1">
      <c r="A250" s="307"/>
      <c r="B250" s="4143" t="s">
        <v>2256</v>
      </c>
      <c r="C250" s="4064"/>
      <c r="D250" s="4065"/>
      <c r="E250" s="4134" t="s">
        <v>2263</v>
      </c>
      <c r="F250" s="4061"/>
      <c r="G250" s="4061"/>
      <c r="H250" s="4061"/>
      <c r="I250" s="4061"/>
      <c r="J250" s="4061"/>
      <c r="K250" s="4061"/>
      <c r="L250" s="4062"/>
      <c r="M250" s="307"/>
      <c r="N250" s="307"/>
      <c r="O250" s="307"/>
      <c r="P250" s="307"/>
      <c r="Q250" s="307"/>
      <c r="R250" s="307"/>
      <c r="S250" s="307"/>
      <c r="T250" s="307"/>
      <c r="U250" s="307"/>
      <c r="V250" s="307"/>
      <c r="W250" s="307"/>
      <c r="X250" s="307"/>
      <c r="Y250" s="307"/>
      <c r="Z250" s="307"/>
      <c r="AA250" s="307"/>
      <c r="AB250" s="307"/>
      <c r="AC250" s="307"/>
      <c r="AD250" s="307"/>
      <c r="AE250" s="307"/>
      <c r="AF250" s="307"/>
    </row>
    <row r="251" spans="1:32" ht="14.25" customHeight="1">
      <c r="A251" s="307"/>
      <c r="B251" s="1687"/>
      <c r="C251" s="1175"/>
      <c r="D251" s="1175"/>
      <c r="E251" s="1175"/>
      <c r="F251" s="1175"/>
      <c r="G251" s="1175"/>
      <c r="H251" s="1175"/>
      <c r="I251" s="1175"/>
      <c r="J251" s="1175"/>
      <c r="K251" s="1175"/>
      <c r="L251" s="307"/>
      <c r="M251" s="307"/>
      <c r="N251" s="307"/>
      <c r="O251" s="1691"/>
      <c r="P251" s="1685"/>
      <c r="Q251" s="1681"/>
      <c r="R251" s="1693"/>
      <c r="S251" s="1686"/>
      <c r="T251" s="307"/>
      <c r="U251" s="307"/>
      <c r="V251" s="307"/>
      <c r="W251" s="307"/>
      <c r="X251" s="307"/>
      <c r="Y251" s="307"/>
      <c r="Z251" s="307"/>
      <c r="AA251" s="307"/>
      <c r="AB251" s="307"/>
      <c r="AC251" s="307"/>
      <c r="AD251" s="307"/>
      <c r="AE251" s="307"/>
      <c r="AF251" s="307"/>
    </row>
    <row r="252" spans="1:32" ht="14.25" customHeight="1">
      <c r="A252" s="307"/>
      <c r="B252" s="1687"/>
      <c r="C252" s="1175"/>
      <c r="D252" s="1175"/>
      <c r="E252" s="1175"/>
      <c r="F252" s="1175"/>
      <c r="G252" s="1175"/>
      <c r="H252" s="1175"/>
      <c r="I252" s="1175"/>
      <c r="J252" s="1175"/>
      <c r="K252" s="1175"/>
      <c r="L252" s="307"/>
      <c r="M252" s="307"/>
      <c r="N252" s="307"/>
      <c r="O252" s="1691"/>
      <c r="P252" s="1685"/>
      <c r="Q252" s="1681"/>
      <c r="R252" s="1693"/>
      <c r="S252" s="1686"/>
      <c r="T252" s="307"/>
      <c r="U252" s="307"/>
      <c r="V252" s="307"/>
      <c r="W252" s="307"/>
      <c r="X252" s="307"/>
      <c r="Y252" s="307"/>
      <c r="Z252" s="307"/>
      <c r="AA252" s="307"/>
      <c r="AB252" s="307"/>
      <c r="AC252" s="307"/>
      <c r="AD252" s="307"/>
      <c r="AE252" s="307"/>
      <c r="AF252" s="307"/>
    </row>
    <row r="253" spans="1:32" ht="14.25" customHeight="1">
      <c r="A253" s="307"/>
      <c r="B253" s="1694"/>
      <c r="C253" s="1175"/>
      <c r="D253" s="1175"/>
      <c r="E253" s="1175"/>
      <c r="F253" s="1175"/>
      <c r="G253" s="1175"/>
      <c r="H253" s="1175"/>
      <c r="I253" s="1175"/>
      <c r="J253" s="1175"/>
      <c r="K253" s="1175"/>
      <c r="L253" s="307"/>
      <c r="M253" s="307"/>
      <c r="N253" s="1694"/>
      <c r="O253" s="307"/>
      <c r="P253" s="307"/>
      <c r="Q253" s="307"/>
      <c r="R253" s="307"/>
      <c r="S253" s="307"/>
      <c r="T253" s="307"/>
      <c r="U253" s="307"/>
      <c r="V253" s="307"/>
      <c r="W253" s="307"/>
      <c r="X253" s="307"/>
      <c r="Y253" s="307"/>
      <c r="Z253" s="307"/>
      <c r="AA253" s="307"/>
      <c r="AB253" s="307"/>
      <c r="AC253" s="307"/>
      <c r="AD253" s="307"/>
      <c r="AE253" s="307"/>
      <c r="AF253" s="307"/>
    </row>
    <row r="254" spans="1:32" ht="23.25" customHeight="1">
      <c r="A254" s="307"/>
      <c r="B254" s="4122" t="s">
        <v>2264</v>
      </c>
      <c r="C254" s="3168"/>
      <c r="D254" s="3168"/>
      <c r="E254" s="3168"/>
      <c r="F254" s="3168"/>
      <c r="G254" s="3168"/>
      <c r="H254" s="3168"/>
      <c r="I254" s="3168"/>
      <c r="J254" s="3168"/>
      <c r="K254" s="3168"/>
      <c r="L254" s="3168"/>
      <c r="M254" s="307"/>
      <c r="N254" s="307"/>
      <c r="O254" s="307"/>
      <c r="P254" s="307"/>
      <c r="Q254" s="307"/>
      <c r="R254" s="307"/>
      <c r="S254" s="307"/>
      <c r="T254" s="307"/>
      <c r="U254" s="307"/>
      <c r="V254" s="307"/>
      <c r="W254" s="307"/>
      <c r="X254" s="307"/>
      <c r="Y254" s="307"/>
      <c r="Z254" s="307"/>
      <c r="AA254" s="307"/>
      <c r="AB254" s="307"/>
      <c r="AC254" s="307"/>
      <c r="AD254" s="307"/>
      <c r="AE254" s="307"/>
      <c r="AF254" s="307"/>
    </row>
    <row r="255" spans="1:32" ht="43.5" customHeight="1">
      <c r="A255" s="307"/>
      <c r="B255" s="4123" t="s">
        <v>2245</v>
      </c>
      <c r="C255" s="4124"/>
      <c r="D255" s="4125"/>
      <c r="E255" s="4126" t="s">
        <v>2265</v>
      </c>
      <c r="F255" s="4124"/>
      <c r="G255" s="4124"/>
      <c r="H255" s="4124"/>
      <c r="I255" s="4124"/>
      <c r="J255" s="4124"/>
      <c r="K255" s="4124"/>
      <c r="L255" s="4125"/>
      <c r="M255" s="307"/>
      <c r="N255" s="307"/>
      <c r="O255" s="307"/>
      <c r="P255" s="307"/>
      <c r="Q255" s="307"/>
      <c r="R255" s="307"/>
      <c r="S255" s="307"/>
      <c r="T255" s="307"/>
      <c r="U255" s="307"/>
      <c r="V255" s="307"/>
      <c r="W255" s="307"/>
      <c r="X255" s="307"/>
      <c r="Y255" s="307"/>
      <c r="Z255" s="307"/>
      <c r="AA255" s="307"/>
      <c r="AB255" s="307"/>
      <c r="AC255" s="307"/>
      <c r="AD255" s="307"/>
      <c r="AE255" s="307"/>
      <c r="AF255" s="307"/>
    </row>
    <row r="256" spans="1:32" ht="14.25" customHeight="1">
      <c r="A256" s="307"/>
      <c r="B256" s="4131" t="s">
        <v>2247</v>
      </c>
      <c r="C256" s="2882"/>
      <c r="D256" s="3992"/>
      <c r="E256" s="4133" t="s">
        <v>2266</v>
      </c>
      <c r="F256" s="2882"/>
      <c r="G256" s="2882"/>
      <c r="H256" s="2882"/>
      <c r="I256" s="2882"/>
      <c r="J256" s="2882"/>
      <c r="K256" s="2882"/>
      <c r="L256" s="3992"/>
      <c r="M256" s="307"/>
      <c r="N256" s="307"/>
      <c r="O256" s="307"/>
      <c r="P256" s="307"/>
      <c r="Q256" s="307"/>
      <c r="R256" s="307"/>
      <c r="S256" s="307"/>
      <c r="T256" s="307"/>
      <c r="U256" s="307"/>
      <c r="V256" s="307"/>
      <c r="W256" s="307"/>
      <c r="X256" s="307"/>
      <c r="Y256" s="307"/>
      <c r="Z256" s="307"/>
      <c r="AA256" s="307"/>
      <c r="AB256" s="307"/>
      <c r="AC256" s="307"/>
      <c r="AD256" s="307"/>
      <c r="AE256" s="307"/>
      <c r="AF256" s="307"/>
    </row>
    <row r="257" spans="1:32" ht="14.25" customHeight="1">
      <c r="A257" s="307"/>
      <c r="B257" s="3991"/>
      <c r="C257" s="2882"/>
      <c r="D257" s="3992"/>
      <c r="E257" s="3991"/>
      <c r="F257" s="2882"/>
      <c r="G257" s="2882"/>
      <c r="H257" s="2882"/>
      <c r="I257" s="2882"/>
      <c r="J257" s="2882"/>
      <c r="K257" s="2882"/>
      <c r="L257" s="3992"/>
      <c r="M257" s="307"/>
      <c r="N257" s="307"/>
      <c r="O257" s="307"/>
      <c r="P257" s="307"/>
      <c r="Q257" s="307"/>
      <c r="R257" s="307"/>
      <c r="S257" s="307"/>
      <c r="T257" s="307"/>
      <c r="U257" s="307"/>
      <c r="V257" s="307"/>
      <c r="W257" s="307"/>
      <c r="X257" s="307"/>
      <c r="Y257" s="307"/>
      <c r="Z257" s="307"/>
      <c r="AA257" s="307"/>
      <c r="AB257" s="307"/>
      <c r="AC257" s="307"/>
      <c r="AD257" s="307"/>
      <c r="AE257" s="307"/>
      <c r="AF257" s="307"/>
    </row>
    <row r="258" spans="1:32" ht="14.25" customHeight="1">
      <c r="A258" s="307"/>
      <c r="B258" s="3991"/>
      <c r="C258" s="2882"/>
      <c r="D258" s="3992"/>
      <c r="E258" s="3991"/>
      <c r="F258" s="2882"/>
      <c r="G258" s="2882"/>
      <c r="H258" s="2882"/>
      <c r="I258" s="2882"/>
      <c r="J258" s="2882"/>
      <c r="K258" s="2882"/>
      <c r="L258" s="3992"/>
      <c r="M258" s="307"/>
      <c r="N258" s="307"/>
      <c r="O258" s="307"/>
      <c r="P258" s="307"/>
      <c r="Q258" s="307"/>
      <c r="R258" s="307"/>
      <c r="S258" s="307"/>
      <c r="T258" s="307"/>
      <c r="U258" s="307"/>
      <c r="V258" s="307"/>
      <c r="W258" s="307"/>
      <c r="X258" s="307"/>
      <c r="Y258" s="307"/>
      <c r="Z258" s="307"/>
      <c r="AA258" s="307"/>
      <c r="AB258" s="307"/>
      <c r="AC258" s="307"/>
      <c r="AD258" s="307"/>
      <c r="AE258" s="307"/>
      <c r="AF258" s="307"/>
    </row>
    <row r="259" spans="1:32" ht="44.25" customHeight="1">
      <c r="A259" s="307"/>
      <c r="B259" s="3991"/>
      <c r="C259" s="2882"/>
      <c r="D259" s="3992"/>
      <c r="E259" s="3991"/>
      <c r="F259" s="2882"/>
      <c r="G259" s="2882"/>
      <c r="H259" s="2882"/>
      <c r="I259" s="2882"/>
      <c r="J259" s="2882"/>
      <c r="K259" s="2882"/>
      <c r="L259" s="3992"/>
      <c r="M259" s="307"/>
      <c r="N259" s="307"/>
      <c r="O259" s="307"/>
      <c r="P259" s="307"/>
      <c r="Q259" s="307"/>
      <c r="R259" s="307"/>
      <c r="S259" s="307"/>
      <c r="T259" s="307"/>
      <c r="U259" s="307"/>
      <c r="V259" s="307"/>
      <c r="W259" s="307"/>
      <c r="X259" s="307"/>
      <c r="Y259" s="307"/>
      <c r="Z259" s="307"/>
      <c r="AA259" s="307"/>
      <c r="AB259" s="307"/>
      <c r="AC259" s="307"/>
      <c r="AD259" s="307"/>
      <c r="AE259" s="307"/>
      <c r="AF259" s="307"/>
    </row>
    <row r="260" spans="1:32" ht="14.25" customHeight="1">
      <c r="A260" s="307"/>
      <c r="B260" s="3991"/>
      <c r="C260" s="2882"/>
      <c r="D260" s="3992"/>
      <c r="E260" s="3991"/>
      <c r="F260" s="2882"/>
      <c r="G260" s="2882"/>
      <c r="H260" s="2882"/>
      <c r="I260" s="2882"/>
      <c r="J260" s="2882"/>
      <c r="K260" s="2882"/>
      <c r="L260" s="3992"/>
      <c r="M260" s="307"/>
      <c r="N260" s="307"/>
      <c r="O260" s="307"/>
      <c r="P260" s="307"/>
      <c r="Q260" s="307"/>
      <c r="R260" s="307"/>
      <c r="S260" s="307"/>
      <c r="T260" s="307"/>
      <c r="U260" s="307"/>
      <c r="V260" s="307"/>
      <c r="W260" s="307"/>
      <c r="X260" s="307"/>
      <c r="Y260" s="307"/>
      <c r="Z260" s="307"/>
      <c r="AA260" s="307"/>
      <c r="AB260" s="307"/>
      <c r="AC260" s="307"/>
      <c r="AD260" s="307"/>
      <c r="AE260" s="307"/>
      <c r="AF260" s="307"/>
    </row>
    <row r="261" spans="1:32" ht="40.5" customHeight="1">
      <c r="A261" s="307"/>
      <c r="B261" s="3991"/>
      <c r="C261" s="2882"/>
      <c r="D261" s="3992"/>
      <c r="E261" s="3991"/>
      <c r="F261" s="2882"/>
      <c r="G261" s="2882"/>
      <c r="H261" s="2882"/>
      <c r="I261" s="2882"/>
      <c r="J261" s="2882"/>
      <c r="K261" s="2882"/>
      <c r="L261" s="3992"/>
      <c r="M261" s="307"/>
      <c r="N261" s="307"/>
      <c r="O261" s="307"/>
      <c r="P261" s="307"/>
      <c r="Q261" s="307"/>
      <c r="R261" s="307"/>
      <c r="S261" s="307"/>
      <c r="T261" s="307"/>
      <c r="U261" s="307"/>
      <c r="V261" s="307"/>
      <c r="W261" s="307"/>
      <c r="X261" s="307"/>
      <c r="Y261" s="307"/>
      <c r="Z261" s="307"/>
      <c r="AA261" s="307"/>
      <c r="AB261" s="307"/>
      <c r="AC261" s="307"/>
      <c r="AD261" s="307"/>
      <c r="AE261" s="307"/>
      <c r="AF261" s="307"/>
    </row>
    <row r="262" spans="1:32" ht="14.25" customHeight="1">
      <c r="A262" s="307"/>
      <c r="B262" s="3991"/>
      <c r="C262" s="2882"/>
      <c r="D262" s="3992"/>
      <c r="E262" s="3991"/>
      <c r="F262" s="2882"/>
      <c r="G262" s="2882"/>
      <c r="H262" s="2882"/>
      <c r="I262" s="2882"/>
      <c r="J262" s="2882"/>
      <c r="K262" s="2882"/>
      <c r="L262" s="3992"/>
      <c r="M262" s="307"/>
      <c r="N262" s="307"/>
      <c r="O262" s="307"/>
      <c r="P262" s="307"/>
      <c r="Q262" s="307"/>
      <c r="R262" s="307"/>
      <c r="S262" s="307"/>
      <c r="T262" s="307"/>
      <c r="U262" s="307"/>
      <c r="V262" s="307"/>
      <c r="W262" s="307"/>
      <c r="X262" s="307"/>
      <c r="Y262" s="307"/>
      <c r="Z262" s="307"/>
      <c r="AA262" s="307"/>
      <c r="AB262" s="307"/>
      <c r="AC262" s="307"/>
      <c r="AD262" s="307"/>
      <c r="AE262" s="307"/>
      <c r="AF262" s="307"/>
    </row>
    <row r="263" spans="1:32" ht="14.25" customHeight="1">
      <c r="A263" s="307"/>
      <c r="B263" s="4132"/>
      <c r="C263" s="3178"/>
      <c r="D263" s="4121"/>
      <c r="E263" s="4132"/>
      <c r="F263" s="3178"/>
      <c r="G263" s="3178"/>
      <c r="H263" s="3178"/>
      <c r="I263" s="3178"/>
      <c r="J263" s="3178"/>
      <c r="K263" s="3178"/>
      <c r="L263" s="4121"/>
      <c r="M263" s="307"/>
      <c r="N263" s="307"/>
      <c r="O263" s="307"/>
      <c r="P263" s="307"/>
      <c r="Q263" s="307"/>
      <c r="R263" s="307"/>
      <c r="S263" s="307"/>
      <c r="T263" s="307"/>
      <c r="U263" s="307"/>
      <c r="V263" s="307"/>
      <c r="W263" s="307"/>
      <c r="X263" s="307"/>
      <c r="Y263" s="307"/>
      <c r="Z263" s="307"/>
      <c r="AA263" s="307"/>
      <c r="AB263" s="307"/>
      <c r="AC263" s="307"/>
      <c r="AD263" s="307"/>
      <c r="AE263" s="307"/>
      <c r="AF263" s="307"/>
    </row>
    <row r="264" spans="1:32" ht="14.25" customHeight="1">
      <c r="A264" s="307"/>
      <c r="B264" s="4143" t="s">
        <v>2249</v>
      </c>
      <c r="C264" s="4064"/>
      <c r="D264" s="4065"/>
      <c r="E264" s="4141" t="s">
        <v>2267</v>
      </c>
      <c r="F264" s="4064"/>
      <c r="G264" s="4064"/>
      <c r="H264" s="4064"/>
      <c r="I264" s="4064"/>
      <c r="J264" s="4064"/>
      <c r="K264" s="4064"/>
      <c r="L264" s="4065"/>
      <c r="M264" s="307"/>
      <c r="N264" s="307"/>
      <c r="O264" s="307"/>
      <c r="P264" s="307"/>
      <c r="Q264" s="307"/>
      <c r="R264" s="307"/>
      <c r="S264" s="307"/>
      <c r="T264" s="307"/>
      <c r="U264" s="307"/>
      <c r="V264" s="307"/>
      <c r="W264" s="307"/>
      <c r="X264" s="307"/>
      <c r="Y264" s="307"/>
      <c r="Z264" s="307"/>
      <c r="AA264" s="307"/>
      <c r="AB264" s="307"/>
      <c r="AC264" s="307"/>
      <c r="AD264" s="307"/>
      <c r="AE264" s="307"/>
      <c r="AF264" s="307"/>
    </row>
    <row r="265" spans="1:32" ht="14.25" customHeight="1">
      <c r="A265" s="307"/>
      <c r="B265" s="3991"/>
      <c r="C265" s="2882"/>
      <c r="D265" s="3992"/>
      <c r="E265" s="3991"/>
      <c r="F265" s="2882"/>
      <c r="G265" s="2882"/>
      <c r="H265" s="2882"/>
      <c r="I265" s="2882"/>
      <c r="J265" s="2882"/>
      <c r="K265" s="2882"/>
      <c r="L265" s="3992"/>
      <c r="M265" s="307"/>
      <c r="N265" s="307"/>
      <c r="O265" s="307"/>
      <c r="P265" s="307"/>
      <c r="Q265" s="307"/>
      <c r="R265" s="307"/>
      <c r="S265" s="307"/>
      <c r="T265" s="307"/>
      <c r="U265" s="307"/>
      <c r="V265" s="307"/>
      <c r="W265" s="307"/>
      <c r="X265" s="307"/>
      <c r="Y265" s="307"/>
      <c r="Z265" s="307"/>
      <c r="AA265" s="307"/>
      <c r="AB265" s="307"/>
      <c r="AC265" s="307"/>
      <c r="AD265" s="307"/>
      <c r="AE265" s="307"/>
      <c r="AF265" s="307"/>
    </row>
    <row r="266" spans="1:32" ht="14.25" customHeight="1">
      <c r="A266" s="307"/>
      <c r="B266" s="3991"/>
      <c r="C266" s="2882"/>
      <c r="D266" s="3992"/>
      <c r="E266" s="3991"/>
      <c r="F266" s="2882"/>
      <c r="G266" s="2882"/>
      <c r="H266" s="2882"/>
      <c r="I266" s="2882"/>
      <c r="J266" s="2882"/>
      <c r="K266" s="2882"/>
      <c r="L266" s="3992"/>
      <c r="M266" s="307"/>
      <c r="N266" s="307"/>
      <c r="O266" s="307"/>
      <c r="P266" s="307"/>
      <c r="Q266" s="307"/>
      <c r="R266" s="307"/>
      <c r="S266" s="307"/>
      <c r="T266" s="307"/>
      <c r="U266" s="307"/>
      <c r="V266" s="307"/>
      <c r="W266" s="307"/>
      <c r="X266" s="307"/>
      <c r="Y266" s="307"/>
      <c r="Z266" s="307"/>
      <c r="AA266" s="307"/>
      <c r="AB266" s="307"/>
      <c r="AC266" s="307"/>
      <c r="AD266" s="307"/>
      <c r="AE266" s="307"/>
      <c r="AF266" s="307"/>
    </row>
    <row r="267" spans="1:32" ht="14.25" customHeight="1">
      <c r="A267" s="307"/>
      <c r="B267" s="3991"/>
      <c r="C267" s="2882"/>
      <c r="D267" s="3992"/>
      <c r="E267" s="3991"/>
      <c r="F267" s="2882"/>
      <c r="G267" s="2882"/>
      <c r="H267" s="2882"/>
      <c r="I267" s="2882"/>
      <c r="J267" s="2882"/>
      <c r="K267" s="2882"/>
      <c r="L267" s="3992"/>
      <c r="M267" s="307"/>
      <c r="N267" s="307"/>
      <c r="O267" s="307"/>
      <c r="P267" s="307"/>
      <c r="Q267" s="307"/>
      <c r="R267" s="307"/>
      <c r="S267" s="307"/>
      <c r="T267" s="307"/>
      <c r="U267" s="307"/>
      <c r="V267" s="307"/>
      <c r="W267" s="307"/>
      <c r="X267" s="307"/>
      <c r="Y267" s="307"/>
      <c r="Z267" s="307"/>
      <c r="AA267" s="307"/>
      <c r="AB267" s="307"/>
      <c r="AC267" s="307"/>
      <c r="AD267" s="307"/>
      <c r="AE267" s="307"/>
      <c r="AF267" s="307"/>
    </row>
    <row r="268" spans="1:32" ht="41.25" customHeight="1">
      <c r="A268" s="307"/>
      <c r="B268" s="3991"/>
      <c r="C268" s="2882"/>
      <c r="D268" s="3992"/>
      <c r="E268" s="3991"/>
      <c r="F268" s="2882"/>
      <c r="G268" s="2882"/>
      <c r="H268" s="2882"/>
      <c r="I268" s="2882"/>
      <c r="J268" s="2882"/>
      <c r="K268" s="2882"/>
      <c r="L268" s="3992"/>
      <c r="M268" s="307"/>
      <c r="N268" s="307"/>
      <c r="O268" s="307"/>
      <c r="P268" s="307"/>
      <c r="Q268" s="307"/>
      <c r="R268" s="307"/>
      <c r="S268" s="307"/>
      <c r="T268" s="307"/>
      <c r="U268" s="307"/>
      <c r="V268" s="307"/>
      <c r="W268" s="307"/>
      <c r="X268" s="307"/>
      <c r="Y268" s="307"/>
      <c r="Z268" s="307"/>
      <c r="AA268" s="307"/>
      <c r="AB268" s="307"/>
      <c r="AC268" s="307"/>
      <c r="AD268" s="307"/>
      <c r="AE268" s="307"/>
      <c r="AF268" s="307"/>
    </row>
    <row r="269" spans="1:32" ht="14.25" customHeight="1">
      <c r="A269" s="307"/>
      <c r="B269" s="3991"/>
      <c r="C269" s="2882"/>
      <c r="D269" s="3992"/>
      <c r="E269" s="3991"/>
      <c r="F269" s="2882"/>
      <c r="G269" s="2882"/>
      <c r="H269" s="2882"/>
      <c r="I269" s="2882"/>
      <c r="J269" s="2882"/>
      <c r="K269" s="2882"/>
      <c r="L269" s="3992"/>
      <c r="M269" s="307"/>
      <c r="N269" s="307"/>
      <c r="O269" s="307"/>
      <c r="P269" s="307"/>
      <c r="Q269" s="307"/>
      <c r="R269" s="307"/>
      <c r="S269" s="307"/>
      <c r="T269" s="307"/>
      <c r="U269" s="307"/>
      <c r="V269" s="307"/>
      <c r="W269" s="307"/>
      <c r="X269" s="307"/>
      <c r="Y269" s="307"/>
      <c r="Z269" s="307"/>
      <c r="AA269" s="307"/>
      <c r="AB269" s="307"/>
      <c r="AC269" s="307"/>
      <c r="AD269" s="307"/>
      <c r="AE269" s="307"/>
      <c r="AF269" s="307"/>
    </row>
    <row r="270" spans="1:32" ht="39.75" customHeight="1">
      <c r="A270" s="307"/>
      <c r="B270" s="3991"/>
      <c r="C270" s="2882"/>
      <c r="D270" s="3992"/>
      <c r="E270" s="3991"/>
      <c r="F270" s="2882"/>
      <c r="G270" s="2882"/>
      <c r="H270" s="2882"/>
      <c r="I270" s="2882"/>
      <c r="J270" s="2882"/>
      <c r="K270" s="2882"/>
      <c r="L270" s="3992"/>
      <c r="M270" s="307"/>
      <c r="N270" s="307"/>
      <c r="O270" s="307"/>
      <c r="P270" s="307"/>
      <c r="Q270" s="307"/>
      <c r="R270" s="307"/>
      <c r="S270" s="307"/>
      <c r="T270" s="307"/>
      <c r="U270" s="307"/>
      <c r="V270" s="307"/>
      <c r="W270" s="307"/>
      <c r="X270" s="307"/>
      <c r="Y270" s="307"/>
      <c r="Z270" s="307"/>
      <c r="AA270" s="307"/>
      <c r="AB270" s="307"/>
      <c r="AC270" s="307"/>
      <c r="AD270" s="307"/>
      <c r="AE270" s="307"/>
      <c r="AF270" s="307"/>
    </row>
    <row r="271" spans="1:32" ht="34.5" customHeight="1">
      <c r="A271" s="307"/>
      <c r="B271" s="3991"/>
      <c r="C271" s="2882"/>
      <c r="D271" s="3992"/>
      <c r="E271" s="3991"/>
      <c r="F271" s="2882"/>
      <c r="G271" s="2882"/>
      <c r="H271" s="2882"/>
      <c r="I271" s="2882"/>
      <c r="J271" s="2882"/>
      <c r="K271" s="2882"/>
      <c r="L271" s="3992"/>
      <c r="M271" s="307"/>
      <c r="N271" s="307"/>
      <c r="O271" s="307"/>
      <c r="P271" s="307"/>
      <c r="Q271" s="307"/>
      <c r="R271" s="307"/>
      <c r="S271" s="307"/>
      <c r="T271" s="307"/>
      <c r="U271" s="307"/>
      <c r="V271" s="307"/>
      <c r="W271" s="307"/>
      <c r="X271" s="307"/>
      <c r="Y271" s="307"/>
      <c r="Z271" s="307"/>
      <c r="AA271" s="307"/>
      <c r="AB271" s="307"/>
      <c r="AC271" s="307"/>
      <c r="AD271" s="307"/>
      <c r="AE271" s="307"/>
      <c r="AF271" s="307"/>
    </row>
    <row r="272" spans="1:32" ht="60.75" customHeight="1">
      <c r="A272" s="307"/>
      <c r="B272" s="3991"/>
      <c r="C272" s="2882"/>
      <c r="D272" s="3992"/>
      <c r="E272" s="3991"/>
      <c r="F272" s="2882"/>
      <c r="G272" s="2882"/>
      <c r="H272" s="2882"/>
      <c r="I272" s="2882"/>
      <c r="J272" s="2882"/>
      <c r="K272" s="2882"/>
      <c r="L272" s="3992"/>
      <c r="M272" s="307"/>
      <c r="N272" s="307"/>
      <c r="O272" s="307"/>
      <c r="P272" s="307"/>
      <c r="Q272" s="307"/>
      <c r="R272" s="307"/>
      <c r="S272" s="307"/>
      <c r="T272" s="307"/>
      <c r="U272" s="307"/>
      <c r="V272" s="307"/>
      <c r="W272" s="307"/>
      <c r="X272" s="307"/>
      <c r="Y272" s="307"/>
      <c r="Z272" s="307"/>
      <c r="AA272" s="307"/>
      <c r="AB272" s="307"/>
      <c r="AC272" s="307"/>
      <c r="AD272" s="307"/>
      <c r="AE272" s="307"/>
      <c r="AF272" s="307"/>
    </row>
    <row r="273" spans="1:32" ht="29.25" customHeight="1">
      <c r="A273" s="307"/>
      <c r="B273" s="3991"/>
      <c r="C273" s="2882"/>
      <c r="D273" s="3992"/>
      <c r="E273" s="3991"/>
      <c r="F273" s="2882"/>
      <c r="G273" s="2882"/>
      <c r="H273" s="2882"/>
      <c r="I273" s="2882"/>
      <c r="J273" s="2882"/>
      <c r="K273" s="2882"/>
      <c r="L273" s="3992"/>
      <c r="M273" s="1665"/>
      <c r="N273" s="1665"/>
      <c r="O273" s="1665"/>
      <c r="P273" s="1665"/>
      <c r="Q273" s="1665"/>
      <c r="R273" s="1665"/>
      <c r="S273" s="1665"/>
      <c r="T273" s="1665"/>
      <c r="U273" s="1665"/>
      <c r="V273" s="1665"/>
      <c r="W273" s="307"/>
      <c r="X273" s="307"/>
      <c r="Y273" s="307"/>
      <c r="Z273" s="307"/>
      <c r="AA273" s="307"/>
      <c r="AB273" s="307"/>
      <c r="AC273" s="307"/>
      <c r="AD273" s="307"/>
      <c r="AE273" s="307"/>
      <c r="AF273" s="307"/>
    </row>
    <row r="274" spans="1:32" ht="14.25" customHeight="1">
      <c r="A274" s="307"/>
      <c r="B274" s="3991"/>
      <c r="C274" s="2882"/>
      <c r="D274" s="3992"/>
      <c r="E274" s="3991"/>
      <c r="F274" s="2882"/>
      <c r="G274" s="2882"/>
      <c r="H274" s="2882"/>
      <c r="I274" s="2882"/>
      <c r="J274" s="2882"/>
      <c r="K274" s="2882"/>
      <c r="L274" s="3992"/>
      <c r="M274" s="307"/>
      <c r="N274" s="307"/>
      <c r="O274" s="307"/>
      <c r="P274" s="307"/>
      <c r="Q274" s="307"/>
      <c r="R274" s="307"/>
      <c r="S274" s="307"/>
      <c r="T274" s="307"/>
      <c r="U274" s="307"/>
      <c r="V274" s="307"/>
      <c r="W274" s="307"/>
      <c r="X274" s="307"/>
      <c r="Y274" s="307"/>
      <c r="Z274" s="307"/>
      <c r="AA274" s="307"/>
      <c r="AB274" s="307"/>
      <c r="AC274" s="307"/>
      <c r="AD274" s="307"/>
      <c r="AE274" s="307"/>
      <c r="AF274" s="307"/>
    </row>
    <row r="275" spans="1:32" ht="14.25" customHeight="1">
      <c r="A275" s="307"/>
      <c r="B275" s="4132"/>
      <c r="C275" s="3178"/>
      <c r="D275" s="4121"/>
      <c r="E275" s="4132"/>
      <c r="F275" s="3178"/>
      <c r="G275" s="3178"/>
      <c r="H275" s="3178"/>
      <c r="I275" s="3178"/>
      <c r="J275" s="3178"/>
      <c r="K275" s="3178"/>
      <c r="L275" s="4121"/>
      <c r="M275" s="307"/>
      <c r="N275" s="1687"/>
      <c r="O275" s="1175"/>
      <c r="P275" s="1175"/>
      <c r="Q275" s="1175"/>
      <c r="R275" s="1175"/>
      <c r="S275" s="1175"/>
      <c r="T275" s="1175"/>
      <c r="U275" s="1175"/>
      <c r="V275" s="307"/>
      <c r="W275" s="307"/>
      <c r="X275" s="307"/>
      <c r="Y275" s="307"/>
      <c r="Z275" s="307"/>
      <c r="AA275" s="307"/>
      <c r="AB275" s="307"/>
      <c r="AC275" s="307"/>
      <c r="AD275" s="307"/>
      <c r="AE275" s="307"/>
      <c r="AF275" s="307"/>
    </row>
    <row r="276" spans="1:32" ht="14.25" customHeight="1">
      <c r="A276" s="307"/>
      <c r="B276" s="4144" t="s">
        <v>2251</v>
      </c>
      <c r="C276" s="3178"/>
      <c r="D276" s="4121"/>
      <c r="E276" s="4128" t="s">
        <v>2186</v>
      </c>
      <c r="F276" s="3178"/>
      <c r="G276" s="3178"/>
      <c r="H276" s="3178"/>
      <c r="I276" s="3178"/>
      <c r="J276" s="3178"/>
      <c r="K276" s="3178"/>
      <c r="L276" s="4121"/>
      <c r="M276" s="307"/>
      <c r="N276" s="307"/>
      <c r="O276" s="314"/>
      <c r="P276" s="314"/>
      <c r="Q276" s="314"/>
      <c r="R276" s="314"/>
      <c r="S276" s="314"/>
      <c r="T276" s="314"/>
      <c r="U276" s="307"/>
      <c r="V276" s="307"/>
      <c r="W276" s="307"/>
      <c r="X276" s="307"/>
      <c r="Y276" s="307"/>
      <c r="Z276" s="307"/>
      <c r="AA276" s="307"/>
      <c r="AB276" s="307"/>
      <c r="AC276" s="307"/>
      <c r="AD276" s="307"/>
      <c r="AE276" s="307"/>
      <c r="AF276" s="307"/>
    </row>
    <row r="277" spans="1:32" ht="14.25" customHeight="1">
      <c r="A277" s="307"/>
      <c r="B277" s="4144" t="s">
        <v>2187</v>
      </c>
      <c r="C277" s="3178"/>
      <c r="D277" s="4121"/>
      <c r="E277" s="4154" t="s">
        <v>2252</v>
      </c>
      <c r="F277" s="4061"/>
      <c r="G277" s="4061"/>
      <c r="H277" s="4061"/>
      <c r="I277" s="4061"/>
      <c r="J277" s="4061"/>
      <c r="K277" s="4061"/>
      <c r="L277" s="4062"/>
      <c r="M277" s="307"/>
      <c r="N277" s="307"/>
      <c r="O277" s="4152"/>
      <c r="P277" s="2882"/>
      <c r="Q277" s="4152"/>
      <c r="R277" s="2882"/>
      <c r="S277" s="4152"/>
      <c r="T277" s="2882"/>
      <c r="U277" s="307"/>
      <c r="V277" s="307"/>
      <c r="W277" s="307"/>
      <c r="X277" s="307"/>
      <c r="Y277" s="307"/>
      <c r="Z277" s="307"/>
      <c r="AA277" s="307"/>
      <c r="AB277" s="307"/>
      <c r="AC277" s="307"/>
      <c r="AD277" s="307"/>
      <c r="AE277" s="307"/>
      <c r="AF277" s="307"/>
    </row>
    <row r="278" spans="1:32" ht="14.25" customHeight="1">
      <c r="A278" s="307"/>
      <c r="B278" s="4157" t="s">
        <v>2253</v>
      </c>
      <c r="C278" s="4061"/>
      <c r="D278" s="4062"/>
      <c r="E278" s="4134" t="s">
        <v>2268</v>
      </c>
      <c r="F278" s="4061"/>
      <c r="G278" s="4061"/>
      <c r="H278" s="4061"/>
      <c r="I278" s="4061"/>
      <c r="J278" s="4061"/>
      <c r="K278" s="4061"/>
      <c r="L278" s="1690"/>
      <c r="M278" s="307"/>
      <c r="N278" s="307"/>
      <c r="O278" s="46"/>
      <c r="P278" s="1688"/>
      <c r="Q278" s="1175"/>
      <c r="R278" s="1175"/>
      <c r="S278" s="1175"/>
      <c r="T278" s="1175"/>
      <c r="U278" s="1175"/>
      <c r="V278" s="307"/>
      <c r="W278" s="307"/>
      <c r="X278" s="307"/>
      <c r="Y278" s="307"/>
      <c r="Z278" s="307"/>
      <c r="AA278" s="307"/>
      <c r="AB278" s="307"/>
      <c r="AC278" s="307"/>
      <c r="AD278" s="307"/>
      <c r="AE278" s="307"/>
      <c r="AF278" s="307"/>
    </row>
    <row r="279" spans="1:32" ht="30.75" customHeight="1">
      <c r="A279" s="307"/>
      <c r="B279" s="4142" t="s">
        <v>2255</v>
      </c>
      <c r="C279" s="4061"/>
      <c r="D279" s="4062"/>
      <c r="E279" s="4134" t="s">
        <v>2198</v>
      </c>
      <c r="F279" s="4061"/>
      <c r="G279" s="4061"/>
      <c r="H279" s="4061"/>
      <c r="I279" s="4061"/>
      <c r="J279" s="4061"/>
      <c r="K279" s="4061"/>
      <c r="L279" s="4062"/>
      <c r="M279" s="307"/>
      <c r="N279" s="307"/>
      <c r="O279" s="1175"/>
      <c r="P279" s="1689"/>
      <c r="Q279" s="1175"/>
      <c r="R279" s="1175"/>
      <c r="S279" s="1175"/>
      <c r="T279" s="1175"/>
      <c r="U279" s="1175"/>
      <c r="V279" s="307"/>
      <c r="W279" s="307"/>
      <c r="X279" s="307"/>
      <c r="Y279" s="307"/>
      <c r="Z279" s="307"/>
      <c r="AA279" s="307"/>
      <c r="AB279" s="307"/>
      <c r="AC279" s="307"/>
      <c r="AD279" s="307"/>
      <c r="AE279" s="307"/>
      <c r="AF279" s="307"/>
    </row>
    <row r="280" spans="1:32" ht="33.75" customHeight="1">
      <c r="A280" s="307"/>
      <c r="B280" s="4142" t="s">
        <v>2256</v>
      </c>
      <c r="C280" s="4061"/>
      <c r="D280" s="4062"/>
      <c r="E280" s="4134" t="s">
        <v>2200</v>
      </c>
      <c r="F280" s="4061"/>
      <c r="G280" s="4061"/>
      <c r="H280" s="4061"/>
      <c r="I280" s="4061"/>
      <c r="J280" s="4061"/>
      <c r="K280" s="4061"/>
      <c r="L280" s="4062"/>
      <c r="M280" s="307"/>
      <c r="N280" s="1687"/>
      <c r="O280" s="1175"/>
      <c r="P280" s="1175"/>
      <c r="Q280" s="1175"/>
      <c r="R280" s="1175"/>
      <c r="S280" s="1175"/>
      <c r="T280" s="1175"/>
      <c r="U280" s="1175"/>
      <c r="V280" s="307"/>
      <c r="W280" s="307"/>
      <c r="X280" s="307"/>
      <c r="Y280" s="307"/>
      <c r="Z280" s="307"/>
      <c r="AA280" s="307"/>
      <c r="AB280" s="307"/>
      <c r="AC280" s="307"/>
      <c r="AD280" s="307"/>
      <c r="AE280" s="307"/>
      <c r="AF280" s="307"/>
    </row>
    <row r="281" spans="1:32" ht="14.25" customHeight="1">
      <c r="A281" s="307"/>
      <c r="B281" s="1695"/>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row>
    <row r="282" spans="1:32" ht="14.25" customHeight="1">
      <c r="A282" s="307"/>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row>
    <row r="283" spans="1:32" ht="14.25" customHeight="1">
      <c r="A283" s="307"/>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row>
    <row r="284" spans="1:32" ht="14.25" customHeight="1">
      <c r="A284" s="307"/>
      <c r="B284" s="4122" t="s">
        <v>2269</v>
      </c>
      <c r="C284" s="3168"/>
      <c r="D284" s="3168"/>
      <c r="E284" s="3168"/>
      <c r="F284" s="3168"/>
      <c r="G284" s="3168"/>
      <c r="H284" s="3168"/>
      <c r="I284" s="3168"/>
      <c r="J284" s="3168"/>
      <c r="K284" s="3168"/>
      <c r="L284" s="3168"/>
      <c r="M284" s="307"/>
      <c r="N284" s="307"/>
      <c r="O284" s="1691"/>
      <c r="P284" s="1681"/>
      <c r="Q284" s="1681"/>
      <c r="R284" s="1681"/>
      <c r="S284" s="1681"/>
      <c r="T284" s="307"/>
      <c r="U284" s="307"/>
      <c r="V284" s="307"/>
      <c r="W284" s="307"/>
      <c r="X284" s="307"/>
      <c r="Y284" s="307"/>
      <c r="Z284" s="307"/>
      <c r="AA284" s="307"/>
      <c r="AB284" s="307"/>
      <c r="AC284" s="307"/>
      <c r="AD284" s="307"/>
      <c r="AE284" s="307"/>
      <c r="AF284" s="307"/>
    </row>
    <row r="285" spans="1:32" ht="72" customHeight="1">
      <c r="A285" s="307"/>
      <c r="B285" s="4123" t="s">
        <v>2245</v>
      </c>
      <c r="C285" s="4124"/>
      <c r="D285" s="4125"/>
      <c r="E285" s="4126" t="s">
        <v>2270</v>
      </c>
      <c r="F285" s="4124"/>
      <c r="G285" s="4124"/>
      <c r="H285" s="4124"/>
      <c r="I285" s="4124"/>
      <c r="J285" s="4124"/>
      <c r="K285" s="4124"/>
      <c r="L285" s="4125"/>
      <c r="M285" s="307"/>
      <c r="N285" s="307"/>
      <c r="O285" s="307"/>
      <c r="P285" s="307"/>
      <c r="Q285" s="307"/>
      <c r="R285" s="307"/>
      <c r="S285" s="307"/>
      <c r="T285" s="307"/>
      <c r="U285" s="307"/>
      <c r="V285" s="307"/>
      <c r="W285" s="307"/>
      <c r="X285" s="307"/>
      <c r="Y285" s="307"/>
      <c r="Z285" s="307"/>
      <c r="AA285" s="307"/>
      <c r="AB285" s="307"/>
      <c r="AC285" s="307"/>
      <c r="AD285" s="307"/>
      <c r="AE285" s="307"/>
      <c r="AF285" s="307"/>
    </row>
    <row r="286" spans="1:32" ht="14.25" customHeight="1">
      <c r="A286" s="307"/>
      <c r="B286" s="4131" t="s">
        <v>2247</v>
      </c>
      <c r="C286" s="2882"/>
      <c r="D286" s="3992"/>
      <c r="E286" s="4133" t="s">
        <v>2271</v>
      </c>
      <c r="F286" s="2882"/>
      <c r="G286" s="2882"/>
      <c r="H286" s="2882"/>
      <c r="I286" s="2882"/>
      <c r="J286" s="2882"/>
      <c r="K286" s="2882"/>
      <c r="L286" s="3992"/>
      <c r="M286" s="307"/>
      <c r="N286" s="307"/>
      <c r="O286" s="307"/>
      <c r="P286" s="307"/>
      <c r="Q286" s="307"/>
      <c r="R286" s="307"/>
      <c r="S286" s="307"/>
      <c r="T286" s="307"/>
      <c r="U286" s="307"/>
      <c r="V286" s="307"/>
      <c r="W286" s="307"/>
      <c r="X286" s="307"/>
      <c r="Y286" s="307"/>
      <c r="Z286" s="307"/>
      <c r="AA286" s="307"/>
      <c r="AB286" s="307"/>
      <c r="AC286" s="307"/>
      <c r="AD286" s="307"/>
      <c r="AE286" s="307"/>
      <c r="AF286" s="307"/>
    </row>
    <row r="287" spans="1:32" ht="14.25" customHeight="1">
      <c r="A287" s="307"/>
      <c r="B287" s="3991"/>
      <c r="C287" s="2882"/>
      <c r="D287" s="3992"/>
      <c r="E287" s="3991"/>
      <c r="F287" s="2882"/>
      <c r="G287" s="2882"/>
      <c r="H287" s="2882"/>
      <c r="I287" s="2882"/>
      <c r="J287" s="2882"/>
      <c r="K287" s="2882"/>
      <c r="L287" s="3992"/>
      <c r="M287" s="307"/>
      <c r="N287" s="1687"/>
      <c r="O287" s="1175"/>
      <c r="P287" s="1175"/>
      <c r="Q287" s="1175"/>
      <c r="R287" s="1175"/>
      <c r="S287" s="1175"/>
      <c r="T287" s="1175"/>
      <c r="U287" s="1175"/>
      <c r="V287" s="307"/>
      <c r="W287" s="307"/>
      <c r="X287" s="307"/>
      <c r="Y287" s="307"/>
      <c r="Z287" s="307"/>
      <c r="AA287" s="307"/>
      <c r="AB287" s="307"/>
      <c r="AC287" s="307"/>
      <c r="AD287" s="307"/>
      <c r="AE287" s="307"/>
      <c r="AF287" s="307"/>
    </row>
    <row r="288" spans="1:32" ht="14.25" customHeight="1">
      <c r="A288" s="307"/>
      <c r="B288" s="3991"/>
      <c r="C288" s="2882"/>
      <c r="D288" s="3992"/>
      <c r="E288" s="3991"/>
      <c r="F288" s="2882"/>
      <c r="G288" s="2882"/>
      <c r="H288" s="2882"/>
      <c r="I288" s="2882"/>
      <c r="J288" s="2882"/>
      <c r="K288" s="2882"/>
      <c r="L288" s="3992"/>
      <c r="M288" s="307"/>
      <c r="N288" s="1692"/>
      <c r="O288" s="307"/>
      <c r="P288" s="307"/>
      <c r="Q288" s="307"/>
      <c r="R288" s="307"/>
      <c r="S288" s="307"/>
      <c r="T288" s="307"/>
      <c r="U288" s="307"/>
      <c r="V288" s="307"/>
      <c r="W288" s="307"/>
      <c r="X288" s="307"/>
      <c r="Y288" s="307"/>
      <c r="Z288" s="307"/>
      <c r="AA288" s="307"/>
      <c r="AB288" s="307"/>
      <c r="AC288" s="307"/>
      <c r="AD288" s="307"/>
      <c r="AE288" s="307"/>
      <c r="AF288" s="307"/>
    </row>
    <row r="289" spans="1:32" ht="14.25" customHeight="1">
      <c r="A289" s="307"/>
      <c r="B289" s="3991"/>
      <c r="C289" s="2882"/>
      <c r="D289" s="3992"/>
      <c r="E289" s="3991"/>
      <c r="F289" s="2882"/>
      <c r="G289" s="2882"/>
      <c r="H289" s="2882"/>
      <c r="I289" s="2882"/>
      <c r="J289" s="2882"/>
      <c r="K289" s="2882"/>
      <c r="L289" s="3992"/>
      <c r="M289" s="307"/>
      <c r="N289" s="307"/>
      <c r="O289" s="1692"/>
      <c r="P289" s="1692"/>
      <c r="Q289" s="1692"/>
      <c r="R289" s="1692"/>
      <c r="S289" s="1692"/>
      <c r="T289" s="307"/>
      <c r="U289" s="307"/>
      <c r="V289" s="307"/>
      <c r="W289" s="307"/>
      <c r="X289" s="307"/>
      <c r="Y289" s="307"/>
      <c r="Z289" s="307"/>
      <c r="AA289" s="307"/>
      <c r="AB289" s="307"/>
      <c r="AC289" s="307"/>
      <c r="AD289" s="307"/>
      <c r="AE289" s="307"/>
      <c r="AF289" s="307"/>
    </row>
    <row r="290" spans="1:32" ht="47.25" customHeight="1">
      <c r="A290" s="307"/>
      <c r="B290" s="3991"/>
      <c r="C290" s="2882"/>
      <c r="D290" s="3992"/>
      <c r="E290" s="3991"/>
      <c r="F290" s="2882"/>
      <c r="G290" s="2882"/>
      <c r="H290" s="2882"/>
      <c r="I290" s="2882"/>
      <c r="J290" s="2882"/>
      <c r="K290" s="2882"/>
      <c r="L290" s="3992"/>
      <c r="M290" s="307"/>
      <c r="N290" s="307"/>
      <c r="O290" s="307"/>
      <c r="P290" s="307"/>
      <c r="Q290" s="307"/>
      <c r="R290" s="307"/>
      <c r="S290" s="307"/>
      <c r="T290" s="307"/>
      <c r="U290" s="307"/>
      <c r="V290" s="307"/>
      <c r="W290" s="307"/>
      <c r="X290" s="307"/>
      <c r="Y290" s="307"/>
      <c r="Z290" s="307"/>
      <c r="AA290" s="307"/>
      <c r="AB290" s="307"/>
      <c r="AC290" s="307"/>
      <c r="AD290" s="307"/>
      <c r="AE290" s="307"/>
      <c r="AF290" s="307"/>
    </row>
    <row r="291" spans="1:32" ht="14.25" customHeight="1">
      <c r="A291" s="307"/>
      <c r="B291" s="3991"/>
      <c r="C291" s="2882"/>
      <c r="D291" s="3992"/>
      <c r="E291" s="3991"/>
      <c r="F291" s="2882"/>
      <c r="G291" s="2882"/>
      <c r="H291" s="2882"/>
      <c r="I291" s="2882"/>
      <c r="J291" s="2882"/>
      <c r="K291" s="2882"/>
      <c r="L291" s="3992"/>
      <c r="M291" s="307"/>
      <c r="N291" s="307"/>
      <c r="O291" s="1681"/>
      <c r="P291" s="1681"/>
      <c r="Q291" s="1681"/>
      <c r="R291" s="1681"/>
      <c r="S291" s="1681"/>
      <c r="T291" s="307"/>
      <c r="U291" s="307"/>
      <c r="V291" s="307"/>
      <c r="W291" s="307"/>
      <c r="X291" s="307"/>
      <c r="Y291" s="307"/>
      <c r="Z291" s="307"/>
      <c r="AA291" s="307"/>
      <c r="AB291" s="307"/>
      <c r="AC291" s="307"/>
      <c r="AD291" s="307"/>
      <c r="AE291" s="307"/>
      <c r="AF291" s="307"/>
    </row>
    <row r="292" spans="1:32" ht="14.25" customHeight="1">
      <c r="A292" s="307"/>
      <c r="B292" s="3991"/>
      <c r="C292" s="2882"/>
      <c r="D292" s="3992"/>
      <c r="E292" s="3991"/>
      <c r="F292" s="2882"/>
      <c r="G292" s="2882"/>
      <c r="H292" s="2882"/>
      <c r="I292" s="2882"/>
      <c r="J292" s="2882"/>
      <c r="K292" s="2882"/>
      <c r="L292" s="3992"/>
      <c r="M292" s="307"/>
      <c r="N292" s="307"/>
      <c r="O292" s="307"/>
      <c r="P292" s="307"/>
      <c r="Q292" s="307"/>
      <c r="R292" s="307"/>
      <c r="S292" s="307"/>
      <c r="T292" s="307"/>
      <c r="U292" s="307"/>
      <c r="V292" s="307"/>
      <c r="W292" s="307"/>
      <c r="X292" s="307"/>
      <c r="Y292" s="307"/>
      <c r="Z292" s="307"/>
      <c r="AA292" s="307"/>
      <c r="AB292" s="307"/>
      <c r="AC292" s="307"/>
      <c r="AD292" s="307"/>
      <c r="AE292" s="307"/>
      <c r="AF292" s="307"/>
    </row>
    <row r="293" spans="1:32" ht="14.25" customHeight="1">
      <c r="A293" s="307"/>
      <c r="B293" s="4132"/>
      <c r="C293" s="3178"/>
      <c r="D293" s="4121"/>
      <c r="E293" s="4132"/>
      <c r="F293" s="3178"/>
      <c r="G293" s="3178"/>
      <c r="H293" s="3178"/>
      <c r="I293" s="3178"/>
      <c r="J293" s="3178"/>
      <c r="K293" s="3178"/>
      <c r="L293" s="4121"/>
      <c r="M293" s="307"/>
      <c r="N293" s="1687"/>
      <c r="O293" s="1175"/>
      <c r="P293" s="1175"/>
      <c r="Q293" s="1175"/>
      <c r="R293" s="1175"/>
      <c r="S293" s="1175"/>
      <c r="T293" s="1175"/>
      <c r="U293" s="1175"/>
      <c r="V293" s="307"/>
      <c r="W293" s="307"/>
      <c r="X293" s="307"/>
      <c r="Y293" s="307"/>
      <c r="Z293" s="307"/>
      <c r="AA293" s="307"/>
      <c r="AB293" s="307"/>
      <c r="AC293" s="307"/>
      <c r="AD293" s="307"/>
      <c r="AE293" s="307"/>
      <c r="AF293" s="307"/>
    </row>
    <row r="294" spans="1:32" ht="14.25" customHeight="1">
      <c r="A294" s="307"/>
      <c r="B294" s="4143" t="s">
        <v>2249</v>
      </c>
      <c r="C294" s="4064"/>
      <c r="D294" s="4065"/>
      <c r="E294" s="4141" t="s">
        <v>2272</v>
      </c>
      <c r="F294" s="4064"/>
      <c r="G294" s="4064"/>
      <c r="H294" s="4064"/>
      <c r="I294" s="4064"/>
      <c r="J294" s="4064"/>
      <c r="K294" s="4064"/>
      <c r="L294" s="4065"/>
      <c r="M294" s="307"/>
      <c r="N294" s="1694"/>
      <c r="O294" s="307"/>
      <c r="P294" s="307"/>
      <c r="Q294" s="307"/>
      <c r="R294" s="307"/>
      <c r="S294" s="307"/>
      <c r="T294" s="307"/>
      <c r="U294" s="307"/>
      <c r="V294" s="307"/>
      <c r="W294" s="307"/>
      <c r="X294" s="307"/>
      <c r="Y294" s="307"/>
      <c r="Z294" s="307"/>
      <c r="AA294" s="307"/>
      <c r="AB294" s="307"/>
      <c r="AC294" s="307"/>
      <c r="AD294" s="307"/>
      <c r="AE294" s="307"/>
      <c r="AF294" s="307"/>
    </row>
    <row r="295" spans="1:32" ht="14.25" customHeight="1">
      <c r="A295" s="307"/>
      <c r="B295" s="3991"/>
      <c r="C295" s="2882"/>
      <c r="D295" s="3992"/>
      <c r="E295" s="3991"/>
      <c r="F295" s="2882"/>
      <c r="G295" s="2882"/>
      <c r="H295" s="2882"/>
      <c r="I295" s="2882"/>
      <c r="J295" s="2882"/>
      <c r="K295" s="2882"/>
      <c r="L295" s="3992"/>
      <c r="M295" s="307"/>
      <c r="N295" s="307"/>
      <c r="O295" s="307"/>
      <c r="P295" s="307"/>
      <c r="Q295" s="307"/>
      <c r="R295" s="307"/>
      <c r="S295" s="307"/>
      <c r="T295" s="307"/>
      <c r="U295" s="307"/>
      <c r="V295" s="307"/>
      <c r="W295" s="307"/>
      <c r="X295" s="307"/>
      <c r="Y295" s="307"/>
      <c r="Z295" s="307"/>
      <c r="AA295" s="307"/>
      <c r="AB295" s="307"/>
      <c r="AC295" s="307"/>
      <c r="AD295" s="307"/>
      <c r="AE295" s="307"/>
      <c r="AF295" s="307"/>
    </row>
    <row r="296" spans="1:32" ht="14.25" customHeight="1">
      <c r="A296" s="307"/>
      <c r="B296" s="3991"/>
      <c r="C296" s="2882"/>
      <c r="D296" s="3992"/>
      <c r="E296" s="3991"/>
      <c r="F296" s="2882"/>
      <c r="G296" s="2882"/>
      <c r="H296" s="2882"/>
      <c r="I296" s="2882"/>
      <c r="J296" s="2882"/>
      <c r="K296" s="2882"/>
      <c r="L296" s="3992"/>
      <c r="M296" s="307"/>
      <c r="N296" s="307"/>
      <c r="O296" s="307"/>
      <c r="P296" s="307"/>
      <c r="Q296" s="307"/>
      <c r="R296" s="307"/>
      <c r="S296" s="307"/>
      <c r="T296" s="307"/>
      <c r="U296" s="307"/>
      <c r="V296" s="307"/>
      <c r="W296" s="307"/>
      <c r="X296" s="307"/>
      <c r="Y296" s="307"/>
      <c r="Z296" s="307"/>
      <c r="AA296" s="307"/>
      <c r="AB296" s="307"/>
      <c r="AC296" s="307"/>
      <c r="AD296" s="307"/>
      <c r="AE296" s="307"/>
      <c r="AF296" s="307"/>
    </row>
    <row r="297" spans="1:32" ht="14.25" customHeight="1">
      <c r="A297" s="307"/>
      <c r="B297" s="3991"/>
      <c r="C297" s="2882"/>
      <c r="D297" s="3992"/>
      <c r="E297" s="3991"/>
      <c r="F297" s="2882"/>
      <c r="G297" s="2882"/>
      <c r="H297" s="2882"/>
      <c r="I297" s="2882"/>
      <c r="J297" s="2882"/>
      <c r="K297" s="2882"/>
      <c r="L297" s="3992"/>
      <c r="M297" s="307"/>
      <c r="N297" s="307"/>
      <c r="O297" s="307"/>
      <c r="P297" s="307"/>
      <c r="Q297" s="307"/>
      <c r="R297" s="307"/>
      <c r="S297" s="307"/>
      <c r="T297" s="307"/>
      <c r="U297" s="307"/>
      <c r="V297" s="307"/>
      <c r="W297" s="307"/>
      <c r="X297" s="307"/>
      <c r="Y297" s="307"/>
      <c r="Z297" s="307"/>
      <c r="AA297" s="307"/>
      <c r="AB297" s="307"/>
      <c r="AC297" s="307"/>
      <c r="AD297" s="307"/>
      <c r="AE297" s="307"/>
      <c r="AF297" s="307"/>
    </row>
    <row r="298" spans="1:32" ht="14.25" customHeight="1">
      <c r="A298" s="307"/>
      <c r="B298" s="3991"/>
      <c r="C298" s="2882"/>
      <c r="D298" s="3992"/>
      <c r="E298" s="3991"/>
      <c r="F298" s="2882"/>
      <c r="G298" s="2882"/>
      <c r="H298" s="2882"/>
      <c r="I298" s="2882"/>
      <c r="J298" s="2882"/>
      <c r="K298" s="2882"/>
      <c r="L298" s="3992"/>
      <c r="M298" s="307"/>
      <c r="N298" s="307"/>
      <c r="O298" s="307"/>
      <c r="P298" s="307"/>
      <c r="Q298" s="307"/>
      <c r="R298" s="307"/>
      <c r="S298" s="307"/>
      <c r="T298" s="307"/>
      <c r="U298" s="307"/>
      <c r="V298" s="307"/>
      <c r="W298" s="307"/>
      <c r="X298" s="307"/>
      <c r="Y298" s="307"/>
      <c r="Z298" s="307"/>
      <c r="AA298" s="307"/>
      <c r="AB298" s="307"/>
      <c r="AC298" s="307"/>
      <c r="AD298" s="307"/>
      <c r="AE298" s="307"/>
      <c r="AF298" s="307"/>
    </row>
    <row r="299" spans="1:32" ht="14.25" customHeight="1">
      <c r="A299" s="307"/>
      <c r="B299" s="3991"/>
      <c r="C299" s="2882"/>
      <c r="D299" s="3992"/>
      <c r="E299" s="3991"/>
      <c r="F299" s="2882"/>
      <c r="G299" s="2882"/>
      <c r="H299" s="2882"/>
      <c r="I299" s="2882"/>
      <c r="J299" s="2882"/>
      <c r="K299" s="2882"/>
      <c r="L299" s="3992"/>
      <c r="M299" s="307"/>
      <c r="N299" s="307"/>
      <c r="O299" s="307"/>
      <c r="P299" s="307"/>
      <c r="Q299" s="307"/>
      <c r="R299" s="307"/>
      <c r="S299" s="307"/>
      <c r="T299" s="307"/>
      <c r="U299" s="307"/>
      <c r="V299" s="307"/>
      <c r="W299" s="307"/>
      <c r="X299" s="307"/>
      <c r="Y299" s="307"/>
      <c r="Z299" s="307"/>
      <c r="AA299" s="307"/>
      <c r="AB299" s="307"/>
      <c r="AC299" s="307"/>
      <c r="AD299" s="307"/>
      <c r="AE299" s="307"/>
      <c r="AF299" s="307"/>
    </row>
    <row r="300" spans="1:32" ht="14.25" customHeight="1">
      <c r="A300" s="307"/>
      <c r="B300" s="3991"/>
      <c r="C300" s="2882"/>
      <c r="D300" s="3992"/>
      <c r="E300" s="3991"/>
      <c r="F300" s="2882"/>
      <c r="G300" s="2882"/>
      <c r="H300" s="2882"/>
      <c r="I300" s="2882"/>
      <c r="J300" s="2882"/>
      <c r="K300" s="2882"/>
      <c r="L300" s="3992"/>
      <c r="M300" s="307"/>
      <c r="N300" s="307"/>
      <c r="O300" s="307"/>
      <c r="P300" s="307"/>
      <c r="Q300" s="307"/>
      <c r="R300" s="307"/>
      <c r="S300" s="307"/>
      <c r="T300" s="307"/>
      <c r="U300" s="307"/>
      <c r="V300" s="307"/>
      <c r="W300" s="307"/>
      <c r="X300" s="307"/>
      <c r="Y300" s="307"/>
      <c r="Z300" s="307"/>
      <c r="AA300" s="307"/>
      <c r="AB300" s="307"/>
      <c r="AC300" s="307"/>
      <c r="AD300" s="307"/>
      <c r="AE300" s="307"/>
      <c r="AF300" s="307"/>
    </row>
    <row r="301" spans="1:32" ht="14.25" customHeight="1">
      <c r="A301" s="307"/>
      <c r="B301" s="3991"/>
      <c r="C301" s="2882"/>
      <c r="D301" s="3992"/>
      <c r="E301" s="3991"/>
      <c r="F301" s="2882"/>
      <c r="G301" s="2882"/>
      <c r="H301" s="2882"/>
      <c r="I301" s="2882"/>
      <c r="J301" s="2882"/>
      <c r="K301" s="2882"/>
      <c r="L301" s="3992"/>
      <c r="M301" s="307"/>
      <c r="N301" s="307"/>
      <c r="O301" s="307"/>
      <c r="P301" s="307"/>
      <c r="Q301" s="307"/>
      <c r="R301" s="307"/>
      <c r="S301" s="307"/>
      <c r="T301" s="307"/>
      <c r="U301" s="307"/>
      <c r="V301" s="307"/>
      <c r="W301" s="307"/>
      <c r="X301" s="307"/>
      <c r="Y301" s="307"/>
      <c r="Z301" s="307"/>
      <c r="AA301" s="307"/>
      <c r="AB301" s="307"/>
      <c r="AC301" s="307"/>
      <c r="AD301" s="307"/>
      <c r="AE301" s="307"/>
      <c r="AF301" s="307"/>
    </row>
    <row r="302" spans="1:32" ht="14.25" customHeight="1">
      <c r="A302" s="307"/>
      <c r="B302" s="3991"/>
      <c r="C302" s="2882"/>
      <c r="D302" s="3992"/>
      <c r="E302" s="3991"/>
      <c r="F302" s="2882"/>
      <c r="G302" s="2882"/>
      <c r="H302" s="2882"/>
      <c r="I302" s="2882"/>
      <c r="J302" s="2882"/>
      <c r="K302" s="2882"/>
      <c r="L302" s="3992"/>
      <c r="M302" s="307"/>
      <c r="N302" s="307"/>
      <c r="O302" s="307"/>
      <c r="P302" s="307"/>
      <c r="Q302" s="307"/>
      <c r="R302" s="307"/>
      <c r="S302" s="307"/>
      <c r="T302" s="307"/>
      <c r="U302" s="307"/>
      <c r="V302" s="307"/>
      <c r="W302" s="307"/>
      <c r="X302" s="307"/>
      <c r="Y302" s="307"/>
      <c r="Z302" s="307"/>
      <c r="AA302" s="307"/>
      <c r="AB302" s="307"/>
      <c r="AC302" s="307"/>
      <c r="AD302" s="307"/>
      <c r="AE302" s="307"/>
      <c r="AF302" s="307"/>
    </row>
    <row r="303" spans="1:32" ht="14.25" customHeight="1">
      <c r="A303" s="307"/>
      <c r="B303" s="3991"/>
      <c r="C303" s="2882"/>
      <c r="D303" s="3992"/>
      <c r="E303" s="3991"/>
      <c r="F303" s="2882"/>
      <c r="G303" s="2882"/>
      <c r="H303" s="2882"/>
      <c r="I303" s="2882"/>
      <c r="J303" s="2882"/>
      <c r="K303" s="2882"/>
      <c r="L303" s="3992"/>
      <c r="M303" s="307"/>
      <c r="N303" s="307"/>
      <c r="O303" s="307"/>
      <c r="P303" s="307"/>
      <c r="Q303" s="307"/>
      <c r="R303" s="307"/>
      <c r="S303" s="307"/>
      <c r="T303" s="307"/>
      <c r="U303" s="307"/>
      <c r="V303" s="307"/>
      <c r="W303" s="307"/>
      <c r="X303" s="307"/>
      <c r="Y303" s="307"/>
      <c r="Z303" s="307"/>
      <c r="AA303" s="307"/>
      <c r="AB303" s="307"/>
      <c r="AC303" s="307"/>
      <c r="AD303" s="307"/>
      <c r="AE303" s="307"/>
      <c r="AF303" s="307"/>
    </row>
    <row r="304" spans="1:32" ht="30.75" customHeight="1">
      <c r="A304" s="307"/>
      <c r="B304" s="3991"/>
      <c r="C304" s="2882"/>
      <c r="D304" s="3992"/>
      <c r="E304" s="3991"/>
      <c r="F304" s="2882"/>
      <c r="G304" s="2882"/>
      <c r="H304" s="2882"/>
      <c r="I304" s="2882"/>
      <c r="J304" s="2882"/>
      <c r="K304" s="2882"/>
      <c r="L304" s="3992"/>
      <c r="M304" s="307"/>
      <c r="N304" s="307"/>
      <c r="O304" s="307"/>
      <c r="P304" s="307"/>
      <c r="Q304" s="307"/>
      <c r="R304" s="307"/>
      <c r="S304" s="307"/>
      <c r="T304" s="307"/>
      <c r="U304" s="307"/>
      <c r="V304" s="307"/>
      <c r="W304" s="307"/>
      <c r="X304" s="307"/>
      <c r="Y304" s="307"/>
      <c r="Z304" s="307"/>
      <c r="AA304" s="307"/>
      <c r="AB304" s="307"/>
      <c r="AC304" s="307"/>
      <c r="AD304" s="307"/>
      <c r="AE304" s="307"/>
      <c r="AF304" s="307"/>
    </row>
    <row r="305" spans="1:32" ht="14.25" customHeight="1">
      <c r="A305" s="307"/>
      <c r="B305" s="4132"/>
      <c r="C305" s="3178"/>
      <c r="D305" s="4121"/>
      <c r="E305" s="4132"/>
      <c r="F305" s="3178"/>
      <c r="G305" s="3178"/>
      <c r="H305" s="3178"/>
      <c r="I305" s="3178"/>
      <c r="J305" s="3178"/>
      <c r="K305" s="3178"/>
      <c r="L305" s="4121"/>
      <c r="M305" s="307"/>
      <c r="N305" s="307"/>
      <c r="O305" s="307"/>
      <c r="P305" s="307"/>
      <c r="Q305" s="307"/>
      <c r="R305" s="307"/>
      <c r="S305" s="307"/>
      <c r="T305" s="307"/>
      <c r="U305" s="307"/>
      <c r="V305" s="307"/>
      <c r="W305" s="307"/>
      <c r="X305" s="307"/>
      <c r="Y305" s="307"/>
      <c r="Z305" s="307"/>
      <c r="AA305" s="307"/>
      <c r="AB305" s="307"/>
      <c r="AC305" s="307"/>
      <c r="AD305" s="307"/>
      <c r="AE305" s="307"/>
      <c r="AF305" s="307"/>
    </row>
    <row r="306" spans="1:32" ht="14.25" customHeight="1">
      <c r="A306" s="307"/>
      <c r="B306" s="4144" t="s">
        <v>2251</v>
      </c>
      <c r="C306" s="3178"/>
      <c r="D306" s="4121"/>
      <c r="E306" s="4128" t="s">
        <v>2273</v>
      </c>
      <c r="F306" s="3178"/>
      <c r="G306" s="3178"/>
      <c r="H306" s="3178"/>
      <c r="I306" s="3178"/>
      <c r="J306" s="3178"/>
      <c r="K306" s="3178"/>
      <c r="L306" s="4121"/>
      <c r="M306" s="307"/>
      <c r="N306" s="307"/>
      <c r="O306" s="307"/>
      <c r="P306" s="307"/>
      <c r="Q306" s="307"/>
      <c r="R306" s="307"/>
      <c r="S306" s="307"/>
      <c r="T306" s="307"/>
      <c r="U306" s="307"/>
      <c r="V306" s="307"/>
      <c r="W306" s="307"/>
      <c r="X306" s="307"/>
      <c r="Y306" s="307"/>
      <c r="Z306" s="307"/>
      <c r="AA306" s="307"/>
      <c r="AB306" s="307"/>
      <c r="AC306" s="307"/>
      <c r="AD306" s="307"/>
      <c r="AE306" s="307"/>
      <c r="AF306" s="307"/>
    </row>
    <row r="307" spans="1:32" ht="14.25" customHeight="1">
      <c r="A307" s="307"/>
      <c r="B307" s="4144" t="s">
        <v>2187</v>
      </c>
      <c r="C307" s="3178"/>
      <c r="D307" s="4121"/>
      <c r="E307" s="4154" t="s">
        <v>2274</v>
      </c>
      <c r="F307" s="4061"/>
      <c r="G307" s="4061"/>
      <c r="H307" s="4061"/>
      <c r="I307" s="4061"/>
      <c r="J307" s="4061"/>
      <c r="K307" s="4061"/>
      <c r="L307" s="4062"/>
      <c r="M307" s="307"/>
      <c r="N307" s="307"/>
      <c r="O307" s="307"/>
      <c r="P307" s="307"/>
      <c r="Q307" s="307"/>
      <c r="R307" s="307"/>
      <c r="S307" s="307"/>
      <c r="T307" s="307"/>
      <c r="U307" s="307"/>
      <c r="V307" s="307"/>
      <c r="W307" s="307"/>
      <c r="X307" s="307"/>
      <c r="Y307" s="307"/>
      <c r="Z307" s="307"/>
      <c r="AA307" s="307"/>
      <c r="AB307" s="307"/>
      <c r="AC307" s="307"/>
      <c r="AD307" s="307"/>
      <c r="AE307" s="307"/>
      <c r="AF307" s="307"/>
    </row>
    <row r="308" spans="1:32" ht="14.25" customHeight="1">
      <c r="A308" s="307"/>
      <c r="B308" s="4157" t="s">
        <v>2253</v>
      </c>
      <c r="C308" s="4061"/>
      <c r="D308" s="4062"/>
      <c r="E308" s="4134" t="s">
        <v>2275</v>
      </c>
      <c r="F308" s="4061"/>
      <c r="G308" s="4061"/>
      <c r="H308" s="4061"/>
      <c r="I308" s="4061"/>
      <c r="J308" s="4061"/>
      <c r="K308" s="4061"/>
      <c r="L308" s="1690"/>
      <c r="M308" s="307"/>
      <c r="N308" s="307"/>
      <c r="O308" s="307"/>
      <c r="P308" s="307"/>
      <c r="Q308" s="307"/>
      <c r="R308" s="307"/>
      <c r="S308" s="307"/>
      <c r="T308" s="307"/>
      <c r="U308" s="307"/>
      <c r="V308" s="307"/>
      <c r="W308" s="307"/>
      <c r="X308" s="307"/>
      <c r="Y308" s="307"/>
      <c r="Z308" s="307"/>
      <c r="AA308" s="307"/>
      <c r="AB308" s="307"/>
      <c r="AC308" s="307"/>
      <c r="AD308" s="307"/>
      <c r="AE308" s="307"/>
      <c r="AF308" s="307"/>
    </row>
    <row r="309" spans="1:32" ht="33.75" customHeight="1">
      <c r="A309" s="307"/>
      <c r="B309" s="4142" t="s">
        <v>2255</v>
      </c>
      <c r="C309" s="4061"/>
      <c r="D309" s="4062"/>
      <c r="E309" s="4134" t="s">
        <v>2276</v>
      </c>
      <c r="F309" s="4061"/>
      <c r="G309" s="4061"/>
      <c r="H309" s="4061"/>
      <c r="I309" s="4061"/>
      <c r="J309" s="4061"/>
      <c r="K309" s="4061"/>
      <c r="L309" s="4062"/>
      <c r="M309" s="307"/>
      <c r="N309" s="307"/>
      <c r="O309" s="307"/>
      <c r="P309" s="307"/>
      <c r="Q309" s="307"/>
      <c r="R309" s="307"/>
      <c r="S309" s="307"/>
      <c r="T309" s="307"/>
      <c r="U309" s="307"/>
      <c r="V309" s="307"/>
      <c r="W309" s="307"/>
      <c r="X309" s="307"/>
      <c r="Y309" s="307"/>
      <c r="Z309" s="307"/>
      <c r="AA309" s="307"/>
      <c r="AB309" s="307"/>
      <c r="AC309" s="307"/>
      <c r="AD309" s="307"/>
      <c r="AE309" s="307"/>
      <c r="AF309" s="307"/>
    </row>
    <row r="310" spans="1:32" ht="32.25" customHeight="1">
      <c r="A310" s="307"/>
      <c r="B310" s="4142" t="s">
        <v>2256</v>
      </c>
      <c r="C310" s="4061"/>
      <c r="D310" s="4062"/>
      <c r="E310" s="4134" t="s">
        <v>2277</v>
      </c>
      <c r="F310" s="4061"/>
      <c r="G310" s="4061"/>
      <c r="H310" s="4061"/>
      <c r="I310" s="4061"/>
      <c r="J310" s="4061"/>
      <c r="K310" s="4061"/>
      <c r="L310" s="4062"/>
      <c r="M310" s="307"/>
      <c r="N310" s="307"/>
      <c r="O310" s="307"/>
      <c r="P310" s="307"/>
      <c r="Q310" s="307"/>
      <c r="R310" s="307"/>
      <c r="S310" s="307"/>
      <c r="T310" s="307"/>
      <c r="U310" s="307"/>
      <c r="V310" s="307"/>
      <c r="W310" s="307"/>
      <c r="X310" s="307"/>
      <c r="Y310" s="307"/>
      <c r="Z310" s="307"/>
      <c r="AA310" s="307"/>
      <c r="AB310" s="307"/>
      <c r="AC310" s="307"/>
      <c r="AD310" s="307"/>
      <c r="AE310" s="307"/>
      <c r="AF310" s="307"/>
    </row>
    <row r="311" spans="1:32" ht="14.25" customHeight="1">
      <c r="A311" s="307"/>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row>
    <row r="312" spans="1:32" ht="14.25" customHeight="1">
      <c r="A312" s="307"/>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row>
    <row r="313" spans="1:32" ht="14.25" customHeight="1">
      <c r="A313" s="307"/>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row>
    <row r="314" spans="1:32" ht="14.25" customHeight="1">
      <c r="A314" s="307"/>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row>
    <row r="315" spans="1:32" ht="14.25" customHeight="1">
      <c r="A315" s="307"/>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row>
    <row r="316" spans="1:32" ht="14.25" customHeight="1">
      <c r="A316" s="307"/>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row>
    <row r="317" spans="1:32" ht="14.25" customHeight="1">
      <c r="A317" s="307"/>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row>
    <row r="318" spans="1:32" ht="14.25" customHeight="1">
      <c r="A318" s="307"/>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row>
    <row r="319" spans="1:32" ht="14.25" customHeight="1">
      <c r="A319" s="307"/>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row>
    <row r="320" spans="1:32" ht="14.25" customHeight="1">
      <c r="A320" s="307"/>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row>
    <row r="321" spans="1:32" ht="14.25" customHeight="1">
      <c r="A321" s="307"/>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row>
    <row r="322" spans="1:32" ht="14.25" customHeight="1">
      <c r="A322" s="307"/>
      <c r="B322" s="1696"/>
      <c r="C322" s="1665"/>
      <c r="D322" s="1665"/>
      <c r="E322" s="1665"/>
      <c r="F322" s="1665"/>
      <c r="G322" s="1665"/>
      <c r="H322" s="1665"/>
      <c r="I322" s="1665"/>
      <c r="J322" s="1665"/>
      <c r="K322" s="1665"/>
      <c r="L322" s="1665"/>
      <c r="M322" s="1665"/>
      <c r="N322" s="1665"/>
      <c r="O322" s="1665"/>
      <c r="P322" s="1665"/>
      <c r="Q322" s="1665"/>
      <c r="R322" s="1665"/>
      <c r="S322" s="1665"/>
      <c r="T322" s="1665"/>
      <c r="U322" s="1665"/>
      <c r="V322" s="1665"/>
      <c r="W322" s="307"/>
      <c r="X322" s="307"/>
      <c r="Y322" s="307"/>
      <c r="Z322" s="307"/>
      <c r="AA322" s="307"/>
      <c r="AB322" s="307"/>
      <c r="AC322" s="307"/>
      <c r="AD322" s="307"/>
      <c r="AE322" s="307"/>
      <c r="AF322" s="307"/>
    </row>
    <row r="323" spans="1:32" ht="14.25" customHeight="1">
      <c r="A323" s="307"/>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row>
    <row r="324" spans="1:32" ht="14.25" customHeight="1">
      <c r="A324" s="307"/>
      <c r="B324" s="1687"/>
      <c r="C324" s="1175"/>
      <c r="D324" s="1175"/>
      <c r="E324" s="1175"/>
      <c r="F324" s="1175"/>
      <c r="G324" s="1175"/>
      <c r="H324" s="1175"/>
      <c r="I324" s="1175"/>
      <c r="J324" s="1175"/>
      <c r="K324" s="1175"/>
      <c r="L324" s="307"/>
      <c r="M324" s="307"/>
      <c r="N324" s="1687"/>
      <c r="O324" s="1175"/>
      <c r="P324" s="1175"/>
      <c r="Q324" s="1175"/>
      <c r="R324" s="1175"/>
      <c r="S324" s="1175"/>
      <c r="T324" s="1175"/>
      <c r="U324" s="1175"/>
      <c r="V324" s="307"/>
      <c r="W324" s="307"/>
      <c r="X324" s="307"/>
      <c r="Y324" s="307"/>
      <c r="Z324" s="307"/>
      <c r="AA324" s="307"/>
      <c r="AB324" s="307"/>
      <c r="AC324" s="307"/>
      <c r="AD324" s="307"/>
      <c r="AE324" s="307"/>
      <c r="AF324" s="307"/>
    </row>
    <row r="325" spans="1:32" ht="14.25" customHeight="1">
      <c r="A325" s="307"/>
      <c r="B325" s="1261"/>
      <c r="C325" s="307"/>
      <c r="D325" s="307"/>
      <c r="E325" s="307"/>
      <c r="F325" s="307"/>
      <c r="G325" s="307"/>
      <c r="H325" s="307"/>
      <c r="I325" s="307"/>
      <c r="J325" s="307"/>
      <c r="K325" s="307"/>
      <c r="L325" s="307"/>
      <c r="M325" s="307"/>
      <c r="N325" s="307"/>
      <c r="O325" s="314"/>
      <c r="P325" s="314"/>
      <c r="Q325" s="314"/>
      <c r="R325" s="314"/>
      <c r="S325" s="314"/>
      <c r="T325" s="314"/>
      <c r="U325" s="307"/>
      <c r="V325" s="307"/>
      <c r="W325" s="307"/>
      <c r="X325" s="307"/>
      <c r="Y325" s="307"/>
      <c r="Z325" s="307"/>
      <c r="AA325" s="307"/>
      <c r="AB325" s="307"/>
      <c r="AC325" s="307"/>
      <c r="AD325" s="307"/>
      <c r="AE325" s="307"/>
      <c r="AF325" s="307"/>
    </row>
    <row r="326" spans="1:32" ht="14.25" customHeight="1">
      <c r="A326" s="307"/>
      <c r="B326" s="307"/>
      <c r="C326" s="307"/>
      <c r="D326" s="307"/>
      <c r="E326" s="307"/>
      <c r="F326" s="307"/>
      <c r="G326" s="307"/>
      <c r="H326" s="307"/>
      <c r="I326" s="307"/>
      <c r="J326" s="307"/>
      <c r="K326" s="307"/>
      <c r="L326" s="307"/>
      <c r="M326" s="307"/>
      <c r="N326" s="307"/>
      <c r="O326" s="4152"/>
      <c r="P326" s="2882"/>
      <c r="Q326" s="4152"/>
      <c r="R326" s="2882"/>
      <c r="S326" s="4152"/>
      <c r="T326" s="2882"/>
      <c r="U326" s="307"/>
      <c r="V326" s="307"/>
      <c r="W326" s="307"/>
      <c r="X326" s="307"/>
      <c r="Y326" s="307"/>
      <c r="Z326" s="307"/>
      <c r="AA326" s="307"/>
      <c r="AB326" s="307"/>
      <c r="AC326" s="307"/>
      <c r="AD326" s="307"/>
      <c r="AE326" s="307"/>
      <c r="AF326" s="307"/>
    </row>
    <row r="327" spans="1:32" ht="14.25" customHeight="1">
      <c r="A327" s="307"/>
      <c r="B327" s="307"/>
      <c r="C327" s="307"/>
      <c r="D327" s="307"/>
      <c r="E327" s="307"/>
      <c r="F327" s="307"/>
      <c r="G327" s="307"/>
      <c r="H327" s="307"/>
      <c r="I327" s="307"/>
      <c r="J327" s="307"/>
      <c r="K327" s="307"/>
      <c r="L327" s="307"/>
      <c r="M327" s="307"/>
      <c r="N327" s="307"/>
      <c r="O327" s="46"/>
      <c r="P327" s="1688"/>
      <c r="Q327" s="1175"/>
      <c r="R327" s="1175"/>
      <c r="S327" s="1175"/>
      <c r="T327" s="1175"/>
      <c r="U327" s="1175"/>
      <c r="V327" s="307"/>
      <c r="W327" s="307"/>
      <c r="X327" s="307"/>
      <c r="Y327" s="307"/>
      <c r="Z327" s="307"/>
      <c r="AA327" s="307"/>
      <c r="AB327" s="307"/>
      <c r="AC327" s="307"/>
      <c r="AD327" s="307"/>
      <c r="AE327" s="307"/>
      <c r="AF327" s="307"/>
    </row>
    <row r="328" spans="1:32" ht="14.25" customHeight="1">
      <c r="A328" s="307"/>
      <c r="B328" s="307"/>
      <c r="C328" s="307"/>
      <c r="D328" s="307"/>
      <c r="E328" s="307"/>
      <c r="F328" s="307"/>
      <c r="G328" s="307"/>
      <c r="H328" s="307"/>
      <c r="I328" s="307"/>
      <c r="J328" s="307"/>
      <c r="K328" s="307"/>
      <c r="L328" s="307"/>
      <c r="M328" s="307"/>
      <c r="N328" s="307"/>
      <c r="O328" s="1175"/>
      <c r="P328" s="1689"/>
      <c r="Q328" s="1175"/>
      <c r="R328" s="1175"/>
      <c r="S328" s="1175"/>
      <c r="T328" s="1175"/>
      <c r="U328" s="1175"/>
      <c r="V328" s="307"/>
      <c r="W328" s="307"/>
      <c r="X328" s="307"/>
      <c r="Y328" s="307"/>
      <c r="Z328" s="307"/>
      <c r="AA328" s="307"/>
      <c r="AB328" s="307"/>
      <c r="AC328" s="307"/>
      <c r="AD328" s="307"/>
      <c r="AE328" s="307"/>
      <c r="AF328" s="307"/>
    </row>
    <row r="329" spans="1:32" ht="14.25" customHeight="1">
      <c r="A329" s="307"/>
      <c r="B329" s="307"/>
      <c r="C329" s="307"/>
      <c r="D329" s="307"/>
      <c r="E329" s="307"/>
      <c r="F329" s="307"/>
      <c r="G329" s="307"/>
      <c r="H329" s="307"/>
      <c r="I329" s="307"/>
      <c r="J329" s="307"/>
      <c r="K329" s="307"/>
      <c r="L329" s="307"/>
      <c r="M329" s="307"/>
      <c r="N329" s="1687"/>
      <c r="O329" s="1175"/>
      <c r="P329" s="1175"/>
      <c r="Q329" s="1175"/>
      <c r="R329" s="1175"/>
      <c r="S329" s="1175"/>
      <c r="T329" s="1175"/>
      <c r="U329" s="1175"/>
      <c r="V329" s="307"/>
      <c r="W329" s="307"/>
      <c r="X329" s="307"/>
      <c r="Y329" s="307"/>
      <c r="Z329" s="307"/>
      <c r="AA329" s="307"/>
      <c r="AB329" s="307"/>
      <c r="AC329" s="307"/>
      <c r="AD329" s="307"/>
      <c r="AE329" s="307"/>
      <c r="AF329" s="307"/>
    </row>
    <row r="330" spans="1:32" ht="14.25" customHeight="1">
      <c r="A330" s="307"/>
      <c r="B330" s="1687"/>
      <c r="C330" s="1175"/>
      <c r="D330" s="1175"/>
      <c r="E330" s="1175"/>
      <c r="F330" s="1175"/>
      <c r="G330" s="1175"/>
      <c r="H330" s="1175"/>
      <c r="I330" s="1175"/>
      <c r="J330" s="1175"/>
      <c r="K330" s="1175"/>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row>
    <row r="331" spans="1:32" ht="14.25" customHeight="1">
      <c r="A331" s="307"/>
      <c r="B331" s="1695"/>
      <c r="C331" s="307"/>
      <c r="D331" s="307"/>
      <c r="E331" s="307"/>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row>
    <row r="332" spans="1:32" ht="14.25" customHeight="1">
      <c r="A332" s="307"/>
      <c r="B332" s="307"/>
      <c r="C332" s="307"/>
      <c r="D332" s="307"/>
      <c r="E332" s="307"/>
      <c r="F332" s="307"/>
      <c r="G332" s="307"/>
      <c r="H332" s="307"/>
      <c r="I332" s="307"/>
      <c r="J332" s="307"/>
      <c r="K332" s="307"/>
      <c r="L332" s="307"/>
      <c r="M332" s="307"/>
      <c r="N332" s="307"/>
      <c r="O332" s="1691"/>
      <c r="P332" s="1681"/>
      <c r="Q332" s="1682"/>
      <c r="R332" s="1681"/>
      <c r="S332" s="1681"/>
      <c r="T332" s="307"/>
      <c r="U332" s="307"/>
      <c r="V332" s="307"/>
      <c r="W332" s="307"/>
      <c r="X332" s="307"/>
      <c r="Y332" s="307"/>
      <c r="Z332" s="307"/>
      <c r="AA332" s="307"/>
      <c r="AB332" s="307"/>
      <c r="AC332" s="307"/>
      <c r="AD332" s="307"/>
      <c r="AE332" s="307"/>
      <c r="AF332" s="307"/>
    </row>
    <row r="333" spans="1:32" ht="14.25" customHeight="1">
      <c r="A333" s="307"/>
      <c r="B333" s="307"/>
      <c r="C333" s="307"/>
      <c r="D333" s="307"/>
      <c r="E333" s="307"/>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row>
    <row r="334" spans="1:32" ht="14.25" customHeight="1">
      <c r="A334" s="307"/>
      <c r="B334" s="307"/>
      <c r="C334" s="307"/>
      <c r="D334" s="307"/>
      <c r="E334" s="307"/>
      <c r="F334" s="307"/>
      <c r="G334" s="307"/>
      <c r="H334" s="307"/>
      <c r="I334" s="307"/>
      <c r="J334" s="307"/>
      <c r="K334" s="307"/>
      <c r="L334" s="307"/>
      <c r="M334" s="307"/>
      <c r="N334" s="307"/>
      <c r="O334" s="307"/>
      <c r="P334" s="307"/>
      <c r="Q334" s="307"/>
      <c r="R334" s="307"/>
      <c r="S334" s="307"/>
      <c r="T334" s="314"/>
      <c r="U334" s="307"/>
      <c r="V334" s="307"/>
      <c r="W334" s="307"/>
      <c r="X334" s="307"/>
      <c r="Y334" s="307"/>
      <c r="Z334" s="307"/>
      <c r="AA334" s="307"/>
      <c r="AB334" s="307"/>
      <c r="AC334" s="307"/>
      <c r="AD334" s="307"/>
      <c r="AE334" s="307"/>
      <c r="AF334" s="307"/>
    </row>
    <row r="335" spans="1:32" ht="14.25" customHeight="1">
      <c r="A335" s="307"/>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row>
    <row r="336" spans="1:32" ht="14.25" customHeight="1">
      <c r="A336" s="307"/>
      <c r="B336" s="307"/>
      <c r="C336" s="307"/>
      <c r="D336" s="307"/>
      <c r="E336" s="307"/>
      <c r="F336" s="307"/>
      <c r="G336" s="307"/>
      <c r="H336" s="307"/>
      <c r="I336" s="307"/>
      <c r="J336" s="307"/>
      <c r="K336" s="307"/>
      <c r="L336" s="307"/>
      <c r="M336" s="307"/>
      <c r="N336" s="1687"/>
      <c r="O336" s="1175"/>
      <c r="P336" s="1175"/>
      <c r="Q336" s="1175"/>
      <c r="R336" s="1175"/>
      <c r="S336" s="1175"/>
      <c r="T336" s="1175"/>
      <c r="U336" s="1175"/>
      <c r="V336" s="307"/>
      <c r="W336" s="307"/>
      <c r="X336" s="307"/>
      <c r="Y336" s="307"/>
      <c r="Z336" s="307"/>
      <c r="AA336" s="307"/>
      <c r="AB336" s="307"/>
      <c r="AC336" s="307"/>
      <c r="AD336" s="307"/>
      <c r="AE336" s="307"/>
      <c r="AF336" s="307"/>
    </row>
    <row r="337" spans="1:32" ht="14.25" customHeight="1">
      <c r="A337" s="307"/>
      <c r="B337" s="307"/>
      <c r="C337" s="307"/>
      <c r="D337" s="307"/>
      <c r="E337" s="307"/>
      <c r="F337" s="307"/>
      <c r="G337" s="307"/>
      <c r="H337" s="307"/>
      <c r="I337" s="307"/>
      <c r="J337" s="307"/>
      <c r="K337" s="307"/>
      <c r="L337" s="307"/>
      <c r="M337" s="307"/>
      <c r="N337" s="1692"/>
      <c r="O337" s="1692"/>
      <c r="P337" s="1692"/>
      <c r="Q337" s="1692"/>
      <c r="R337" s="1692"/>
      <c r="S337" s="1692"/>
      <c r="T337" s="307"/>
      <c r="U337" s="307"/>
      <c r="V337" s="307"/>
      <c r="W337" s="307"/>
      <c r="X337" s="307"/>
      <c r="Y337" s="307"/>
      <c r="Z337" s="307"/>
      <c r="AA337" s="307"/>
      <c r="AB337" s="307"/>
      <c r="AC337" s="307"/>
      <c r="AD337" s="307"/>
      <c r="AE337" s="307"/>
      <c r="AF337" s="307"/>
    </row>
    <row r="338" spans="1:32" ht="14.25" customHeight="1">
      <c r="A338" s="307"/>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row>
    <row r="339" spans="1:32" ht="14.25" customHeight="1">
      <c r="A339" s="307"/>
      <c r="B339" s="307"/>
      <c r="C339" s="307"/>
      <c r="D339" s="307"/>
      <c r="E339" s="307"/>
      <c r="F339" s="307"/>
      <c r="G339" s="307"/>
      <c r="H339" s="307"/>
      <c r="I339" s="307"/>
      <c r="J339" s="307"/>
      <c r="K339" s="307"/>
      <c r="L339" s="307"/>
      <c r="M339" s="307"/>
      <c r="N339" s="307"/>
      <c r="O339" s="1681"/>
      <c r="P339" s="1685"/>
      <c r="Q339" s="1681"/>
      <c r="R339" s="1693"/>
      <c r="S339" s="1686"/>
      <c r="T339" s="307"/>
      <c r="U339" s="307"/>
      <c r="V339" s="307"/>
      <c r="W339" s="307"/>
      <c r="X339" s="307"/>
      <c r="Y339" s="307"/>
      <c r="Z339" s="307"/>
      <c r="AA339" s="307"/>
      <c r="AB339" s="307"/>
      <c r="AC339" s="307"/>
      <c r="AD339" s="307"/>
      <c r="AE339" s="307"/>
      <c r="AF339" s="307"/>
    </row>
    <row r="340" spans="1:32" ht="14.25" customHeight="1">
      <c r="A340" s="307"/>
      <c r="B340" s="1695"/>
      <c r="C340" s="1695"/>
      <c r="D340" s="1695"/>
      <c r="E340" s="1695"/>
      <c r="F340" s="1695"/>
      <c r="G340" s="1695"/>
      <c r="H340" s="1695"/>
      <c r="I340" s="1695"/>
      <c r="J340" s="1695"/>
      <c r="K340" s="1695"/>
      <c r="L340" s="307"/>
      <c r="M340" s="307"/>
      <c r="N340" s="307"/>
      <c r="O340" s="1697"/>
      <c r="P340" s="307"/>
      <c r="Q340" s="307"/>
      <c r="R340" s="307"/>
      <c r="S340" s="307"/>
      <c r="T340" s="307"/>
      <c r="U340" s="307"/>
      <c r="V340" s="307"/>
      <c r="W340" s="307"/>
      <c r="X340" s="307"/>
      <c r="Y340" s="307"/>
      <c r="Z340" s="307"/>
      <c r="AA340" s="307"/>
      <c r="AB340" s="307"/>
      <c r="AC340" s="307"/>
      <c r="AD340" s="307"/>
      <c r="AE340" s="307"/>
      <c r="AF340" s="307"/>
    </row>
    <row r="341" spans="1:32" ht="14.25" customHeight="1">
      <c r="A341" s="307"/>
      <c r="B341" s="1687"/>
      <c r="C341" s="1175"/>
      <c r="D341" s="1175"/>
      <c r="E341" s="1175"/>
      <c r="F341" s="1175"/>
      <c r="G341" s="1175"/>
      <c r="H341" s="1175"/>
      <c r="I341" s="1175"/>
      <c r="J341" s="1175"/>
      <c r="K341" s="1175"/>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row>
    <row r="342" spans="1:32" ht="14.25" customHeight="1">
      <c r="A342" s="307"/>
      <c r="B342" s="1694"/>
      <c r="C342" s="1175"/>
      <c r="D342" s="1175"/>
      <c r="E342" s="1175"/>
      <c r="F342" s="1175"/>
      <c r="G342" s="1175"/>
      <c r="H342" s="1175"/>
      <c r="I342" s="1175"/>
      <c r="J342" s="1175"/>
      <c r="K342" s="1175"/>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row>
    <row r="343" spans="1:32" ht="14.25" customHeight="1">
      <c r="A343" s="307"/>
      <c r="B343" s="1695"/>
      <c r="C343" s="1695"/>
      <c r="D343" s="1695"/>
      <c r="E343" s="1695"/>
      <c r="F343" s="1695"/>
      <c r="G343" s="1695"/>
      <c r="H343" s="1695"/>
      <c r="I343" s="1695"/>
      <c r="J343" s="1695"/>
      <c r="K343" s="1695"/>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row>
    <row r="344" spans="1:32" ht="14.25" customHeight="1">
      <c r="A344" s="307"/>
      <c r="B344" s="1687"/>
      <c r="C344" s="1175"/>
      <c r="D344" s="1175"/>
      <c r="E344" s="1175"/>
      <c r="F344" s="1175"/>
      <c r="G344" s="1175"/>
      <c r="H344" s="1175"/>
      <c r="I344" s="1175"/>
      <c r="J344" s="1175"/>
      <c r="K344" s="1175"/>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row>
    <row r="345" spans="1:32" ht="14.25" customHeight="1">
      <c r="A345" s="307"/>
      <c r="B345" s="1694"/>
      <c r="C345" s="307"/>
      <c r="D345" s="307"/>
      <c r="E345" s="307"/>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row>
    <row r="346" spans="1:32" ht="14.25" customHeight="1">
      <c r="A346" s="307"/>
      <c r="B346" s="307"/>
      <c r="C346" s="307"/>
      <c r="D346" s="307"/>
      <c r="E346" s="307"/>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row>
    <row r="347" spans="1:32" ht="14.25" customHeight="1">
      <c r="A347" s="307"/>
      <c r="B347" s="1687"/>
      <c r="C347" s="1175"/>
      <c r="D347" s="1175"/>
      <c r="E347" s="1175"/>
      <c r="F347" s="1175"/>
      <c r="G347" s="1175"/>
      <c r="H347" s="1175"/>
      <c r="I347" s="1175"/>
      <c r="J347" s="1175"/>
      <c r="K347" s="1175"/>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row>
    <row r="348" spans="1:32" ht="14.25" customHeight="1">
      <c r="A348" s="307"/>
      <c r="B348" s="1695"/>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row>
    <row r="349" spans="1:32" ht="14.25" customHeight="1">
      <c r="A349" s="307"/>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row>
    <row r="350" spans="1:32" ht="14.25" customHeight="1">
      <c r="A350" s="307"/>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row>
    <row r="351" spans="1:32" ht="14.25" customHeight="1">
      <c r="A351" s="307"/>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row>
    <row r="352" spans="1:32" ht="14.25" customHeight="1">
      <c r="A352" s="307"/>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row>
    <row r="353" spans="1:32" ht="14.25" customHeight="1">
      <c r="A353" s="307"/>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row>
    <row r="354" spans="1:32" ht="14.25" customHeight="1">
      <c r="A354" s="307"/>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row>
    <row r="355" spans="1:32" ht="14.25" customHeight="1">
      <c r="A355" s="307"/>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row>
    <row r="356" spans="1:32" ht="14.25" customHeight="1">
      <c r="A356" s="307"/>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row>
    <row r="357" spans="1:32" ht="14.25" customHeight="1">
      <c r="A357" s="307"/>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row>
    <row r="358" spans="1:32" ht="14.25" customHeight="1">
      <c r="A358" s="307"/>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row>
    <row r="359" spans="1:32" ht="14.25" customHeight="1">
      <c r="A359" s="307"/>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row>
    <row r="360" spans="1:32" ht="14.25" customHeight="1">
      <c r="A360" s="307"/>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row>
    <row r="361" spans="1:32" ht="14.25" customHeight="1">
      <c r="A361" s="307"/>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row>
    <row r="362" spans="1:32" ht="14.25" customHeight="1">
      <c r="A362" s="307"/>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row>
    <row r="363" spans="1:32" ht="14.25" customHeight="1">
      <c r="A363" s="307"/>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row>
    <row r="364" spans="1:32" ht="36" customHeight="1">
      <c r="A364" s="307"/>
      <c r="B364" s="1663"/>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row>
    <row r="365" spans="1:32" ht="14.25" customHeight="1">
      <c r="A365" s="307"/>
      <c r="B365" s="1698"/>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row>
    <row r="366" spans="1:32" ht="14.25" customHeight="1">
      <c r="A366" s="307"/>
      <c r="B366" s="177"/>
      <c r="C366" s="307"/>
      <c r="D366" s="307"/>
      <c r="E366" s="17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row>
    <row r="367" spans="1:32" ht="14.25" customHeight="1">
      <c r="A367" s="307"/>
      <c r="B367" s="46"/>
      <c r="C367" s="12"/>
      <c r="D367" s="12"/>
      <c r="E367" s="46"/>
      <c r="F367" s="12"/>
      <c r="G367" s="12"/>
      <c r="H367" s="12"/>
      <c r="I367" s="12"/>
      <c r="J367" s="12"/>
      <c r="K367" s="12"/>
      <c r="L367" s="12"/>
      <c r="M367" s="307"/>
      <c r="N367" s="307"/>
      <c r="O367" s="307"/>
      <c r="P367" s="307"/>
      <c r="Q367" s="307"/>
      <c r="R367" s="307"/>
      <c r="S367" s="307"/>
      <c r="T367" s="307"/>
      <c r="U367" s="307"/>
      <c r="V367" s="307"/>
      <c r="W367" s="307"/>
      <c r="X367" s="307"/>
      <c r="Y367" s="307"/>
      <c r="Z367" s="307"/>
      <c r="AA367" s="307"/>
      <c r="AB367" s="307"/>
      <c r="AC367" s="307"/>
      <c r="AD367" s="307"/>
      <c r="AE367" s="307"/>
      <c r="AF367" s="307"/>
    </row>
    <row r="368" spans="1:32" ht="14.25" customHeight="1">
      <c r="A368" s="307"/>
      <c r="B368" s="12"/>
      <c r="C368" s="12"/>
      <c r="D368" s="12"/>
      <c r="E368" s="12"/>
      <c r="F368" s="12"/>
      <c r="G368" s="12"/>
      <c r="H368" s="12"/>
      <c r="I368" s="12"/>
      <c r="J368" s="12"/>
      <c r="K368" s="12"/>
      <c r="L368" s="12"/>
      <c r="M368" s="307"/>
      <c r="N368" s="307"/>
      <c r="O368" s="307"/>
      <c r="P368" s="307"/>
      <c r="Q368" s="307"/>
      <c r="R368" s="307"/>
      <c r="S368" s="307"/>
      <c r="T368" s="307"/>
      <c r="U368" s="307"/>
      <c r="V368" s="307"/>
      <c r="W368" s="307"/>
      <c r="X368" s="307"/>
      <c r="Y368" s="307"/>
      <c r="Z368" s="307"/>
      <c r="AA368" s="307"/>
      <c r="AB368" s="307"/>
      <c r="AC368" s="307"/>
      <c r="AD368" s="307"/>
      <c r="AE368" s="307"/>
      <c r="AF368" s="307"/>
    </row>
    <row r="369" spans="1:32" ht="14.25" customHeight="1">
      <c r="A369" s="307"/>
      <c r="B369" s="12"/>
      <c r="C369" s="12"/>
      <c r="D369" s="12"/>
      <c r="E369" s="12"/>
      <c r="F369" s="12"/>
      <c r="G369" s="12"/>
      <c r="H369" s="12"/>
      <c r="I369" s="12"/>
      <c r="J369" s="12"/>
      <c r="K369" s="12"/>
      <c r="L369" s="12"/>
      <c r="M369" s="307"/>
      <c r="N369" s="307"/>
      <c r="O369" s="307"/>
      <c r="P369" s="307"/>
      <c r="Q369" s="307"/>
      <c r="R369" s="307"/>
      <c r="S369" s="307"/>
      <c r="T369" s="307"/>
      <c r="U369" s="307"/>
      <c r="V369" s="307"/>
      <c r="W369" s="307"/>
      <c r="X369" s="307"/>
      <c r="Y369" s="307"/>
      <c r="Z369" s="307"/>
      <c r="AA369" s="307"/>
      <c r="AB369" s="307"/>
      <c r="AC369" s="307"/>
      <c r="AD369" s="307"/>
      <c r="AE369" s="307"/>
      <c r="AF369" s="307"/>
    </row>
    <row r="370" spans="1:32" ht="14.25" customHeight="1">
      <c r="A370" s="307"/>
      <c r="B370" s="12"/>
      <c r="C370" s="12"/>
      <c r="D370" s="12"/>
      <c r="E370" s="12"/>
      <c r="F370" s="12"/>
      <c r="G370" s="12"/>
      <c r="H370" s="12"/>
      <c r="I370" s="12"/>
      <c r="J370" s="12"/>
      <c r="K370" s="12"/>
      <c r="L370" s="12"/>
      <c r="M370" s="307"/>
      <c r="N370" s="307"/>
      <c r="O370" s="307"/>
      <c r="P370" s="307"/>
      <c r="Q370" s="307"/>
      <c r="R370" s="307"/>
      <c r="S370" s="307"/>
      <c r="T370" s="307"/>
      <c r="U370" s="307"/>
      <c r="V370" s="307"/>
      <c r="W370" s="307"/>
      <c r="X370" s="307"/>
      <c r="Y370" s="307"/>
      <c r="Z370" s="307"/>
      <c r="AA370" s="307"/>
      <c r="AB370" s="307"/>
      <c r="AC370" s="307"/>
      <c r="AD370" s="307"/>
      <c r="AE370" s="307"/>
      <c r="AF370" s="307"/>
    </row>
    <row r="371" spans="1:32" ht="14.25" customHeight="1">
      <c r="A371" s="307"/>
      <c r="B371" s="12"/>
      <c r="C371" s="12"/>
      <c r="D371" s="12"/>
      <c r="E371" s="12"/>
      <c r="F371" s="12"/>
      <c r="G371" s="12"/>
      <c r="H371" s="12"/>
      <c r="I371" s="12"/>
      <c r="J371" s="12"/>
      <c r="K371" s="12"/>
      <c r="L371" s="12"/>
      <c r="M371" s="307"/>
      <c r="N371" s="307"/>
      <c r="O371" s="307"/>
      <c r="P371" s="307"/>
      <c r="Q371" s="307"/>
      <c r="R371" s="307"/>
      <c r="S371" s="307"/>
      <c r="T371" s="307"/>
      <c r="U371" s="307"/>
      <c r="V371" s="307"/>
      <c r="W371" s="307"/>
      <c r="X371" s="307"/>
      <c r="Y371" s="307"/>
      <c r="Z371" s="307"/>
      <c r="AA371" s="307"/>
      <c r="AB371" s="307"/>
      <c r="AC371" s="307"/>
      <c r="AD371" s="307"/>
      <c r="AE371" s="307"/>
      <c r="AF371" s="307"/>
    </row>
    <row r="372" spans="1:32" ht="14.25" customHeight="1">
      <c r="A372" s="307"/>
      <c r="B372" s="12"/>
      <c r="C372" s="12"/>
      <c r="D372" s="12"/>
      <c r="E372" s="12"/>
      <c r="F372" s="12"/>
      <c r="G372" s="12"/>
      <c r="H372" s="12"/>
      <c r="I372" s="12"/>
      <c r="J372" s="12"/>
      <c r="K372" s="12"/>
      <c r="L372" s="12"/>
      <c r="M372" s="307"/>
      <c r="N372" s="307"/>
      <c r="O372" s="307"/>
      <c r="P372" s="307"/>
      <c r="Q372" s="307"/>
      <c r="R372" s="307"/>
      <c r="S372" s="307"/>
      <c r="T372" s="307"/>
      <c r="U372" s="307"/>
      <c r="V372" s="307"/>
      <c r="W372" s="307"/>
      <c r="X372" s="307"/>
      <c r="Y372" s="307"/>
      <c r="Z372" s="307"/>
      <c r="AA372" s="307"/>
      <c r="AB372" s="307"/>
      <c r="AC372" s="307"/>
      <c r="AD372" s="307"/>
      <c r="AE372" s="307"/>
      <c r="AF372" s="307"/>
    </row>
    <row r="373" spans="1:32" ht="14.25" customHeight="1">
      <c r="A373" s="307"/>
      <c r="B373" s="12"/>
      <c r="C373" s="12"/>
      <c r="D373" s="12"/>
      <c r="E373" s="12"/>
      <c r="F373" s="12"/>
      <c r="G373" s="12"/>
      <c r="H373" s="12"/>
      <c r="I373" s="12"/>
      <c r="J373" s="12"/>
      <c r="K373" s="12"/>
      <c r="L373" s="12"/>
      <c r="M373" s="307"/>
      <c r="N373" s="307"/>
      <c r="O373" s="307"/>
      <c r="P373" s="307"/>
      <c r="Q373" s="307"/>
      <c r="R373" s="307"/>
      <c r="S373" s="307"/>
      <c r="T373" s="307"/>
      <c r="U373" s="307"/>
      <c r="V373" s="307"/>
      <c r="W373" s="307"/>
      <c r="X373" s="307"/>
      <c r="Y373" s="307"/>
      <c r="Z373" s="307"/>
      <c r="AA373" s="307"/>
      <c r="AB373" s="307"/>
      <c r="AC373" s="307"/>
      <c r="AD373" s="307"/>
      <c r="AE373" s="307"/>
      <c r="AF373" s="307"/>
    </row>
    <row r="374" spans="1:32" ht="33.75" customHeight="1">
      <c r="A374" s="307"/>
      <c r="B374" s="12"/>
      <c r="C374" s="12"/>
      <c r="D374" s="12"/>
      <c r="E374" s="12"/>
      <c r="F374" s="12"/>
      <c r="G374" s="12"/>
      <c r="H374" s="12"/>
      <c r="I374" s="12"/>
      <c r="J374" s="12"/>
      <c r="K374" s="12"/>
      <c r="L374" s="12"/>
      <c r="M374" s="307"/>
      <c r="N374" s="307"/>
      <c r="O374" s="307"/>
      <c r="P374" s="307"/>
      <c r="Q374" s="307"/>
      <c r="R374" s="307"/>
      <c r="S374" s="307"/>
      <c r="T374" s="307"/>
      <c r="U374" s="307"/>
      <c r="V374" s="307"/>
      <c r="W374" s="307"/>
      <c r="X374" s="307"/>
      <c r="Y374" s="307"/>
      <c r="Z374" s="307"/>
      <c r="AA374" s="307"/>
      <c r="AB374" s="307"/>
      <c r="AC374" s="307"/>
      <c r="AD374" s="307"/>
      <c r="AE374" s="307"/>
      <c r="AF374" s="307"/>
    </row>
    <row r="375" spans="1:32" ht="37.5" customHeight="1">
      <c r="A375" s="307"/>
      <c r="B375" s="2949"/>
      <c r="C375" s="2882"/>
      <c r="D375" s="2882"/>
      <c r="E375" s="2949"/>
      <c r="F375" s="2882"/>
      <c r="G375" s="2882"/>
      <c r="H375" s="2882"/>
      <c r="I375" s="2882"/>
      <c r="J375" s="2882"/>
      <c r="K375" s="2882"/>
      <c r="L375" s="2882"/>
      <c r="M375" s="307"/>
      <c r="N375" s="307"/>
      <c r="O375" s="307"/>
      <c r="P375" s="307"/>
      <c r="Q375" s="307"/>
      <c r="R375" s="307"/>
      <c r="S375" s="307"/>
      <c r="T375" s="307"/>
      <c r="U375" s="307"/>
      <c r="V375" s="307"/>
      <c r="W375" s="307"/>
      <c r="X375" s="307"/>
      <c r="Y375" s="307"/>
      <c r="Z375" s="307"/>
      <c r="AA375" s="307"/>
      <c r="AB375" s="307"/>
      <c r="AC375" s="307"/>
      <c r="AD375" s="307"/>
      <c r="AE375" s="307"/>
      <c r="AF375" s="307"/>
    </row>
    <row r="376" spans="1:32" ht="14.25" customHeight="1">
      <c r="A376" s="307"/>
      <c r="B376" s="2882"/>
      <c r="C376" s="2882"/>
      <c r="D376" s="2882"/>
      <c r="E376" s="2882"/>
      <c r="F376" s="2882"/>
      <c r="G376" s="2882"/>
      <c r="H376" s="2882"/>
      <c r="I376" s="2882"/>
      <c r="J376" s="2882"/>
      <c r="K376" s="2882"/>
      <c r="L376" s="2882"/>
      <c r="M376" s="307"/>
      <c r="N376" s="307"/>
      <c r="O376" s="307"/>
      <c r="P376" s="307"/>
      <c r="Q376" s="307"/>
      <c r="R376" s="307"/>
      <c r="S376" s="307"/>
      <c r="T376" s="307"/>
      <c r="U376" s="307"/>
      <c r="V376" s="307"/>
      <c r="W376" s="307"/>
      <c r="X376" s="307"/>
      <c r="Y376" s="307"/>
      <c r="Z376" s="307"/>
      <c r="AA376" s="307"/>
      <c r="AB376" s="307"/>
      <c r="AC376" s="307"/>
      <c r="AD376" s="307"/>
      <c r="AE376" s="307"/>
      <c r="AF376" s="307"/>
    </row>
    <row r="377" spans="1:32" ht="14.25" customHeight="1">
      <c r="A377" s="307"/>
      <c r="B377" s="2949"/>
      <c r="C377" s="2882"/>
      <c r="D377" s="2882"/>
      <c r="E377" s="2949"/>
      <c r="F377" s="2882"/>
      <c r="G377" s="2882"/>
      <c r="H377" s="2882"/>
      <c r="I377" s="2882"/>
      <c r="J377" s="2882"/>
      <c r="K377" s="2882"/>
      <c r="L377" s="2882"/>
      <c r="M377" s="307"/>
      <c r="N377" s="307"/>
      <c r="O377" s="307"/>
      <c r="P377" s="307"/>
      <c r="Q377" s="307"/>
      <c r="R377" s="307"/>
      <c r="S377" s="307"/>
      <c r="T377" s="307"/>
      <c r="U377" s="307"/>
      <c r="V377" s="307"/>
      <c r="W377" s="307"/>
      <c r="X377" s="307"/>
      <c r="Y377" s="307"/>
      <c r="Z377" s="307"/>
      <c r="AA377" s="307"/>
      <c r="AB377" s="307"/>
      <c r="AC377" s="307"/>
      <c r="AD377" s="307"/>
      <c r="AE377" s="307"/>
      <c r="AF377" s="307"/>
    </row>
    <row r="378" spans="1:32" ht="14.25" customHeight="1">
      <c r="A378" s="307"/>
      <c r="B378" s="2882"/>
      <c r="C378" s="2882"/>
      <c r="D378" s="2882"/>
      <c r="E378" s="2882"/>
      <c r="F378" s="2882"/>
      <c r="G378" s="2882"/>
      <c r="H378" s="2882"/>
      <c r="I378" s="2882"/>
      <c r="J378" s="2882"/>
      <c r="K378" s="2882"/>
      <c r="L378" s="2882"/>
      <c r="M378" s="307"/>
      <c r="N378" s="307"/>
      <c r="O378" s="307"/>
      <c r="P378" s="307"/>
      <c r="Q378" s="307"/>
      <c r="R378" s="307"/>
      <c r="S378" s="307"/>
      <c r="T378" s="307"/>
      <c r="U378" s="307"/>
      <c r="V378" s="307"/>
      <c r="W378" s="307"/>
      <c r="X378" s="307"/>
      <c r="Y378" s="307"/>
      <c r="Z378" s="307"/>
      <c r="AA378" s="307"/>
      <c r="AB378" s="307"/>
      <c r="AC378" s="307"/>
      <c r="AD378" s="307"/>
      <c r="AE378" s="307"/>
      <c r="AF378" s="307"/>
    </row>
    <row r="379" spans="1:32" ht="14.25" customHeight="1">
      <c r="A379" s="307"/>
      <c r="B379" s="2882"/>
      <c r="C379" s="2882"/>
      <c r="D379" s="2882"/>
      <c r="E379" s="2882"/>
      <c r="F379" s="2882"/>
      <c r="G379" s="2882"/>
      <c r="H379" s="2882"/>
      <c r="I379" s="2882"/>
      <c r="J379" s="2882"/>
      <c r="K379" s="2882"/>
      <c r="L379" s="2882"/>
      <c r="M379" s="307"/>
      <c r="N379" s="307"/>
      <c r="O379" s="307"/>
      <c r="P379" s="307"/>
      <c r="Q379" s="307"/>
      <c r="R379" s="307"/>
      <c r="S379" s="307"/>
      <c r="T379" s="307"/>
      <c r="U379" s="307"/>
      <c r="V379" s="307"/>
      <c r="W379" s="307"/>
      <c r="X379" s="307"/>
      <c r="Y379" s="307"/>
      <c r="Z379" s="307"/>
      <c r="AA379" s="307"/>
      <c r="AB379" s="307"/>
      <c r="AC379" s="307"/>
      <c r="AD379" s="307"/>
      <c r="AE379" s="307"/>
      <c r="AF379" s="307"/>
    </row>
    <row r="380" spans="1:32" ht="14.25" customHeight="1">
      <c r="A380" s="307"/>
      <c r="B380" s="2882"/>
      <c r="C380" s="2882"/>
      <c r="D380" s="2882"/>
      <c r="E380" s="2882"/>
      <c r="F380" s="2882"/>
      <c r="G380" s="2882"/>
      <c r="H380" s="2882"/>
      <c r="I380" s="2882"/>
      <c r="J380" s="2882"/>
      <c r="K380" s="2882"/>
      <c r="L380" s="2882"/>
      <c r="M380" s="307"/>
      <c r="N380" s="307"/>
      <c r="O380" s="307"/>
      <c r="P380" s="307"/>
      <c r="Q380" s="307"/>
      <c r="R380" s="307"/>
      <c r="S380" s="307"/>
      <c r="T380" s="307"/>
      <c r="U380" s="307"/>
      <c r="V380" s="307"/>
      <c r="W380" s="307"/>
      <c r="X380" s="307"/>
      <c r="Y380" s="307"/>
      <c r="Z380" s="307"/>
      <c r="AA380" s="307"/>
      <c r="AB380" s="307"/>
      <c r="AC380" s="307"/>
      <c r="AD380" s="307"/>
      <c r="AE380" s="307"/>
      <c r="AF380" s="307"/>
    </row>
    <row r="381" spans="1:32" ht="14.25" customHeight="1">
      <c r="A381" s="307"/>
      <c r="B381" s="2882"/>
      <c r="C381" s="2882"/>
      <c r="D381" s="2882"/>
      <c r="E381" s="2882"/>
      <c r="F381" s="2882"/>
      <c r="G381" s="2882"/>
      <c r="H381" s="2882"/>
      <c r="I381" s="2882"/>
      <c r="J381" s="2882"/>
      <c r="K381" s="2882"/>
      <c r="L381" s="2882"/>
      <c r="M381" s="307"/>
      <c r="N381" s="307"/>
      <c r="O381" s="307"/>
      <c r="P381" s="307"/>
      <c r="Q381" s="307"/>
      <c r="R381" s="307"/>
      <c r="S381" s="307"/>
      <c r="T381" s="307"/>
      <c r="U381" s="307"/>
      <c r="V381" s="307"/>
      <c r="W381" s="307"/>
      <c r="X381" s="307"/>
      <c r="Y381" s="307"/>
      <c r="Z381" s="307"/>
      <c r="AA381" s="307"/>
      <c r="AB381" s="307"/>
      <c r="AC381" s="307"/>
      <c r="AD381" s="307"/>
      <c r="AE381" s="307"/>
      <c r="AF381" s="307"/>
    </row>
    <row r="382" spans="1:32" ht="14.25" customHeight="1">
      <c r="A382" s="307"/>
      <c r="B382" s="2882"/>
      <c r="C382" s="2882"/>
      <c r="D382" s="2882"/>
      <c r="E382" s="2882"/>
      <c r="F382" s="2882"/>
      <c r="G382" s="2882"/>
      <c r="H382" s="2882"/>
      <c r="I382" s="2882"/>
      <c r="J382" s="2882"/>
      <c r="K382" s="2882"/>
      <c r="L382" s="2882"/>
      <c r="M382" s="307"/>
      <c r="N382" s="307"/>
      <c r="O382" s="307"/>
      <c r="P382" s="307"/>
      <c r="Q382" s="307"/>
      <c r="R382" s="307"/>
      <c r="S382" s="307"/>
      <c r="T382" s="307"/>
      <c r="U382" s="307"/>
      <c r="V382" s="307"/>
      <c r="W382" s="307"/>
      <c r="X382" s="307"/>
      <c r="Y382" s="307"/>
      <c r="Z382" s="307"/>
      <c r="AA382" s="307"/>
      <c r="AB382" s="307"/>
      <c r="AC382" s="307"/>
      <c r="AD382" s="307"/>
      <c r="AE382" s="307"/>
      <c r="AF382" s="307"/>
    </row>
    <row r="383" spans="1:32" ht="33" customHeight="1">
      <c r="A383" s="307"/>
      <c r="B383" s="2882"/>
      <c r="C383" s="2882"/>
      <c r="D383" s="2882"/>
      <c r="E383" s="2882"/>
      <c r="F383" s="2882"/>
      <c r="G383" s="2882"/>
      <c r="H383" s="2882"/>
      <c r="I383" s="2882"/>
      <c r="J383" s="2882"/>
      <c r="K383" s="2882"/>
      <c r="L383" s="2882"/>
      <c r="M383" s="307"/>
      <c r="N383" s="307"/>
      <c r="O383" s="307"/>
      <c r="P383" s="307"/>
      <c r="Q383" s="307"/>
      <c r="R383" s="307"/>
      <c r="S383" s="307"/>
      <c r="T383" s="307"/>
      <c r="U383" s="307"/>
      <c r="V383" s="307"/>
      <c r="W383" s="307"/>
      <c r="X383" s="307"/>
      <c r="Y383" s="307"/>
      <c r="Z383" s="307"/>
      <c r="AA383" s="307"/>
      <c r="AB383" s="307"/>
      <c r="AC383" s="307"/>
      <c r="AD383" s="307"/>
      <c r="AE383" s="307"/>
      <c r="AF383" s="307"/>
    </row>
    <row r="384" spans="1:32" ht="14.25" customHeight="1">
      <c r="A384" s="307"/>
      <c r="B384" s="2882"/>
      <c r="C384" s="2882"/>
      <c r="D384" s="2882"/>
      <c r="E384" s="2882"/>
      <c r="F384" s="2882"/>
      <c r="G384" s="2882"/>
      <c r="H384" s="2882"/>
      <c r="I384" s="2882"/>
      <c r="J384" s="2882"/>
      <c r="K384" s="2882"/>
      <c r="L384" s="2882"/>
      <c r="M384" s="307"/>
      <c r="N384" s="307"/>
      <c r="O384" s="307"/>
      <c r="P384" s="307"/>
      <c r="Q384" s="307"/>
      <c r="R384" s="307"/>
      <c r="S384" s="307"/>
      <c r="T384" s="307"/>
      <c r="U384" s="307"/>
      <c r="V384" s="307"/>
      <c r="W384" s="307"/>
      <c r="X384" s="307"/>
      <c r="Y384" s="307"/>
      <c r="Z384" s="307"/>
      <c r="AA384" s="307"/>
      <c r="AB384" s="307"/>
      <c r="AC384" s="307"/>
      <c r="AD384" s="307"/>
      <c r="AE384" s="307"/>
      <c r="AF384" s="307"/>
    </row>
    <row r="385" spans="1:32" ht="14.25" customHeight="1">
      <c r="A385" s="307"/>
      <c r="B385" s="2882"/>
      <c r="C385" s="2882"/>
      <c r="D385" s="2882"/>
      <c r="E385" s="2882"/>
      <c r="F385" s="2882"/>
      <c r="G385" s="2882"/>
      <c r="H385" s="2882"/>
      <c r="I385" s="2882"/>
      <c r="J385" s="2882"/>
      <c r="K385" s="2882"/>
      <c r="L385" s="2882"/>
      <c r="M385" s="307"/>
      <c r="N385" s="307"/>
      <c r="O385" s="307"/>
      <c r="P385" s="307"/>
      <c r="Q385" s="307"/>
      <c r="R385" s="307"/>
      <c r="S385" s="307"/>
      <c r="T385" s="307"/>
      <c r="U385" s="307"/>
      <c r="V385" s="307"/>
      <c r="W385" s="307"/>
      <c r="X385" s="307"/>
      <c r="Y385" s="307"/>
      <c r="Z385" s="307"/>
      <c r="AA385" s="307"/>
      <c r="AB385" s="307"/>
      <c r="AC385" s="307"/>
      <c r="AD385" s="307"/>
      <c r="AE385" s="307"/>
      <c r="AF385" s="307"/>
    </row>
    <row r="386" spans="1:32" ht="42.75" customHeight="1">
      <c r="A386" s="307"/>
      <c r="B386" s="2882"/>
      <c r="C386" s="2882"/>
      <c r="D386" s="2882"/>
      <c r="E386" s="2882"/>
      <c r="F386" s="2882"/>
      <c r="G386" s="2882"/>
      <c r="H386" s="2882"/>
      <c r="I386" s="2882"/>
      <c r="J386" s="2882"/>
      <c r="K386" s="2882"/>
      <c r="L386" s="2882"/>
      <c r="M386" s="307"/>
      <c r="N386" s="307"/>
      <c r="O386" s="307"/>
      <c r="P386" s="307"/>
      <c r="Q386" s="307"/>
      <c r="R386" s="307"/>
      <c r="S386" s="307"/>
      <c r="T386" s="307"/>
      <c r="U386" s="307"/>
      <c r="V386" s="307"/>
      <c r="W386" s="307"/>
      <c r="X386" s="307"/>
      <c r="Y386" s="307"/>
      <c r="Z386" s="307"/>
      <c r="AA386" s="307"/>
      <c r="AB386" s="307"/>
      <c r="AC386" s="307"/>
      <c r="AD386" s="307"/>
      <c r="AE386" s="307"/>
      <c r="AF386" s="307"/>
    </row>
    <row r="387" spans="1:32" ht="14.25" customHeight="1">
      <c r="A387" s="307"/>
      <c r="B387" s="2882"/>
      <c r="C387" s="2882"/>
      <c r="D387" s="2882"/>
      <c r="E387" s="2882"/>
      <c r="F387" s="2882"/>
      <c r="G387" s="2882"/>
      <c r="H387" s="2882"/>
      <c r="I387" s="2882"/>
      <c r="J387" s="2882"/>
      <c r="K387" s="2882"/>
      <c r="L387" s="2882"/>
      <c r="M387" s="307"/>
      <c r="N387" s="307"/>
      <c r="O387" s="307"/>
      <c r="P387" s="307"/>
      <c r="Q387" s="307"/>
      <c r="R387" s="307"/>
      <c r="S387" s="307"/>
      <c r="T387" s="307"/>
      <c r="U387" s="307"/>
      <c r="V387" s="307"/>
      <c r="W387" s="307"/>
      <c r="X387" s="307"/>
      <c r="Y387" s="307"/>
      <c r="Z387" s="307"/>
      <c r="AA387" s="307"/>
      <c r="AB387" s="307"/>
      <c r="AC387" s="307"/>
      <c r="AD387" s="307"/>
      <c r="AE387" s="307"/>
      <c r="AF387" s="307"/>
    </row>
    <row r="388" spans="1:32" ht="30.75" customHeight="1">
      <c r="A388" s="307"/>
      <c r="B388" s="2882"/>
      <c r="C388" s="2882"/>
      <c r="D388" s="2882"/>
      <c r="E388" s="2882"/>
      <c r="F388" s="2882"/>
      <c r="G388" s="2882"/>
      <c r="H388" s="2882"/>
      <c r="I388" s="2882"/>
      <c r="J388" s="2882"/>
      <c r="K388" s="2882"/>
      <c r="L388" s="2882"/>
      <c r="M388" s="307"/>
      <c r="N388" s="307"/>
      <c r="O388" s="307"/>
      <c r="P388" s="307"/>
      <c r="Q388" s="307"/>
      <c r="R388" s="307"/>
      <c r="S388" s="307"/>
      <c r="T388" s="307"/>
      <c r="U388" s="307"/>
      <c r="V388" s="307"/>
      <c r="W388" s="307"/>
      <c r="X388" s="307"/>
      <c r="Y388" s="307"/>
      <c r="Z388" s="307"/>
      <c r="AA388" s="307"/>
      <c r="AB388" s="307"/>
      <c r="AC388" s="307"/>
      <c r="AD388" s="307"/>
      <c r="AE388" s="307"/>
      <c r="AF388" s="307"/>
    </row>
    <row r="389" spans="1:32" ht="14.25" customHeight="1">
      <c r="A389" s="307"/>
      <c r="B389" s="2949"/>
      <c r="C389" s="2882"/>
      <c r="D389" s="2882"/>
      <c r="E389" s="2949"/>
      <c r="F389" s="2882"/>
      <c r="G389" s="2882"/>
      <c r="H389" s="2882"/>
      <c r="I389" s="2882"/>
      <c r="J389" s="2882"/>
      <c r="K389" s="2882"/>
      <c r="L389" s="2882"/>
      <c r="M389" s="307"/>
      <c r="N389" s="307"/>
      <c r="O389" s="307"/>
      <c r="P389" s="307"/>
      <c r="Q389" s="307"/>
      <c r="R389" s="307"/>
      <c r="S389" s="307"/>
      <c r="T389" s="307"/>
      <c r="U389" s="307"/>
      <c r="V389" s="307"/>
      <c r="W389" s="307"/>
      <c r="X389" s="307"/>
      <c r="Y389" s="307"/>
      <c r="Z389" s="307"/>
      <c r="AA389" s="307"/>
      <c r="AB389" s="307"/>
      <c r="AC389" s="307"/>
      <c r="AD389" s="307"/>
      <c r="AE389" s="307"/>
      <c r="AF389" s="307"/>
    </row>
    <row r="390" spans="1:32" ht="14.25" customHeight="1">
      <c r="A390" s="307"/>
      <c r="B390" s="2949"/>
      <c r="C390" s="2882"/>
      <c r="D390" s="2882"/>
      <c r="E390" s="2949"/>
      <c r="F390" s="2882"/>
      <c r="G390" s="2882"/>
      <c r="H390" s="2882"/>
      <c r="I390" s="2882"/>
      <c r="J390" s="2882"/>
      <c r="K390" s="2882"/>
      <c r="L390" s="2882"/>
      <c r="M390" s="307"/>
      <c r="N390" s="307"/>
      <c r="O390" s="307"/>
      <c r="P390" s="307"/>
      <c r="Q390" s="307"/>
      <c r="R390" s="307"/>
      <c r="S390" s="307"/>
      <c r="T390" s="307"/>
      <c r="U390" s="307"/>
      <c r="V390" s="307"/>
      <c r="W390" s="307"/>
      <c r="X390" s="307"/>
      <c r="Y390" s="307"/>
      <c r="Z390" s="307"/>
      <c r="AA390" s="307"/>
      <c r="AB390" s="307"/>
      <c r="AC390" s="307"/>
      <c r="AD390" s="307"/>
      <c r="AE390" s="307"/>
      <c r="AF390" s="307"/>
    </row>
    <row r="391" spans="1:32" ht="14.25" customHeight="1">
      <c r="A391" s="307"/>
      <c r="B391" s="2949"/>
      <c r="C391" s="2882"/>
      <c r="D391" s="2882"/>
      <c r="E391" s="2949"/>
      <c r="F391" s="2882"/>
      <c r="G391" s="2882"/>
      <c r="H391" s="2882"/>
      <c r="I391" s="2882"/>
      <c r="J391" s="2882"/>
      <c r="K391" s="2882"/>
      <c r="L391" s="12"/>
      <c r="M391" s="307"/>
      <c r="N391" s="307"/>
      <c r="O391" s="307"/>
      <c r="P391" s="307"/>
      <c r="Q391" s="307"/>
      <c r="R391" s="307"/>
      <c r="S391" s="307"/>
      <c r="T391" s="307"/>
      <c r="U391" s="307"/>
      <c r="V391" s="307"/>
      <c r="W391" s="307"/>
      <c r="X391" s="307"/>
      <c r="Y391" s="307"/>
      <c r="Z391" s="307"/>
      <c r="AA391" s="307"/>
      <c r="AB391" s="307"/>
      <c r="AC391" s="307"/>
      <c r="AD391" s="307"/>
      <c r="AE391" s="307"/>
      <c r="AF391" s="307"/>
    </row>
    <row r="392" spans="1:32" ht="14.25" customHeight="1">
      <c r="A392" s="307"/>
      <c r="B392" s="2882"/>
      <c r="C392" s="2882"/>
      <c r="D392" s="2882"/>
      <c r="E392" s="2949"/>
      <c r="F392" s="2882"/>
      <c r="G392" s="2882"/>
      <c r="H392" s="2882"/>
      <c r="I392" s="2882"/>
      <c r="J392" s="2882"/>
      <c r="K392" s="2882"/>
      <c r="L392" s="12"/>
      <c r="M392" s="307"/>
      <c r="N392" s="307"/>
      <c r="O392" s="307"/>
      <c r="P392" s="307"/>
      <c r="Q392" s="307"/>
      <c r="R392" s="307"/>
      <c r="S392" s="307"/>
      <c r="T392" s="307"/>
      <c r="U392" s="307"/>
      <c r="V392" s="307"/>
      <c r="W392" s="307"/>
      <c r="X392" s="307"/>
      <c r="Y392" s="307"/>
      <c r="Z392" s="307"/>
      <c r="AA392" s="307"/>
      <c r="AB392" s="307"/>
      <c r="AC392" s="307"/>
      <c r="AD392" s="307"/>
      <c r="AE392" s="307"/>
      <c r="AF392" s="307"/>
    </row>
    <row r="393" spans="1:32" ht="14.25" customHeight="1">
      <c r="A393" s="307"/>
      <c r="B393" s="2882"/>
      <c r="C393" s="2882"/>
      <c r="D393" s="2882"/>
      <c r="E393" s="2949"/>
      <c r="F393" s="2882"/>
      <c r="G393" s="2882"/>
      <c r="H393" s="2882"/>
      <c r="I393" s="2882"/>
      <c r="J393" s="2882"/>
      <c r="K393" s="2882"/>
      <c r="L393" s="1174"/>
      <c r="M393" s="1699"/>
      <c r="N393" s="307"/>
      <c r="O393" s="307"/>
      <c r="P393" s="307"/>
      <c r="Q393" s="307"/>
      <c r="R393" s="307"/>
      <c r="S393" s="307"/>
      <c r="T393" s="307"/>
      <c r="U393" s="307"/>
      <c r="V393" s="307"/>
      <c r="W393" s="307"/>
      <c r="X393" s="307"/>
      <c r="Y393" s="307"/>
      <c r="Z393" s="307"/>
      <c r="AA393" s="307"/>
      <c r="AB393" s="307"/>
      <c r="AC393" s="307"/>
      <c r="AD393" s="307"/>
      <c r="AE393" s="307"/>
      <c r="AF393" s="307"/>
    </row>
    <row r="394" spans="1:32" ht="14.25" customHeight="1">
      <c r="A394" s="307"/>
      <c r="B394" s="2882"/>
      <c r="C394" s="2882"/>
      <c r="D394" s="2882"/>
      <c r="E394" s="2949"/>
      <c r="F394" s="2882"/>
      <c r="G394" s="2882"/>
      <c r="H394" s="2882"/>
      <c r="I394" s="2882"/>
      <c r="J394" s="2882"/>
      <c r="K394" s="2882"/>
      <c r="L394" s="12"/>
      <c r="M394" s="307"/>
      <c r="N394" s="307"/>
      <c r="O394" s="307"/>
      <c r="P394" s="307"/>
      <c r="Q394" s="307"/>
      <c r="R394" s="307"/>
      <c r="S394" s="307"/>
      <c r="T394" s="307"/>
      <c r="U394" s="307"/>
      <c r="V394" s="307"/>
      <c r="W394" s="307"/>
      <c r="X394" s="307"/>
      <c r="Y394" s="307"/>
      <c r="Z394" s="307"/>
      <c r="AA394" s="307"/>
      <c r="AB394" s="307"/>
      <c r="AC394" s="307"/>
      <c r="AD394" s="307"/>
      <c r="AE394" s="307"/>
      <c r="AF394" s="307"/>
    </row>
    <row r="395" spans="1:32" ht="14.25" customHeight="1">
      <c r="A395" s="307"/>
      <c r="B395" s="2882"/>
      <c r="C395" s="2882"/>
      <c r="D395" s="2882"/>
      <c r="E395" s="2949"/>
      <c r="F395" s="2882"/>
      <c r="G395" s="2882"/>
      <c r="H395" s="2882"/>
      <c r="I395" s="2882"/>
      <c r="J395" s="2882"/>
      <c r="K395" s="2882"/>
      <c r="L395" s="1174"/>
      <c r="M395" s="1699"/>
      <c r="N395" s="307"/>
      <c r="O395" s="307"/>
      <c r="P395" s="307"/>
      <c r="Q395" s="307"/>
      <c r="R395" s="307"/>
      <c r="S395" s="307"/>
      <c r="T395" s="307"/>
      <c r="U395" s="307"/>
      <c r="V395" s="307"/>
      <c r="W395" s="307"/>
      <c r="X395" s="307"/>
      <c r="Y395" s="307"/>
      <c r="Z395" s="307"/>
      <c r="AA395" s="307"/>
      <c r="AB395" s="307"/>
      <c r="AC395" s="307"/>
      <c r="AD395" s="307"/>
      <c r="AE395" s="307"/>
      <c r="AF395" s="307"/>
    </row>
    <row r="396" spans="1:32" ht="14.25" customHeight="1">
      <c r="A396" s="307"/>
      <c r="B396" s="2882"/>
      <c r="C396" s="2882"/>
      <c r="D396" s="2882"/>
      <c r="E396" s="2949"/>
      <c r="F396" s="2882"/>
      <c r="G396" s="2882"/>
      <c r="H396" s="2882"/>
      <c r="I396" s="2882"/>
      <c r="J396" s="2882"/>
      <c r="K396" s="2882"/>
      <c r="L396" s="12"/>
      <c r="M396" s="307"/>
      <c r="N396" s="307"/>
      <c r="O396" s="307"/>
      <c r="P396" s="307"/>
      <c r="Q396" s="307"/>
      <c r="R396" s="307"/>
      <c r="S396" s="307"/>
      <c r="T396" s="307"/>
      <c r="U396" s="307"/>
      <c r="V396" s="307"/>
      <c r="W396" s="307"/>
      <c r="X396" s="307"/>
      <c r="Y396" s="307"/>
      <c r="Z396" s="307"/>
      <c r="AA396" s="307"/>
      <c r="AB396" s="307"/>
      <c r="AC396" s="307"/>
      <c r="AD396" s="307"/>
      <c r="AE396" s="307"/>
      <c r="AF396" s="307"/>
    </row>
    <row r="397" spans="1:32" ht="14.25" customHeight="1">
      <c r="A397" s="307"/>
      <c r="B397" s="2949"/>
      <c r="C397" s="2882"/>
      <c r="D397" s="2882"/>
      <c r="E397" s="2949"/>
      <c r="F397" s="2882"/>
      <c r="G397" s="2882"/>
      <c r="H397" s="2882"/>
      <c r="I397" s="2882"/>
      <c r="J397" s="2882"/>
      <c r="K397" s="2882"/>
      <c r="L397" s="2882"/>
      <c r="M397" s="307"/>
      <c r="N397" s="307"/>
      <c r="O397" s="307"/>
      <c r="P397" s="307"/>
      <c r="Q397" s="307"/>
      <c r="R397" s="307"/>
      <c r="S397" s="307"/>
      <c r="T397" s="307"/>
      <c r="U397" s="307"/>
      <c r="V397" s="307"/>
      <c r="W397" s="307"/>
      <c r="X397" s="307"/>
      <c r="Y397" s="307"/>
      <c r="Z397" s="307"/>
      <c r="AA397" s="307"/>
      <c r="AB397" s="307"/>
      <c r="AC397" s="307"/>
      <c r="AD397" s="307"/>
      <c r="AE397" s="307"/>
      <c r="AF397" s="307"/>
    </row>
    <row r="398" spans="1:32" ht="14.25" customHeight="1">
      <c r="A398" s="307"/>
      <c r="B398" s="2949"/>
      <c r="C398" s="2882"/>
      <c r="D398" s="2882"/>
      <c r="E398" s="2949"/>
      <c r="F398" s="2882"/>
      <c r="G398" s="2882"/>
      <c r="H398" s="2882"/>
      <c r="I398" s="2882"/>
      <c r="J398" s="2882"/>
      <c r="K398" s="2882"/>
      <c r="L398" s="2882"/>
      <c r="M398" s="307"/>
      <c r="N398" s="307"/>
      <c r="O398" s="307"/>
      <c r="P398" s="307"/>
      <c r="Q398" s="307"/>
      <c r="R398" s="307"/>
      <c r="S398" s="307"/>
      <c r="T398" s="307"/>
      <c r="U398" s="307"/>
      <c r="V398" s="307"/>
      <c r="W398" s="307"/>
      <c r="X398" s="307"/>
      <c r="Y398" s="307"/>
      <c r="Z398" s="307"/>
      <c r="AA398" s="307"/>
      <c r="AB398" s="307"/>
      <c r="AC398" s="307"/>
      <c r="AD398" s="307"/>
      <c r="AE398" s="307"/>
      <c r="AF398" s="307"/>
    </row>
    <row r="399" spans="1:32" ht="14.25" customHeight="1">
      <c r="A399" s="307"/>
      <c r="B399" s="2949"/>
      <c r="C399" s="2882"/>
      <c r="D399" s="2882"/>
      <c r="E399" s="4112"/>
      <c r="F399" s="2882"/>
      <c r="G399" s="4112"/>
      <c r="H399" s="2882"/>
      <c r="I399" s="4112"/>
      <c r="J399" s="2882"/>
      <c r="K399" s="4112"/>
      <c r="L399" s="2882"/>
      <c r="M399" s="307"/>
      <c r="N399" s="307"/>
      <c r="O399" s="307"/>
      <c r="P399" s="307"/>
      <c r="Q399" s="307"/>
      <c r="R399" s="307"/>
      <c r="S399" s="307"/>
      <c r="T399" s="307"/>
      <c r="U399" s="307"/>
      <c r="V399" s="307"/>
      <c r="W399" s="307"/>
      <c r="X399" s="307"/>
      <c r="Y399" s="307"/>
      <c r="Z399" s="307"/>
      <c r="AA399" s="307"/>
      <c r="AB399" s="307"/>
      <c r="AC399" s="307"/>
      <c r="AD399" s="307"/>
      <c r="AE399" s="307"/>
      <c r="AF399" s="307"/>
    </row>
    <row r="400" spans="1:32" ht="14.25" customHeight="1">
      <c r="A400" s="307"/>
      <c r="B400" s="2882"/>
      <c r="C400" s="2882"/>
      <c r="D400" s="2882"/>
      <c r="E400" s="4112"/>
      <c r="F400" s="2882"/>
      <c r="G400" s="4110"/>
      <c r="H400" s="2882"/>
      <c r="I400" s="4110"/>
      <c r="J400" s="2882"/>
      <c r="K400" s="4110"/>
      <c r="L400" s="2882"/>
      <c r="M400" s="307"/>
      <c r="N400" s="307"/>
      <c r="O400" s="307"/>
      <c r="P400" s="307"/>
      <c r="Q400" s="307"/>
      <c r="R400" s="307"/>
      <c r="S400" s="307"/>
      <c r="T400" s="307"/>
      <c r="U400" s="307"/>
      <c r="V400" s="307"/>
      <c r="W400" s="307"/>
      <c r="X400" s="307"/>
      <c r="Y400" s="307"/>
      <c r="Z400" s="307"/>
      <c r="AA400" s="307"/>
      <c r="AB400" s="307"/>
      <c r="AC400" s="307"/>
      <c r="AD400" s="307"/>
      <c r="AE400" s="307"/>
      <c r="AF400" s="307"/>
    </row>
    <row r="401" spans="1:32" ht="14.25" customHeight="1">
      <c r="A401" s="307"/>
      <c r="B401" s="2882"/>
      <c r="C401" s="2882"/>
      <c r="D401" s="2882"/>
      <c r="E401" s="4112"/>
      <c r="F401" s="2882"/>
      <c r="G401" s="4110"/>
      <c r="H401" s="2882"/>
      <c r="I401" s="4110"/>
      <c r="J401" s="2882"/>
      <c r="K401" s="4110"/>
      <c r="L401" s="2882"/>
      <c r="M401" s="307"/>
      <c r="N401" s="307"/>
      <c r="O401" s="307"/>
      <c r="P401" s="307"/>
      <c r="Q401" s="307"/>
      <c r="R401" s="307"/>
      <c r="S401" s="307"/>
      <c r="T401" s="307"/>
      <c r="U401" s="307"/>
      <c r="V401" s="307"/>
      <c r="W401" s="307"/>
      <c r="X401" s="307"/>
      <c r="Y401" s="307"/>
      <c r="Z401" s="307"/>
      <c r="AA401" s="307"/>
      <c r="AB401" s="307"/>
      <c r="AC401" s="307"/>
      <c r="AD401" s="307"/>
      <c r="AE401" s="307"/>
      <c r="AF401" s="307"/>
    </row>
    <row r="402" spans="1:32" ht="20.25" customHeight="1">
      <c r="A402" s="307"/>
      <c r="B402" s="2882"/>
      <c r="C402" s="2882"/>
      <c r="D402" s="2882"/>
      <c r="E402" s="4112"/>
      <c r="F402" s="2882"/>
      <c r="G402" s="4110"/>
      <c r="H402" s="2882"/>
      <c r="I402" s="4110"/>
      <c r="J402" s="2882"/>
      <c r="K402" s="4110"/>
      <c r="L402" s="2882"/>
      <c r="M402" s="307"/>
      <c r="N402" s="307"/>
      <c r="O402" s="307"/>
      <c r="P402" s="307"/>
      <c r="Q402" s="307"/>
      <c r="R402" s="307"/>
      <c r="S402" s="307"/>
      <c r="T402" s="307"/>
      <c r="U402" s="307"/>
      <c r="V402" s="307"/>
      <c r="W402" s="307"/>
      <c r="X402" s="307"/>
      <c r="Y402" s="307"/>
      <c r="Z402" s="307"/>
      <c r="AA402" s="307"/>
      <c r="AB402" s="307"/>
      <c r="AC402" s="307"/>
      <c r="AD402" s="307"/>
      <c r="AE402" s="307"/>
      <c r="AF402" s="307"/>
    </row>
    <row r="403" spans="1:32" ht="14.25" customHeight="1">
      <c r="A403" s="307"/>
      <c r="B403" s="2949"/>
      <c r="C403" s="2882"/>
      <c r="D403" s="2882"/>
      <c r="E403" s="2882"/>
      <c r="F403" s="2882"/>
      <c r="G403" s="2882"/>
      <c r="H403" s="2882"/>
      <c r="I403" s="2882"/>
      <c r="J403" s="2882"/>
      <c r="K403" s="2882"/>
      <c r="L403" s="2882"/>
      <c r="M403" s="307"/>
      <c r="N403" s="307"/>
      <c r="O403" s="307"/>
      <c r="P403" s="307"/>
      <c r="Q403" s="307"/>
      <c r="R403" s="307"/>
      <c r="S403" s="307"/>
      <c r="T403" s="307"/>
      <c r="U403" s="307"/>
      <c r="V403" s="307"/>
      <c r="W403" s="307"/>
      <c r="X403" s="307"/>
      <c r="Y403" s="307"/>
      <c r="Z403" s="307"/>
      <c r="AA403" s="307"/>
      <c r="AB403" s="307"/>
      <c r="AC403" s="307"/>
      <c r="AD403" s="307"/>
      <c r="AE403" s="307"/>
      <c r="AF403" s="307"/>
    </row>
    <row r="404" spans="1:32" ht="14.25" customHeight="1">
      <c r="A404" s="307"/>
      <c r="B404" s="2882"/>
      <c r="C404" s="2882"/>
      <c r="D404" s="2882"/>
      <c r="E404" s="2882"/>
      <c r="F404" s="2882"/>
      <c r="G404" s="2882"/>
      <c r="H404" s="2882"/>
      <c r="I404" s="2882"/>
      <c r="J404" s="2882"/>
      <c r="K404" s="2882"/>
      <c r="L404" s="2882"/>
      <c r="M404" s="307"/>
      <c r="N404" s="307"/>
      <c r="O404" s="307"/>
      <c r="P404" s="307"/>
      <c r="Q404" s="307"/>
      <c r="R404" s="307"/>
      <c r="S404" s="307"/>
      <c r="T404" s="307"/>
      <c r="U404" s="307"/>
      <c r="V404" s="307"/>
      <c r="W404" s="307"/>
      <c r="X404" s="307"/>
      <c r="Y404" s="307"/>
      <c r="Z404" s="307"/>
      <c r="AA404" s="307"/>
      <c r="AB404" s="307"/>
      <c r="AC404" s="307"/>
      <c r="AD404" s="307"/>
      <c r="AE404" s="307"/>
      <c r="AF404" s="307"/>
    </row>
    <row r="405" spans="1:32" ht="14.25" customHeight="1">
      <c r="A405" s="307"/>
      <c r="B405" s="2882"/>
      <c r="C405" s="2882"/>
      <c r="D405" s="2882"/>
      <c r="E405" s="2882"/>
      <c r="F405" s="2882"/>
      <c r="G405" s="2882"/>
      <c r="H405" s="2882"/>
      <c r="I405" s="2882"/>
      <c r="J405" s="2882"/>
      <c r="K405" s="2882"/>
      <c r="L405" s="2882"/>
      <c r="M405" s="307"/>
      <c r="N405" s="307"/>
      <c r="O405" s="307"/>
      <c r="P405" s="307"/>
      <c r="Q405" s="307"/>
      <c r="R405" s="307"/>
      <c r="S405" s="307"/>
      <c r="T405" s="307"/>
      <c r="U405" s="307"/>
      <c r="V405" s="307"/>
      <c r="W405" s="307"/>
      <c r="X405" s="307"/>
      <c r="Y405" s="307"/>
      <c r="Z405" s="307"/>
      <c r="AA405" s="307"/>
      <c r="AB405" s="307"/>
      <c r="AC405" s="307"/>
      <c r="AD405" s="307"/>
      <c r="AE405" s="307"/>
      <c r="AF405" s="307"/>
    </row>
    <row r="406" spans="1:32" ht="70.5" customHeight="1">
      <c r="A406" s="307"/>
      <c r="B406" s="2882"/>
      <c r="C406" s="2882"/>
      <c r="D406" s="2882"/>
      <c r="E406" s="2882"/>
      <c r="F406" s="2882"/>
      <c r="G406" s="2882"/>
      <c r="H406" s="2882"/>
      <c r="I406" s="2882"/>
      <c r="J406" s="2882"/>
      <c r="K406" s="2882"/>
      <c r="L406" s="2882"/>
      <c r="M406" s="307"/>
      <c r="N406" s="307"/>
      <c r="O406" s="307"/>
      <c r="P406" s="307"/>
      <c r="Q406" s="307"/>
      <c r="R406" s="307"/>
      <c r="S406" s="307"/>
      <c r="T406" s="307"/>
      <c r="U406" s="307"/>
      <c r="V406" s="307"/>
      <c r="W406" s="307"/>
      <c r="X406" s="307"/>
      <c r="Y406" s="307"/>
      <c r="Z406" s="307"/>
      <c r="AA406" s="307"/>
      <c r="AB406" s="307"/>
      <c r="AC406" s="307"/>
      <c r="AD406" s="307"/>
      <c r="AE406" s="307"/>
      <c r="AF406" s="307"/>
    </row>
    <row r="407" spans="1:32" ht="14.25" customHeight="1">
      <c r="A407" s="307"/>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row>
    <row r="408" spans="1:32" ht="14.25" customHeight="1">
      <c r="A408" s="307"/>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row>
    <row r="409" spans="1:32" ht="14.25" customHeight="1">
      <c r="A409" s="307"/>
      <c r="B409" s="307"/>
      <c r="C409" s="307"/>
      <c r="D409" s="307"/>
      <c r="E409" s="307"/>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row>
    <row r="410" spans="1:32" ht="14.25" customHeight="1">
      <c r="A410" s="307"/>
      <c r="B410" s="307"/>
      <c r="C410" s="307"/>
      <c r="D410" s="307"/>
      <c r="E410" s="307"/>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row>
    <row r="411" spans="1:32" ht="14.25" customHeight="1">
      <c r="A411" s="307"/>
      <c r="B411" s="307"/>
      <c r="C411" s="307"/>
      <c r="D411" s="307"/>
      <c r="E411" s="307"/>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row>
    <row r="412" spans="1:32" ht="14.25" customHeight="1">
      <c r="A412" s="307"/>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row>
    <row r="413" spans="1:32" ht="14.25" customHeight="1">
      <c r="A413" s="307"/>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row>
    <row r="414" spans="1:32" ht="14.25" customHeight="1">
      <c r="A414" s="307"/>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row>
    <row r="415" spans="1:32" ht="14.25" customHeight="1">
      <c r="A415" s="307"/>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row>
    <row r="416" spans="1:32" ht="14.25" customHeight="1">
      <c r="A416" s="307"/>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row>
    <row r="417" spans="1:32" ht="14.25" customHeight="1">
      <c r="A417" s="307"/>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row>
    <row r="418" spans="1:32" ht="14.25" customHeight="1">
      <c r="A418" s="307"/>
      <c r="B418" s="307"/>
      <c r="C418" s="307"/>
      <c r="D418" s="307"/>
      <c r="E418" s="307"/>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row>
    <row r="419" spans="1:32" ht="14.25" customHeight="1">
      <c r="A419" s="307"/>
      <c r="B419" s="307"/>
      <c r="C419" s="307"/>
      <c r="D419" s="307"/>
      <c r="E419" s="307"/>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row>
    <row r="420" spans="1:32" ht="14.25" customHeight="1">
      <c r="A420" s="307"/>
      <c r="B420" s="307"/>
      <c r="C420" s="307"/>
      <c r="D420" s="307"/>
      <c r="E420" s="307"/>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row>
    <row r="421" spans="1:32" ht="14.25" customHeight="1">
      <c r="A421" s="307"/>
      <c r="B421" s="307"/>
      <c r="C421" s="307"/>
      <c r="D421" s="307"/>
      <c r="E421" s="307"/>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row>
    <row r="422" spans="1:32" ht="14.25" customHeight="1">
      <c r="A422" s="307"/>
      <c r="B422" s="307"/>
      <c r="C422" s="307"/>
      <c r="D422" s="307"/>
      <c r="E422" s="307"/>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row>
    <row r="423" spans="1:32" ht="14.25" customHeight="1">
      <c r="A423" s="307"/>
      <c r="B423" s="307"/>
      <c r="C423" s="307"/>
      <c r="D423" s="307"/>
      <c r="E423" s="307"/>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row>
    <row r="424" spans="1:32" ht="14.25" customHeight="1">
      <c r="A424" s="307"/>
      <c r="B424" s="307"/>
      <c r="C424" s="307"/>
      <c r="D424" s="307"/>
      <c r="E424" s="307"/>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row>
    <row r="425" spans="1:32" ht="14.25" customHeight="1">
      <c r="A425" s="307"/>
      <c r="B425" s="307"/>
      <c r="C425" s="307"/>
      <c r="D425" s="307"/>
      <c r="E425" s="307"/>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row>
    <row r="426" spans="1:32" ht="14.25" customHeight="1">
      <c r="A426" s="307"/>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row>
    <row r="427" spans="1:32" ht="14.25" customHeight="1">
      <c r="A427" s="307"/>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row>
    <row r="428" spans="1:32" ht="14.25" customHeight="1">
      <c r="A428" s="307"/>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row>
    <row r="429" spans="1:32" ht="14.25" customHeight="1">
      <c r="A429" s="307"/>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row>
    <row r="430" spans="1:32" ht="14.25" customHeight="1">
      <c r="A430" s="307"/>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row>
    <row r="431" spans="1:32" ht="14.25" customHeight="1">
      <c r="A431" s="307"/>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row>
    <row r="432" spans="1:32" ht="14.25" customHeight="1">
      <c r="A432" s="307"/>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row>
    <row r="433" spans="1:32" ht="14.25" customHeight="1">
      <c r="A433" s="307"/>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row>
    <row r="434" spans="1:32" ht="14.25" customHeight="1">
      <c r="A434" s="307"/>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row>
    <row r="435" spans="1:32" ht="14.25" customHeight="1">
      <c r="A435" s="307"/>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row>
    <row r="436" spans="1:32" ht="14.25" customHeight="1">
      <c r="A436" s="307"/>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row>
    <row r="437" spans="1:32" ht="14.25" customHeight="1">
      <c r="A437" s="307"/>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row>
    <row r="438" spans="1:32" ht="14.25" customHeight="1">
      <c r="A438" s="307"/>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row>
    <row r="439" spans="1:32" ht="14.25" customHeight="1">
      <c r="A439" s="307"/>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row>
    <row r="440" spans="1:32" ht="14.25" customHeight="1">
      <c r="A440" s="307"/>
      <c r="B440" s="307"/>
      <c r="C440" s="307"/>
      <c r="D440" s="307"/>
      <c r="E440" s="307"/>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row>
    <row r="441" spans="1:32" ht="14.25" customHeight="1">
      <c r="A441" s="307"/>
      <c r="B441" s="307"/>
      <c r="C441" s="307"/>
      <c r="D441" s="307"/>
      <c r="E441" s="307"/>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row>
    <row r="442" spans="1:32" ht="14.25" customHeight="1">
      <c r="A442" s="307"/>
      <c r="B442" s="307"/>
      <c r="C442" s="307"/>
      <c r="D442" s="307"/>
      <c r="E442" s="307"/>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row>
    <row r="443" spans="1:32" ht="14.25" customHeight="1">
      <c r="A443" s="307"/>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row>
    <row r="444" spans="1:32" ht="14.25" customHeight="1">
      <c r="A444" s="307"/>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row>
    <row r="445" spans="1:32" ht="14.25" customHeight="1">
      <c r="A445" s="307"/>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row>
    <row r="446" spans="1:32" ht="14.25" customHeight="1">
      <c r="A446" s="307"/>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row>
    <row r="447" spans="1:32" ht="14.25" customHeight="1">
      <c r="A447" s="307"/>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row>
    <row r="448" spans="1:32" ht="14.25" customHeight="1">
      <c r="A448" s="307"/>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row>
    <row r="449" spans="1:32" ht="14.25" customHeight="1">
      <c r="A449" s="307"/>
      <c r="B449" s="307"/>
      <c r="C449" s="307"/>
      <c r="D449" s="307"/>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row>
    <row r="450" spans="1:32" ht="14.25" customHeight="1">
      <c r="A450" s="307"/>
      <c r="B450" s="307"/>
      <c r="C450" s="307"/>
      <c r="D450" s="307"/>
      <c r="E450" s="307"/>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row>
    <row r="451" spans="1:32" ht="14.25" customHeight="1">
      <c r="A451" s="307"/>
      <c r="B451" s="307"/>
      <c r="C451" s="307"/>
      <c r="D451" s="307"/>
      <c r="E451" s="307"/>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row>
    <row r="452" spans="1:32" ht="14.25" customHeight="1">
      <c r="A452" s="307"/>
      <c r="B452" s="307"/>
      <c r="C452" s="307"/>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row>
    <row r="453" spans="1:32" ht="14.25" customHeight="1">
      <c r="A453" s="307"/>
      <c r="B453" s="307"/>
      <c r="C453" s="307"/>
      <c r="D453" s="307"/>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row>
    <row r="454" spans="1:32" ht="14.25" customHeight="1">
      <c r="A454" s="307"/>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row>
    <row r="455" spans="1:32" ht="14.25" customHeight="1">
      <c r="A455" s="307"/>
      <c r="B455" s="307"/>
      <c r="C455" s="307"/>
      <c r="D455" s="307"/>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row>
    <row r="456" spans="1:32" ht="14.25" customHeight="1">
      <c r="A456" s="307"/>
      <c r="B456" s="307"/>
      <c r="C456" s="307"/>
      <c r="D456" s="307"/>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row>
    <row r="457" spans="1:32" ht="14.25" customHeight="1">
      <c r="A457" s="307"/>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row>
    <row r="458" spans="1:32" ht="14.25" customHeight="1">
      <c r="A458" s="307"/>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row>
    <row r="459" spans="1:32" ht="14.25" customHeight="1">
      <c r="A459" s="307"/>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row>
    <row r="460" spans="1:32" ht="14.25" customHeight="1">
      <c r="A460" s="307"/>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row>
    <row r="461" spans="1:32" ht="14.25" customHeight="1">
      <c r="A461" s="307"/>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row>
    <row r="462" spans="1:32" ht="14.25" customHeight="1">
      <c r="A462" s="307"/>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row>
    <row r="463" spans="1:32" ht="14.25" customHeight="1">
      <c r="A463" s="307"/>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row>
    <row r="464" spans="1:32" ht="14.25" customHeight="1">
      <c r="A464" s="307"/>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row>
    <row r="465" spans="1:32" ht="14.25" customHeight="1">
      <c r="A465" s="307"/>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row>
    <row r="466" spans="1:32" ht="14.25" customHeight="1">
      <c r="A466" s="307"/>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row>
    <row r="467" spans="1:32" ht="14.25" customHeight="1">
      <c r="A467" s="307"/>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row>
    <row r="468" spans="1:32" ht="14.25" customHeight="1">
      <c r="A468" s="307"/>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row>
    <row r="469" spans="1:32" ht="14.25" customHeight="1">
      <c r="A469" s="307"/>
      <c r="B469" s="307"/>
      <c r="C469" s="307"/>
      <c r="D469" s="307"/>
      <c r="E469" s="307"/>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row>
    <row r="470" spans="1:32" ht="14.25" customHeight="1">
      <c r="A470" s="307"/>
      <c r="B470" s="307"/>
      <c r="C470" s="307"/>
      <c r="D470" s="307"/>
      <c r="E470" s="307"/>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row>
    <row r="471" spans="1:32" ht="14.25" customHeight="1">
      <c r="A471" s="307"/>
      <c r="B471" s="307"/>
      <c r="C471" s="307"/>
      <c r="D471" s="307"/>
      <c r="E471" s="307"/>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row>
    <row r="472" spans="1:32" ht="14.25" customHeight="1">
      <c r="A472" s="307"/>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row>
    <row r="473" spans="1:32" ht="14.25" customHeight="1">
      <c r="A473" s="307"/>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row>
    <row r="474" spans="1:32" ht="14.25" customHeight="1">
      <c r="A474" s="307"/>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row>
    <row r="475" spans="1:32" ht="14.25" customHeight="1">
      <c r="A475" s="307"/>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row>
    <row r="476" spans="1:32" ht="14.25" customHeight="1">
      <c r="A476" s="307"/>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row>
    <row r="477" spans="1:32" ht="14.25" customHeight="1">
      <c r="A477" s="307"/>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row>
    <row r="478" spans="1:32" ht="14.25" customHeight="1">
      <c r="A478" s="307"/>
      <c r="B478" s="307"/>
      <c r="C478" s="307"/>
      <c r="D478" s="307"/>
      <c r="E478" s="307"/>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row>
    <row r="479" spans="1:32" ht="14.25" customHeight="1">
      <c r="A479" s="307"/>
      <c r="B479" s="307"/>
      <c r="C479" s="307"/>
      <c r="D479" s="307"/>
      <c r="E479" s="307"/>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row>
    <row r="480" spans="1:32" ht="14.25" customHeight="1">
      <c r="A480" s="307"/>
      <c r="B480" s="307"/>
      <c r="C480" s="307"/>
      <c r="D480" s="307"/>
      <c r="E480" s="307"/>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row>
    <row r="481" spans="1:32" ht="14.25" customHeight="1">
      <c r="A481" s="307"/>
      <c r="B481" s="307"/>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row>
    <row r="482" spans="1:32" ht="14.25" customHeight="1">
      <c r="A482" s="307"/>
      <c r="B482" s="307"/>
      <c r="C482" s="307"/>
      <c r="D482" s="307"/>
      <c r="E482" s="307"/>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row>
    <row r="483" spans="1:32" ht="14.25" customHeight="1">
      <c r="A483" s="307"/>
      <c r="B483" s="307"/>
      <c r="C483" s="307"/>
      <c r="D483" s="307"/>
      <c r="E483" s="307"/>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row>
    <row r="484" spans="1:32" ht="14.25" customHeight="1">
      <c r="A484" s="307"/>
      <c r="B484" s="307"/>
      <c r="C484" s="307"/>
      <c r="D484" s="307"/>
      <c r="E484" s="307"/>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row>
    <row r="485" spans="1:32" ht="14.25" customHeight="1">
      <c r="A485" s="307"/>
      <c r="B485" s="307"/>
      <c r="C485" s="307"/>
      <c r="D485" s="307"/>
      <c r="E485" s="307"/>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row>
    <row r="486" spans="1:32" ht="14.25" customHeight="1">
      <c r="A486" s="307"/>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row>
    <row r="487" spans="1:32" ht="14.25" customHeight="1">
      <c r="A487" s="307"/>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row>
    <row r="488" spans="1:32" ht="14.25" customHeight="1">
      <c r="A488" s="307"/>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row>
    <row r="489" spans="1:32" ht="14.25" customHeight="1">
      <c r="A489" s="307"/>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row>
    <row r="490" spans="1:32" ht="14.25" customHeight="1">
      <c r="A490" s="307"/>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row>
    <row r="491" spans="1:32" ht="14.25" customHeight="1">
      <c r="A491" s="307"/>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row>
    <row r="492" spans="1:32" ht="14.25" customHeight="1">
      <c r="A492" s="307"/>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row>
    <row r="493" spans="1:32" ht="14.25" customHeight="1">
      <c r="A493" s="307"/>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row>
    <row r="494" spans="1:32" ht="14.25" customHeight="1">
      <c r="A494" s="307"/>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row>
    <row r="495" spans="1:32" ht="14.25" customHeight="1">
      <c r="A495" s="307"/>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row>
    <row r="496" spans="1:32" ht="14.25" customHeight="1">
      <c r="A496" s="307"/>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row>
    <row r="497" spans="1:32" ht="14.25" customHeight="1">
      <c r="A497" s="307"/>
      <c r="B497" s="307"/>
      <c r="C497" s="307"/>
      <c r="D497" s="307"/>
      <c r="E497" s="307"/>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row>
    <row r="498" spans="1:32" ht="14.25" customHeight="1">
      <c r="A498" s="307"/>
      <c r="B498" s="307"/>
      <c r="C498" s="307"/>
      <c r="D498" s="307"/>
      <c r="E498" s="307"/>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row>
    <row r="499" spans="1:32" ht="14.25" customHeight="1">
      <c r="A499" s="307"/>
      <c r="B499" s="307"/>
      <c r="C499" s="307"/>
      <c r="D499" s="307"/>
      <c r="E499" s="307"/>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row>
    <row r="500" spans="1:32" ht="14.25" customHeight="1">
      <c r="A500" s="307"/>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row>
    <row r="501" spans="1:32" ht="14.25" customHeight="1">
      <c r="A501" s="307"/>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row>
    <row r="502" spans="1:32" ht="14.25" customHeight="1">
      <c r="A502" s="307"/>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row>
    <row r="503" spans="1:32" ht="14.25" customHeight="1">
      <c r="A503" s="307"/>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row>
    <row r="504" spans="1:32" ht="14.25" customHeight="1">
      <c r="A504" s="307"/>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row>
    <row r="505" spans="1:32" ht="14.25" customHeight="1">
      <c r="A505" s="307"/>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row>
    <row r="506" spans="1:32" ht="14.25" customHeight="1">
      <c r="A506" s="307"/>
      <c r="B506" s="307"/>
      <c r="C506" s="307"/>
      <c r="D506" s="307"/>
      <c r="E506" s="307"/>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row>
    <row r="507" spans="1:32" ht="14.25" customHeight="1">
      <c r="A507" s="307"/>
      <c r="B507" s="307"/>
      <c r="C507" s="307"/>
      <c r="D507" s="307"/>
      <c r="E507" s="307"/>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row>
    <row r="508" spans="1:32" ht="14.25" customHeight="1">
      <c r="A508" s="307"/>
      <c r="B508" s="307"/>
      <c r="C508" s="307"/>
      <c r="D508" s="307"/>
      <c r="E508" s="307"/>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row>
    <row r="509" spans="1:32" ht="14.25" customHeight="1">
      <c r="A509" s="307"/>
      <c r="B509" s="307"/>
      <c r="C509" s="307"/>
      <c r="D509" s="307"/>
      <c r="E509" s="307"/>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row>
    <row r="510" spans="1:32" ht="14.25" customHeight="1">
      <c r="A510" s="307"/>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row>
    <row r="511" spans="1:32" ht="14.25" customHeight="1">
      <c r="A511" s="307"/>
      <c r="B511" s="307"/>
      <c r="C511" s="307"/>
      <c r="D511" s="307"/>
      <c r="E511" s="307"/>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row>
    <row r="512" spans="1:32" ht="14.25" customHeight="1">
      <c r="A512" s="307"/>
      <c r="B512" s="307"/>
      <c r="C512" s="307"/>
      <c r="D512" s="307"/>
      <c r="E512" s="307"/>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row>
    <row r="513" spans="1:32" ht="14.25" customHeight="1">
      <c r="A513" s="307"/>
      <c r="B513" s="307"/>
      <c r="C513" s="307"/>
      <c r="D513" s="307"/>
      <c r="E513" s="307"/>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row>
    <row r="514" spans="1:32" ht="14.25" customHeight="1">
      <c r="A514" s="307"/>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row>
    <row r="515" spans="1:32" ht="14.25" customHeight="1">
      <c r="A515" s="307"/>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row>
    <row r="516" spans="1:32" ht="14.25" customHeight="1">
      <c r="A516" s="307"/>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row>
    <row r="517" spans="1:32" ht="14.25" customHeight="1">
      <c r="A517" s="307"/>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row>
    <row r="518" spans="1:32" ht="14.25" customHeight="1">
      <c r="A518" s="307"/>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row>
    <row r="519" spans="1:32" ht="14.25" customHeight="1">
      <c r="A519" s="307"/>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row>
    <row r="520" spans="1:32" ht="14.25" customHeight="1">
      <c r="A520" s="307"/>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row>
    <row r="521" spans="1:32" ht="14.25" customHeight="1">
      <c r="A521" s="307"/>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row>
    <row r="522" spans="1:32" ht="14.25" customHeight="1">
      <c r="A522" s="307"/>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row>
    <row r="523" spans="1:32" ht="14.25" customHeight="1">
      <c r="A523" s="307"/>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row>
    <row r="524" spans="1:32" ht="14.25" customHeight="1">
      <c r="A524" s="307"/>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row>
    <row r="525" spans="1:32" ht="14.25" customHeight="1">
      <c r="A525" s="307"/>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row>
    <row r="526" spans="1:32" ht="14.25" customHeight="1">
      <c r="A526" s="307"/>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row>
    <row r="527" spans="1:32" ht="14.25" customHeight="1">
      <c r="A527" s="307"/>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row>
    <row r="528" spans="1:32" ht="14.25" customHeight="1">
      <c r="A528" s="307"/>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row>
    <row r="529" spans="1:32" ht="14.25" customHeight="1">
      <c r="A529" s="307"/>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row>
    <row r="530" spans="1:32" ht="14.25" customHeight="1">
      <c r="A530" s="307"/>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row>
    <row r="531" spans="1:32" ht="14.25" customHeight="1">
      <c r="A531" s="307"/>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row>
    <row r="532" spans="1:32" ht="14.25" customHeight="1">
      <c r="A532" s="307"/>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row>
    <row r="533" spans="1:32" ht="14.25" customHeight="1">
      <c r="A533" s="307"/>
      <c r="B533" s="307"/>
      <c r="C533" s="307"/>
      <c r="D533" s="307"/>
      <c r="E533" s="307"/>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row>
    <row r="534" spans="1:32" ht="14.25" customHeight="1">
      <c r="A534" s="307"/>
      <c r="B534" s="307"/>
      <c r="C534" s="307"/>
      <c r="D534" s="307"/>
      <c r="E534" s="307"/>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row>
    <row r="535" spans="1:32" ht="14.25" customHeight="1">
      <c r="A535" s="307"/>
      <c r="B535" s="307"/>
      <c r="C535" s="307"/>
      <c r="D535" s="307"/>
      <c r="E535" s="307"/>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row>
    <row r="536" spans="1:32" ht="14.25" customHeight="1">
      <c r="A536" s="307"/>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row>
    <row r="537" spans="1:32" ht="14.25" customHeight="1">
      <c r="A537" s="307"/>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row>
    <row r="538" spans="1:32" ht="14.25" customHeight="1">
      <c r="A538" s="307"/>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row>
    <row r="539" spans="1:32" ht="14.25" customHeight="1">
      <c r="A539" s="307"/>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row>
    <row r="540" spans="1:32" ht="14.25" customHeight="1">
      <c r="A540" s="307"/>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row>
    <row r="541" spans="1:32" ht="14.25" customHeight="1">
      <c r="A541" s="307"/>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row>
    <row r="542" spans="1:32" ht="14.25" customHeight="1">
      <c r="A542" s="307"/>
      <c r="B542" s="307"/>
      <c r="C542" s="307"/>
      <c r="D542" s="307"/>
      <c r="E542" s="307"/>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row>
    <row r="543" spans="1:32" ht="14.25" customHeight="1">
      <c r="A543" s="307"/>
      <c r="B543" s="307"/>
      <c r="C543" s="307"/>
      <c r="D543" s="307"/>
      <c r="E543" s="307"/>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row>
    <row r="544" spans="1:32" ht="14.25" customHeight="1">
      <c r="A544" s="307"/>
      <c r="B544" s="307"/>
      <c r="C544" s="307"/>
      <c r="D544" s="307"/>
      <c r="E544" s="307"/>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row>
    <row r="545" spans="1:32" ht="14.25" customHeight="1">
      <c r="A545" s="307"/>
      <c r="B545" s="307"/>
      <c r="C545" s="307"/>
      <c r="D545" s="307"/>
      <c r="E545" s="307"/>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row>
    <row r="546" spans="1:32" ht="14.25" customHeight="1">
      <c r="A546" s="307"/>
      <c r="B546" s="307"/>
      <c r="C546" s="307"/>
      <c r="D546" s="307"/>
      <c r="E546" s="307"/>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row>
    <row r="547" spans="1:32" ht="14.25" customHeight="1">
      <c r="A547" s="307"/>
      <c r="B547" s="307"/>
      <c r="C547" s="307"/>
      <c r="D547" s="307"/>
      <c r="E547" s="307"/>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row>
    <row r="548" spans="1:32" ht="14.25" customHeight="1">
      <c r="A548" s="307"/>
      <c r="B548" s="307"/>
      <c r="C548" s="307"/>
      <c r="D548" s="307"/>
      <c r="E548" s="307"/>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row>
    <row r="549" spans="1:32" ht="14.25" customHeight="1">
      <c r="A549" s="307"/>
      <c r="B549" s="307"/>
      <c r="C549" s="307"/>
      <c r="D549" s="307"/>
      <c r="E549" s="307"/>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row>
    <row r="550" spans="1:32" ht="14.25" customHeight="1">
      <c r="A550" s="307"/>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row>
    <row r="551" spans="1:32" ht="14.25" customHeight="1">
      <c r="A551" s="307"/>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row>
    <row r="552" spans="1:32" ht="14.25" customHeight="1">
      <c r="A552" s="307"/>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row>
    <row r="553" spans="1:32" ht="14.25" customHeight="1">
      <c r="A553" s="307"/>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row>
    <row r="554" spans="1:32" ht="14.25" customHeight="1">
      <c r="A554" s="307"/>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row>
    <row r="555" spans="1:32" ht="14.25" customHeight="1">
      <c r="A555" s="307"/>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row>
    <row r="556" spans="1:32" ht="14.25" customHeight="1">
      <c r="A556" s="307"/>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row>
    <row r="557" spans="1:32" ht="14.25" customHeight="1">
      <c r="A557" s="307"/>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row>
    <row r="558" spans="1:32" ht="14.25" customHeight="1">
      <c r="A558" s="307"/>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row>
    <row r="559" spans="1:32" ht="14.25" customHeight="1">
      <c r="A559" s="307"/>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row>
    <row r="560" spans="1:32" ht="14.25" customHeight="1">
      <c r="A560" s="307"/>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row>
    <row r="561" spans="1:32" ht="14.25" customHeight="1">
      <c r="A561" s="307"/>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row>
    <row r="562" spans="1:32" ht="14.25" customHeight="1">
      <c r="A562" s="307"/>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row>
    <row r="563" spans="1:32" ht="14.25" customHeight="1">
      <c r="A563" s="307"/>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row>
    <row r="564" spans="1:32" ht="14.25" customHeight="1">
      <c r="A564" s="307"/>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row>
    <row r="565" spans="1:32" ht="14.25" customHeight="1">
      <c r="A565" s="307"/>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row>
    <row r="566" spans="1:32" ht="14.25" customHeight="1">
      <c r="A566" s="307"/>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row>
    <row r="567" spans="1:32" ht="14.25" customHeight="1">
      <c r="A567" s="307"/>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row>
    <row r="568" spans="1:32" ht="14.25" customHeight="1">
      <c r="A568" s="307"/>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row>
    <row r="569" spans="1:32" ht="14.25" customHeight="1">
      <c r="A569" s="307"/>
      <c r="B569" s="307"/>
      <c r="C569" s="307"/>
      <c r="D569" s="307"/>
      <c r="E569" s="307"/>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row>
    <row r="570" spans="1:32" ht="14.25" customHeight="1">
      <c r="A570" s="307"/>
      <c r="B570" s="307"/>
      <c r="C570" s="307"/>
      <c r="D570" s="307"/>
      <c r="E570" s="307"/>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row>
    <row r="571" spans="1:32" ht="14.25" customHeight="1">
      <c r="A571" s="307"/>
      <c r="B571" s="307"/>
      <c r="C571" s="307"/>
      <c r="D571" s="307"/>
      <c r="E571" s="307"/>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row>
    <row r="572" spans="1:32" ht="14.25" customHeight="1">
      <c r="A572" s="307"/>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row>
    <row r="573" spans="1:32" ht="14.25" customHeight="1">
      <c r="A573" s="307"/>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row>
    <row r="574" spans="1:32" ht="14.25" customHeight="1">
      <c r="A574" s="307"/>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row>
    <row r="575" spans="1:32" ht="14.25" customHeight="1">
      <c r="A575" s="307"/>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row>
    <row r="576" spans="1:32" ht="14.25" customHeight="1">
      <c r="A576" s="307"/>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row>
    <row r="577" spans="1:32" ht="14.25" customHeight="1">
      <c r="A577" s="307"/>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row>
    <row r="578" spans="1:32" ht="14.25" customHeight="1">
      <c r="A578" s="307"/>
      <c r="B578" s="307"/>
      <c r="C578" s="307"/>
      <c r="D578" s="307"/>
      <c r="E578" s="307"/>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row>
    <row r="579" spans="1:32" ht="14.25" customHeight="1">
      <c r="A579" s="307"/>
      <c r="B579" s="307"/>
      <c r="C579" s="307"/>
      <c r="D579" s="307"/>
      <c r="E579" s="307"/>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row>
    <row r="580" spans="1:32" ht="14.25" customHeight="1">
      <c r="A580" s="307"/>
      <c r="B580" s="307"/>
      <c r="C580" s="307"/>
      <c r="D580" s="307"/>
      <c r="E580" s="307"/>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row>
    <row r="581" spans="1:32" ht="14.25" customHeight="1">
      <c r="A581" s="307"/>
      <c r="B581" s="307"/>
      <c r="C581" s="307"/>
      <c r="D581" s="307"/>
      <c r="E581" s="307"/>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row>
    <row r="582" spans="1:32" ht="14.25" customHeight="1">
      <c r="A582" s="307"/>
      <c r="B582" s="307"/>
      <c r="C582" s="307"/>
      <c r="D582" s="307"/>
      <c r="E582" s="307"/>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row>
    <row r="583" spans="1:32" ht="14.25" customHeight="1">
      <c r="A583" s="307"/>
      <c r="B583" s="307"/>
      <c r="C583" s="307"/>
      <c r="D583" s="307"/>
      <c r="E583" s="307"/>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row>
    <row r="584" spans="1:32" ht="14.25" customHeight="1">
      <c r="A584" s="307"/>
      <c r="B584" s="307"/>
      <c r="C584" s="307"/>
      <c r="D584" s="307"/>
      <c r="E584" s="307"/>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row>
    <row r="585" spans="1:32" ht="14.25" customHeight="1">
      <c r="A585" s="307"/>
      <c r="B585" s="307"/>
      <c r="C585" s="307"/>
      <c r="D585" s="307"/>
      <c r="E585" s="307"/>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row>
    <row r="586" spans="1:32" ht="14.25" customHeight="1">
      <c r="A586" s="307"/>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row>
    <row r="587" spans="1:32" ht="14.25" customHeight="1">
      <c r="A587" s="307"/>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row>
    <row r="588" spans="1:32" ht="14.25" customHeight="1">
      <c r="A588" s="307"/>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row>
    <row r="589" spans="1:32" ht="14.25" customHeight="1">
      <c r="A589" s="307"/>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row>
    <row r="590" spans="1:32" ht="14.25" customHeight="1">
      <c r="A590" s="307"/>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row>
    <row r="591" spans="1:32" ht="14.25" customHeight="1">
      <c r="A591" s="307"/>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row>
    <row r="592" spans="1:32" ht="14.25" customHeight="1">
      <c r="A592" s="307"/>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row>
    <row r="593" spans="1:32" ht="14.25" customHeight="1">
      <c r="A593" s="307"/>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row>
    <row r="594" spans="1:32" ht="14.25" customHeight="1">
      <c r="A594" s="307"/>
      <c r="B594" s="307"/>
      <c r="C594" s="307"/>
      <c r="D594" s="307"/>
      <c r="E594" s="307"/>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row>
    <row r="595" spans="1:32" ht="14.25" customHeight="1">
      <c r="A595" s="307"/>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row>
    <row r="596" spans="1:32" ht="14.25" customHeight="1">
      <c r="A596" s="307"/>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row>
    <row r="597" spans="1:32" ht="14.25" customHeight="1">
      <c r="A597" s="307"/>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row>
    <row r="598" spans="1:32" ht="14.25" customHeight="1">
      <c r="A598" s="307"/>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row>
    <row r="599" spans="1:32" ht="14.25" customHeight="1">
      <c r="A599" s="307"/>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row>
    <row r="600" spans="1:32" ht="14.25" customHeight="1">
      <c r="A600" s="307"/>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row>
    <row r="601" spans="1:32" ht="14.25" customHeight="1">
      <c r="A601" s="307"/>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row>
    <row r="602" spans="1:32" ht="14.25" customHeight="1">
      <c r="A602" s="307"/>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row>
    <row r="603" spans="1:32" ht="14.25" customHeight="1">
      <c r="A603" s="307"/>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row>
    <row r="604" spans="1:32" ht="14.25" customHeight="1">
      <c r="A604" s="307"/>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row>
    <row r="605" spans="1:32" ht="14.25" customHeight="1">
      <c r="A605" s="307"/>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row>
    <row r="606" spans="1:32" ht="14.25" customHeight="1">
      <c r="A606" s="307"/>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row>
    <row r="607" spans="1:32" ht="14.25" customHeight="1">
      <c r="A607" s="307"/>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row>
    <row r="608" spans="1:32" ht="14.25" customHeight="1">
      <c r="A608" s="307"/>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row>
    <row r="609" spans="1:32" ht="14.25" customHeight="1">
      <c r="A609" s="307"/>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row>
    <row r="610" spans="1:32" ht="14.25" customHeight="1">
      <c r="A610" s="307"/>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row>
    <row r="611" spans="1:32" ht="14.25" customHeight="1">
      <c r="A611" s="307"/>
      <c r="B611" s="307"/>
      <c r="C611" s="307"/>
      <c r="D611" s="307"/>
      <c r="E611" s="307"/>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row>
    <row r="612" spans="1:32" ht="14.25" customHeight="1">
      <c r="A612" s="307"/>
      <c r="B612" s="307"/>
      <c r="C612" s="307"/>
      <c r="D612" s="307"/>
      <c r="E612" s="307"/>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row>
    <row r="613" spans="1:32" ht="14.25" customHeight="1">
      <c r="A613" s="307"/>
      <c r="B613" s="307"/>
      <c r="C613" s="307"/>
      <c r="D613" s="307"/>
      <c r="E613" s="307"/>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row>
    <row r="614" spans="1:32" ht="14.25" customHeight="1">
      <c r="A614" s="307"/>
      <c r="B614" s="307"/>
      <c r="C614" s="307"/>
      <c r="D614" s="307"/>
      <c r="E614" s="307"/>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row>
    <row r="615" spans="1:32" ht="14.25" customHeight="1">
      <c r="A615" s="307"/>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row>
    <row r="616" spans="1:32" ht="14.25" customHeight="1">
      <c r="A616" s="307"/>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row>
    <row r="617" spans="1:32" ht="14.25" customHeight="1">
      <c r="A617" s="307"/>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row>
    <row r="618" spans="1:32" ht="14.25" customHeight="1">
      <c r="A618" s="307"/>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row>
    <row r="619" spans="1:32" ht="14.25" customHeight="1">
      <c r="A619" s="307"/>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row>
    <row r="620" spans="1:32" ht="14.25" customHeight="1">
      <c r="A620" s="307"/>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row>
    <row r="621" spans="1:32" ht="14.25" customHeight="1">
      <c r="A621" s="307"/>
      <c r="B621" s="307"/>
      <c r="C621" s="307"/>
      <c r="D621" s="307"/>
      <c r="E621" s="307"/>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row>
    <row r="622" spans="1:32" ht="14.25" customHeight="1">
      <c r="A622" s="307"/>
      <c r="B622" s="307"/>
      <c r="C622" s="307"/>
      <c r="D622" s="307"/>
      <c r="E622" s="307"/>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row>
    <row r="623" spans="1:32" ht="14.25" customHeight="1">
      <c r="A623" s="307"/>
      <c r="B623" s="307"/>
      <c r="C623" s="307"/>
      <c r="D623" s="307"/>
      <c r="E623" s="307"/>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row>
    <row r="624" spans="1:32" ht="14.25" customHeight="1">
      <c r="A624" s="307"/>
      <c r="B624" s="307"/>
      <c r="C624" s="307"/>
      <c r="D624" s="307"/>
      <c r="E624" s="307"/>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row>
    <row r="625" spans="1:32" ht="14.25" customHeight="1">
      <c r="A625" s="307"/>
      <c r="B625" s="307"/>
      <c r="C625" s="307"/>
      <c r="D625" s="307"/>
      <c r="E625" s="307"/>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row>
    <row r="626" spans="1:32" ht="14.25" customHeight="1">
      <c r="A626" s="307"/>
      <c r="B626" s="307"/>
      <c r="C626" s="307"/>
      <c r="D626" s="307"/>
      <c r="E626" s="307"/>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row>
    <row r="627" spans="1:32" ht="14.25" customHeight="1">
      <c r="A627" s="307"/>
      <c r="B627" s="307"/>
      <c r="C627" s="307"/>
      <c r="D627" s="307"/>
      <c r="E627" s="307"/>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row>
    <row r="628" spans="1:32" ht="14.25" customHeight="1">
      <c r="A628" s="307"/>
      <c r="B628" s="307"/>
      <c r="C628" s="307"/>
      <c r="D628" s="307"/>
      <c r="E628" s="307"/>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row>
    <row r="629" spans="1:32" ht="14.25" customHeight="1">
      <c r="A629" s="307"/>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row>
    <row r="630" spans="1:32" ht="14.25" customHeight="1">
      <c r="A630" s="307"/>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row>
    <row r="631" spans="1:32" ht="14.25" customHeight="1">
      <c r="A631" s="307"/>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row>
    <row r="632" spans="1:32" ht="14.25" customHeight="1">
      <c r="A632" s="307"/>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row>
    <row r="633" spans="1:32" ht="14.25" customHeight="1">
      <c r="A633" s="307"/>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row>
    <row r="634" spans="1:32" ht="14.25" customHeight="1">
      <c r="A634" s="307"/>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row>
    <row r="635" spans="1:32" ht="14.25" customHeight="1">
      <c r="A635" s="307"/>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row>
    <row r="636" spans="1:32" ht="14.25" customHeight="1">
      <c r="A636" s="307"/>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row>
    <row r="637" spans="1:32" ht="14.25" customHeight="1">
      <c r="A637" s="307"/>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row>
    <row r="638" spans="1:32" ht="14.25" customHeight="1">
      <c r="A638" s="307"/>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row>
    <row r="639" spans="1:32" ht="14.25" customHeight="1">
      <c r="A639" s="307"/>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row>
    <row r="640" spans="1:32" ht="14.25" customHeight="1">
      <c r="A640" s="307"/>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row>
    <row r="641" spans="1:32" ht="14.25" customHeight="1">
      <c r="A641" s="307"/>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row>
    <row r="642" spans="1:32" ht="14.25" customHeight="1">
      <c r="A642" s="307"/>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row>
    <row r="643" spans="1:32" ht="14.25" customHeight="1">
      <c r="A643" s="307"/>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row>
    <row r="644" spans="1:32" ht="14.25" customHeight="1">
      <c r="A644" s="307"/>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row>
    <row r="645" spans="1:32" ht="14.25" customHeight="1">
      <c r="A645" s="307"/>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row>
    <row r="646" spans="1:32" ht="14.25" customHeight="1">
      <c r="A646" s="307"/>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row>
    <row r="647" spans="1:32" ht="14.25" customHeight="1">
      <c r="A647" s="307"/>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row>
    <row r="648" spans="1:32" ht="14.25" customHeight="1">
      <c r="A648" s="307"/>
      <c r="B648" s="307"/>
      <c r="C648" s="307"/>
      <c r="D648" s="307"/>
      <c r="E648" s="307"/>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row>
    <row r="649" spans="1:32" ht="14.25" customHeight="1">
      <c r="A649" s="307"/>
      <c r="B649" s="307"/>
      <c r="C649" s="307"/>
      <c r="D649" s="307"/>
      <c r="E649" s="307"/>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row>
    <row r="650" spans="1:32" ht="14.25" customHeight="1">
      <c r="A650" s="307"/>
      <c r="B650" s="307"/>
      <c r="C650" s="307"/>
      <c r="D650" s="307"/>
      <c r="E650" s="307"/>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row>
    <row r="651" spans="1:32" ht="14.25" customHeight="1">
      <c r="A651" s="307"/>
      <c r="B651" s="307"/>
      <c r="C651" s="307"/>
      <c r="D651" s="307"/>
      <c r="E651" s="307"/>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row>
    <row r="652" spans="1:32" ht="14.25" customHeight="1">
      <c r="A652" s="307"/>
      <c r="B652" s="307"/>
      <c r="C652" s="307"/>
      <c r="D652" s="307"/>
      <c r="E652" s="307"/>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row>
    <row r="653" spans="1:32" ht="14.25" customHeight="1">
      <c r="A653" s="307"/>
      <c r="B653" s="307"/>
      <c r="C653" s="307"/>
      <c r="D653" s="307"/>
      <c r="E653" s="307"/>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row>
    <row r="654" spans="1:32" ht="14.25" customHeight="1">
      <c r="A654" s="307"/>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row>
    <row r="655" spans="1:32" ht="14.25" customHeight="1">
      <c r="A655" s="307"/>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row>
    <row r="656" spans="1:32" ht="14.25" customHeight="1">
      <c r="A656" s="307"/>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row>
    <row r="657" spans="1:32" ht="14.25" customHeight="1">
      <c r="A657" s="307"/>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row>
    <row r="658" spans="1:32" ht="14.25" customHeight="1">
      <c r="A658" s="307"/>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row>
    <row r="659" spans="1:32" ht="14.25" customHeight="1">
      <c r="A659" s="307"/>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row>
    <row r="660" spans="1:32" ht="14.25" customHeight="1">
      <c r="A660" s="307"/>
      <c r="B660" s="307"/>
      <c r="C660" s="307"/>
      <c r="D660" s="307"/>
      <c r="E660" s="307"/>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row>
    <row r="661" spans="1:32" ht="14.25" customHeight="1">
      <c r="A661" s="307"/>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row>
    <row r="662" spans="1:32" ht="14.25" customHeight="1">
      <c r="A662" s="307"/>
      <c r="B662" s="307"/>
      <c r="C662" s="307"/>
      <c r="D662" s="307"/>
      <c r="E662" s="307"/>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row>
    <row r="663" spans="1:32" ht="14.25" customHeight="1">
      <c r="A663" s="307"/>
      <c r="B663" s="307"/>
      <c r="C663" s="307"/>
      <c r="D663" s="307"/>
      <c r="E663" s="307"/>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row>
    <row r="664" spans="1:32" ht="14.25" customHeight="1">
      <c r="A664" s="307"/>
      <c r="B664" s="307"/>
      <c r="C664" s="307"/>
      <c r="D664" s="307"/>
      <c r="E664" s="307"/>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row>
    <row r="665" spans="1:32" ht="14.25" customHeight="1">
      <c r="A665" s="307"/>
      <c r="B665" s="307"/>
      <c r="C665" s="307"/>
      <c r="D665" s="307"/>
      <c r="E665" s="307"/>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row>
    <row r="666" spans="1:32" ht="14.25" customHeight="1">
      <c r="A666" s="307"/>
      <c r="B666" s="307"/>
      <c r="C666" s="307"/>
      <c r="D666" s="307"/>
      <c r="E666" s="307"/>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row>
    <row r="667" spans="1:32" ht="14.25" customHeight="1">
      <c r="A667" s="307"/>
      <c r="B667" s="307"/>
      <c r="C667" s="307"/>
      <c r="D667" s="307"/>
      <c r="E667" s="307"/>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row>
    <row r="668" spans="1:32" ht="14.25" customHeight="1">
      <c r="A668" s="307"/>
      <c r="B668" s="307"/>
      <c r="C668" s="307"/>
      <c r="D668" s="307"/>
      <c r="E668" s="307"/>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row>
    <row r="669" spans="1:32" ht="14.25" customHeight="1">
      <c r="A669" s="307"/>
      <c r="B669" s="307"/>
      <c r="C669" s="307"/>
      <c r="D669" s="307"/>
      <c r="E669" s="307"/>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row>
    <row r="670" spans="1:32" ht="14.25" customHeight="1">
      <c r="A670" s="307"/>
      <c r="B670" s="307"/>
      <c r="C670" s="307"/>
      <c r="D670" s="307"/>
      <c r="E670" s="307"/>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row>
    <row r="671" spans="1:32" ht="14.25" customHeight="1">
      <c r="A671" s="307"/>
      <c r="B671" s="307"/>
      <c r="C671" s="307"/>
      <c r="D671" s="307"/>
      <c r="E671" s="307"/>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row>
    <row r="672" spans="1:32" ht="14.25" customHeight="1">
      <c r="A672" s="307"/>
      <c r="B672" s="307"/>
      <c r="C672" s="307"/>
      <c r="D672" s="307"/>
      <c r="E672" s="307"/>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row>
    <row r="673" spans="1:32" ht="14.25" customHeight="1">
      <c r="A673" s="307"/>
      <c r="B673" s="307"/>
      <c r="C673" s="307"/>
      <c r="D673" s="307"/>
      <c r="E673" s="307"/>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row>
    <row r="674" spans="1:32" ht="14.25" customHeight="1">
      <c r="A674" s="307"/>
      <c r="B674" s="307"/>
      <c r="C674" s="307"/>
      <c r="D674" s="307"/>
      <c r="E674" s="307"/>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row>
    <row r="675" spans="1:32" ht="14.25" customHeight="1">
      <c r="A675" s="307"/>
      <c r="B675" s="307"/>
      <c r="C675" s="307"/>
      <c r="D675" s="307"/>
      <c r="E675" s="307"/>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row>
    <row r="676" spans="1:32" ht="14.25" customHeight="1">
      <c r="A676" s="307"/>
      <c r="B676" s="307"/>
      <c r="C676" s="307"/>
      <c r="D676" s="307"/>
      <c r="E676" s="307"/>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row>
    <row r="677" spans="1:32" ht="14.25" customHeight="1">
      <c r="A677" s="307"/>
      <c r="B677" s="307"/>
      <c r="C677" s="307"/>
      <c r="D677" s="307"/>
      <c r="E677" s="307"/>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row>
    <row r="678" spans="1:32" ht="14.25" customHeight="1">
      <c r="A678" s="307"/>
      <c r="B678" s="307"/>
      <c r="C678" s="307"/>
      <c r="D678" s="307"/>
      <c r="E678" s="307"/>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row>
    <row r="679" spans="1:32" ht="14.25" customHeight="1">
      <c r="A679" s="307"/>
      <c r="B679" s="307"/>
      <c r="C679" s="307"/>
      <c r="D679" s="307"/>
      <c r="E679" s="307"/>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row>
    <row r="680" spans="1:32" ht="14.25" customHeight="1">
      <c r="A680" s="307"/>
      <c r="B680" s="307"/>
      <c r="C680" s="307"/>
      <c r="D680" s="307"/>
      <c r="E680" s="307"/>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row>
    <row r="681" spans="1:32" ht="14.25" customHeight="1">
      <c r="A681" s="307"/>
      <c r="B681" s="307"/>
      <c r="C681" s="307"/>
      <c r="D681" s="307"/>
      <c r="E681" s="307"/>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row>
    <row r="682" spans="1:32" ht="14.25" customHeight="1">
      <c r="A682" s="307"/>
      <c r="B682" s="307"/>
      <c r="C682" s="307"/>
      <c r="D682" s="307"/>
      <c r="E682" s="307"/>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row>
    <row r="683" spans="1:32" ht="14.25" customHeight="1">
      <c r="A683" s="307"/>
      <c r="B683" s="307"/>
      <c r="C683" s="307"/>
      <c r="D683" s="307"/>
      <c r="E683" s="307"/>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row>
    <row r="684" spans="1:32" ht="14.25" customHeight="1">
      <c r="A684" s="307"/>
      <c r="B684" s="307"/>
      <c r="C684" s="307"/>
      <c r="D684" s="307"/>
      <c r="E684" s="307"/>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row>
    <row r="685" spans="1:32" ht="14.25" customHeight="1">
      <c r="A685" s="307"/>
      <c r="B685" s="307"/>
      <c r="C685" s="307"/>
      <c r="D685" s="307"/>
      <c r="E685" s="307"/>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row>
    <row r="686" spans="1:32" ht="14.25" customHeight="1">
      <c r="A686" s="307"/>
      <c r="B686" s="307"/>
      <c r="C686" s="307"/>
      <c r="D686" s="307"/>
      <c r="E686" s="307"/>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row>
    <row r="687" spans="1:32" ht="14.25" customHeight="1">
      <c r="A687" s="307"/>
      <c r="B687" s="307"/>
      <c r="C687" s="307"/>
      <c r="D687" s="307"/>
      <c r="E687" s="307"/>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row>
    <row r="688" spans="1:32" ht="14.25" customHeight="1">
      <c r="A688" s="307"/>
      <c r="B688" s="307"/>
      <c r="C688" s="307"/>
      <c r="D688" s="307"/>
      <c r="E688" s="307"/>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row>
    <row r="689" spans="1:32" ht="14.25" customHeight="1">
      <c r="A689" s="307"/>
      <c r="B689" s="307"/>
      <c r="C689" s="307"/>
      <c r="D689" s="307"/>
      <c r="E689" s="307"/>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row>
    <row r="690" spans="1:32" ht="14.25" customHeight="1">
      <c r="A690" s="307"/>
      <c r="B690" s="307"/>
      <c r="C690" s="307"/>
      <c r="D690" s="307"/>
      <c r="E690" s="307"/>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row>
    <row r="691" spans="1:32" ht="14.25" customHeight="1">
      <c r="A691" s="307"/>
      <c r="B691" s="307"/>
      <c r="C691" s="307"/>
      <c r="D691" s="307"/>
      <c r="E691" s="307"/>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row>
    <row r="692" spans="1:32" ht="14.25" customHeight="1">
      <c r="A692" s="307"/>
      <c r="B692" s="307"/>
      <c r="C692" s="307"/>
      <c r="D692" s="307"/>
      <c r="E692" s="307"/>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row>
    <row r="693" spans="1:32" ht="14.25" customHeight="1">
      <c r="A693" s="307"/>
      <c r="B693" s="307"/>
      <c r="C693" s="307"/>
      <c r="D693" s="307"/>
      <c r="E693" s="307"/>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row>
    <row r="694" spans="1:32" ht="14.25" customHeight="1">
      <c r="A694" s="307"/>
      <c r="B694" s="307"/>
      <c r="C694" s="307"/>
      <c r="D694" s="307"/>
      <c r="E694" s="307"/>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row>
    <row r="695" spans="1:32" ht="14.25" customHeight="1">
      <c r="A695" s="307"/>
      <c r="B695" s="307"/>
      <c r="C695" s="307"/>
      <c r="D695" s="307"/>
      <c r="E695" s="307"/>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row>
    <row r="696" spans="1:32" ht="14.25" customHeight="1">
      <c r="A696" s="307"/>
      <c r="B696" s="307"/>
      <c r="C696" s="307"/>
      <c r="D696" s="307"/>
      <c r="E696" s="307"/>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row>
    <row r="697" spans="1:32" ht="14.25" customHeight="1">
      <c r="A697" s="307"/>
      <c r="B697" s="307"/>
      <c r="C697" s="307"/>
      <c r="D697" s="307"/>
      <c r="E697" s="307"/>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row>
    <row r="698" spans="1:32" ht="14.25" customHeight="1">
      <c r="A698" s="307"/>
      <c r="B698" s="307"/>
      <c r="C698" s="307"/>
      <c r="D698" s="307"/>
      <c r="E698" s="307"/>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row>
    <row r="699" spans="1:32" ht="14.25" customHeight="1">
      <c r="A699" s="307"/>
      <c r="B699" s="307"/>
      <c r="C699" s="307"/>
      <c r="D699" s="307"/>
      <c r="E699" s="307"/>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row>
    <row r="700" spans="1:32" ht="14.25" customHeight="1">
      <c r="A700" s="307"/>
      <c r="B700" s="307"/>
      <c r="C700" s="307"/>
      <c r="D700" s="307"/>
      <c r="E700" s="307"/>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row>
    <row r="701" spans="1:32" ht="14.25" customHeight="1">
      <c r="A701" s="307"/>
      <c r="B701" s="307"/>
      <c r="C701" s="307"/>
      <c r="D701" s="307"/>
      <c r="E701" s="307"/>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row>
    <row r="702" spans="1:32" ht="14.25" customHeight="1">
      <c r="A702" s="307"/>
      <c r="B702" s="307"/>
      <c r="C702" s="307"/>
      <c r="D702" s="307"/>
      <c r="E702" s="307"/>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row>
    <row r="703" spans="1:32" ht="14.25" customHeight="1">
      <c r="A703" s="307"/>
      <c r="B703" s="307"/>
      <c r="C703" s="307"/>
      <c r="D703" s="307"/>
      <c r="E703" s="307"/>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row>
    <row r="704" spans="1:32" ht="14.25" customHeight="1">
      <c r="A704" s="307"/>
      <c r="B704" s="307"/>
      <c r="C704" s="307"/>
      <c r="D704" s="307"/>
      <c r="E704" s="307"/>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row>
    <row r="705" spans="1:32" ht="14.25" customHeight="1">
      <c r="A705" s="307"/>
      <c r="B705" s="307"/>
      <c r="C705" s="307"/>
      <c r="D705" s="307"/>
      <c r="E705" s="307"/>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row>
    <row r="706" spans="1:32" ht="14.25" customHeight="1">
      <c r="A706" s="307"/>
      <c r="B706" s="307"/>
      <c r="C706" s="307"/>
      <c r="D706" s="307"/>
      <c r="E706" s="307"/>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row>
    <row r="707" spans="1:32" ht="14.25" customHeight="1">
      <c r="A707" s="307"/>
      <c r="B707" s="307"/>
      <c r="C707" s="307"/>
      <c r="D707" s="307"/>
      <c r="E707" s="307"/>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row>
    <row r="708" spans="1:32" ht="14.25" customHeight="1">
      <c r="A708" s="307"/>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row>
    <row r="709" spans="1:32" ht="14.25" customHeight="1">
      <c r="A709" s="307"/>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row>
    <row r="710" spans="1:32" ht="14.25" customHeight="1">
      <c r="A710" s="307"/>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row>
    <row r="711" spans="1:32" ht="14.25" customHeight="1">
      <c r="A711" s="307"/>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row>
    <row r="712" spans="1:32" ht="14.25" customHeight="1">
      <c r="A712" s="307"/>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row>
    <row r="713" spans="1:32" ht="14.25" customHeight="1">
      <c r="A713" s="307"/>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row>
    <row r="714" spans="1:32" ht="14.25" customHeight="1">
      <c r="A714" s="307"/>
      <c r="B714" s="307"/>
      <c r="C714" s="307"/>
      <c r="D714" s="307"/>
      <c r="E714" s="307"/>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row>
    <row r="715" spans="1:32" ht="14.25" customHeight="1">
      <c r="A715" s="307"/>
      <c r="B715" s="307"/>
      <c r="C715" s="307"/>
      <c r="D715" s="307"/>
      <c r="E715" s="307"/>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row>
    <row r="716" spans="1:32" ht="14.25" customHeight="1">
      <c r="A716" s="307"/>
      <c r="B716" s="307"/>
      <c r="C716" s="307"/>
      <c r="D716" s="307"/>
      <c r="E716" s="307"/>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row>
    <row r="717" spans="1:32" ht="14.25" customHeight="1">
      <c r="A717" s="307"/>
      <c r="B717" s="307"/>
      <c r="C717" s="307"/>
      <c r="D717" s="307"/>
      <c r="E717" s="307"/>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row>
    <row r="718" spans="1:32" ht="14.25" customHeight="1">
      <c r="A718" s="307"/>
      <c r="B718" s="307"/>
      <c r="C718" s="307"/>
      <c r="D718" s="307"/>
      <c r="E718" s="307"/>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row>
    <row r="719" spans="1:32" ht="14.25" customHeight="1">
      <c r="A719" s="307"/>
      <c r="B719" s="307"/>
      <c r="C719" s="307"/>
      <c r="D719" s="307"/>
      <c r="E719" s="307"/>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row>
    <row r="720" spans="1:32" ht="14.25" customHeight="1">
      <c r="A720" s="307"/>
      <c r="B720" s="307"/>
      <c r="C720" s="307"/>
      <c r="D720" s="307"/>
      <c r="E720" s="307"/>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row>
    <row r="721" spans="1:32" ht="14.25" customHeight="1">
      <c r="A721" s="307"/>
      <c r="B721" s="307"/>
      <c r="C721" s="307"/>
      <c r="D721" s="307"/>
      <c r="E721" s="307"/>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row>
    <row r="722" spans="1:32" ht="14.25" customHeight="1">
      <c r="A722" s="307"/>
      <c r="B722" s="307"/>
      <c r="C722" s="307"/>
      <c r="D722" s="307"/>
      <c r="E722" s="307"/>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row>
    <row r="723" spans="1:32" ht="14.25" customHeight="1">
      <c r="A723" s="307"/>
      <c r="B723" s="307"/>
      <c r="C723" s="307"/>
      <c r="D723" s="307"/>
      <c r="E723" s="307"/>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row>
    <row r="724" spans="1:32" ht="14.25" customHeight="1">
      <c r="A724" s="307"/>
      <c r="B724" s="307"/>
      <c r="C724" s="307"/>
      <c r="D724" s="307"/>
      <c r="E724" s="307"/>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row>
    <row r="725" spans="1:32" ht="14.25" customHeight="1">
      <c r="A725" s="307"/>
      <c r="B725" s="307"/>
      <c r="C725" s="307"/>
      <c r="D725" s="307"/>
      <c r="E725" s="307"/>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row>
    <row r="726" spans="1:32" ht="14.25" customHeight="1">
      <c r="A726" s="307"/>
      <c r="B726" s="307"/>
      <c r="C726" s="307"/>
      <c r="D726" s="307"/>
      <c r="E726" s="307"/>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row>
    <row r="727" spans="1:32" ht="14.25" customHeight="1">
      <c r="A727" s="307"/>
      <c r="B727" s="307"/>
      <c r="C727" s="307"/>
      <c r="D727" s="307"/>
      <c r="E727" s="307"/>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row>
    <row r="728" spans="1:32" ht="14.25" customHeight="1">
      <c r="A728" s="307"/>
      <c r="B728" s="307"/>
      <c r="C728" s="307"/>
      <c r="D728" s="307"/>
      <c r="E728" s="307"/>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row>
    <row r="729" spans="1:32" ht="14.25" customHeight="1">
      <c r="A729" s="307"/>
      <c r="B729" s="307"/>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row>
    <row r="730" spans="1:32" ht="14.25" customHeight="1">
      <c r="A730" s="307"/>
      <c r="B730" s="307"/>
      <c r="C730" s="307"/>
      <c r="D730" s="307"/>
      <c r="E730" s="307"/>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row>
    <row r="731" spans="1:32" ht="14.25" customHeight="1">
      <c r="A731" s="307"/>
      <c r="B731" s="307"/>
      <c r="C731" s="307"/>
      <c r="D731" s="307"/>
      <c r="E731" s="307"/>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row>
    <row r="732" spans="1:32" ht="14.25" customHeight="1">
      <c r="A732" s="307"/>
      <c r="B732" s="307"/>
      <c r="C732" s="307"/>
      <c r="D732" s="307"/>
      <c r="E732" s="307"/>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row>
    <row r="733" spans="1:32" ht="14.25" customHeight="1">
      <c r="A733" s="307"/>
      <c r="B733" s="307"/>
      <c r="C733" s="307"/>
      <c r="D733" s="307"/>
      <c r="E733" s="307"/>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row>
    <row r="734" spans="1:32" ht="14.25" customHeight="1">
      <c r="A734" s="307"/>
      <c r="B734" s="307"/>
      <c r="C734" s="307"/>
      <c r="D734" s="307"/>
      <c r="E734" s="307"/>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row>
    <row r="735" spans="1:32" ht="14.25" customHeight="1">
      <c r="A735" s="307"/>
      <c r="B735" s="307"/>
      <c r="C735" s="307"/>
      <c r="D735" s="307"/>
      <c r="E735" s="307"/>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row>
    <row r="736" spans="1:32" ht="14.25" customHeight="1">
      <c r="A736" s="307"/>
      <c r="B736" s="307"/>
      <c r="C736" s="307"/>
      <c r="D736" s="307"/>
      <c r="E736" s="307"/>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row>
    <row r="737" spans="1:32" ht="14.25" customHeight="1">
      <c r="A737" s="307"/>
      <c r="B737" s="307"/>
      <c r="C737" s="307"/>
      <c r="D737" s="307"/>
      <c r="E737" s="307"/>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row>
    <row r="738" spans="1:32" ht="14.25" customHeight="1">
      <c r="A738" s="307"/>
      <c r="B738" s="307"/>
      <c r="C738" s="307"/>
      <c r="D738" s="307"/>
      <c r="E738" s="307"/>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row>
    <row r="739" spans="1:32" ht="14.25" customHeight="1">
      <c r="A739" s="307"/>
      <c r="B739" s="307"/>
      <c r="C739" s="307"/>
      <c r="D739" s="307"/>
      <c r="E739" s="307"/>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row>
    <row r="740" spans="1:32" ht="14.25" customHeight="1">
      <c r="A740" s="307"/>
      <c r="B740" s="307"/>
      <c r="C740" s="307"/>
      <c r="D740" s="307"/>
      <c r="E740" s="307"/>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row>
    <row r="741" spans="1:32" ht="14.25" customHeight="1">
      <c r="A741" s="307"/>
      <c r="B741" s="307"/>
      <c r="C741" s="307"/>
      <c r="D741" s="307"/>
      <c r="E741" s="307"/>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row>
    <row r="742" spans="1:32" ht="14.25" customHeight="1">
      <c r="A742" s="307"/>
      <c r="B742" s="307"/>
      <c r="C742" s="307"/>
      <c r="D742" s="307"/>
      <c r="E742" s="307"/>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row>
    <row r="743" spans="1:32" ht="14.25" customHeight="1">
      <c r="A743" s="307"/>
      <c r="B743" s="307"/>
      <c r="C743" s="307"/>
      <c r="D743" s="307"/>
      <c r="E743" s="307"/>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row>
    <row r="744" spans="1:32" ht="14.25" customHeight="1">
      <c r="A744" s="307"/>
      <c r="B744" s="307"/>
      <c r="C744" s="307"/>
      <c r="D744" s="307"/>
      <c r="E744" s="307"/>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row>
    <row r="745" spans="1:32" ht="14.25" customHeight="1">
      <c r="A745" s="307"/>
      <c r="B745" s="307"/>
      <c r="C745" s="307"/>
      <c r="D745" s="307"/>
      <c r="E745" s="307"/>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row>
    <row r="746" spans="1:32" ht="14.25" customHeight="1">
      <c r="A746" s="307"/>
      <c r="B746" s="307"/>
      <c r="C746" s="307"/>
      <c r="D746" s="307"/>
      <c r="E746" s="307"/>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row>
    <row r="747" spans="1:32" ht="14.25" customHeight="1">
      <c r="A747" s="307"/>
      <c r="B747" s="307"/>
      <c r="C747" s="307"/>
      <c r="D747" s="307"/>
      <c r="E747" s="307"/>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row>
    <row r="748" spans="1:32" ht="14.25" customHeight="1">
      <c r="A748" s="307"/>
      <c r="B748" s="307"/>
      <c r="C748" s="307"/>
      <c r="D748" s="307"/>
      <c r="E748" s="307"/>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row>
    <row r="749" spans="1:32" ht="14.25" customHeight="1">
      <c r="A749" s="307"/>
      <c r="B749" s="307"/>
      <c r="C749" s="307"/>
      <c r="D749" s="307"/>
      <c r="E749" s="307"/>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row>
    <row r="750" spans="1:32" ht="14.25" customHeight="1">
      <c r="A750" s="307"/>
      <c r="B750" s="307"/>
      <c r="C750" s="307"/>
      <c r="D750" s="307"/>
      <c r="E750" s="307"/>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row>
    <row r="751" spans="1:32" ht="14.25" customHeight="1">
      <c r="A751" s="307"/>
      <c r="B751" s="307"/>
      <c r="C751" s="307"/>
      <c r="D751" s="307"/>
      <c r="E751" s="307"/>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row>
    <row r="752" spans="1:32" ht="14.25" customHeight="1">
      <c r="A752" s="307"/>
      <c r="B752" s="307"/>
      <c r="C752" s="307"/>
      <c r="D752" s="307"/>
      <c r="E752" s="307"/>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row>
    <row r="753" spans="1:32" ht="14.25" customHeight="1">
      <c r="A753" s="307"/>
      <c r="B753" s="307"/>
      <c r="C753" s="307"/>
      <c r="D753" s="307"/>
      <c r="E753" s="307"/>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row>
    <row r="754" spans="1:32" ht="14.25" customHeight="1">
      <c r="A754" s="307"/>
      <c r="B754" s="307"/>
      <c r="C754" s="307"/>
      <c r="D754" s="307"/>
      <c r="E754" s="307"/>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row>
    <row r="755" spans="1:32" ht="14.25" customHeight="1">
      <c r="A755" s="307"/>
      <c r="B755" s="307"/>
      <c r="C755" s="307"/>
      <c r="D755" s="307"/>
      <c r="E755" s="307"/>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row>
    <row r="756" spans="1:32" ht="14.25" customHeight="1">
      <c r="A756" s="307"/>
      <c r="B756" s="307"/>
      <c r="C756" s="307"/>
      <c r="D756" s="307"/>
      <c r="E756" s="307"/>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row>
    <row r="757" spans="1:32" ht="14.25" customHeight="1">
      <c r="A757" s="307"/>
      <c r="B757" s="307"/>
      <c r="C757" s="307"/>
      <c r="D757" s="307"/>
      <c r="E757" s="307"/>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row>
    <row r="758" spans="1:32" ht="14.25" customHeight="1">
      <c r="A758" s="307"/>
      <c r="B758" s="307"/>
      <c r="C758" s="307"/>
      <c r="D758" s="307"/>
      <c r="E758" s="307"/>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row>
    <row r="759" spans="1:32" ht="14.25" customHeight="1">
      <c r="A759" s="307"/>
      <c r="B759" s="307"/>
      <c r="C759" s="307"/>
      <c r="D759" s="307"/>
      <c r="E759" s="307"/>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row>
    <row r="760" spans="1:32" ht="14.25" customHeight="1">
      <c r="A760" s="307"/>
      <c r="B760" s="307"/>
      <c r="C760" s="307"/>
      <c r="D760" s="307"/>
      <c r="E760" s="307"/>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row>
    <row r="761" spans="1:32" ht="14.25" customHeight="1">
      <c r="A761" s="307"/>
      <c r="B761" s="307"/>
      <c r="C761" s="307"/>
      <c r="D761" s="307"/>
      <c r="E761" s="307"/>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row>
    <row r="762" spans="1:32" ht="14.25" customHeight="1">
      <c r="A762" s="307"/>
      <c r="B762" s="307"/>
      <c r="C762" s="307"/>
      <c r="D762" s="307"/>
      <c r="E762" s="307"/>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row>
    <row r="763" spans="1:32" ht="14.25" customHeight="1">
      <c r="A763" s="307"/>
      <c r="B763" s="307"/>
      <c r="C763" s="307"/>
      <c r="D763" s="307"/>
      <c r="E763" s="307"/>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row>
    <row r="764" spans="1:32" ht="14.25" customHeight="1">
      <c r="A764" s="307"/>
      <c r="B764" s="307"/>
      <c r="C764" s="307"/>
      <c r="D764" s="307"/>
      <c r="E764" s="307"/>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row>
    <row r="765" spans="1:32" ht="14.25" customHeight="1">
      <c r="A765" s="307"/>
      <c r="B765" s="307"/>
      <c r="C765" s="307"/>
      <c r="D765" s="307"/>
      <c r="E765" s="307"/>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row>
    <row r="766" spans="1:32" ht="14.25" customHeight="1">
      <c r="A766" s="307"/>
      <c r="B766" s="307"/>
      <c r="C766" s="307"/>
      <c r="D766" s="307"/>
      <c r="E766" s="307"/>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row>
    <row r="767" spans="1:32" ht="14.25" customHeight="1">
      <c r="A767" s="307"/>
      <c r="B767" s="307"/>
      <c r="C767" s="307"/>
      <c r="D767" s="307"/>
      <c r="E767" s="307"/>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row>
    <row r="768" spans="1:32" ht="14.25" customHeight="1">
      <c r="A768" s="307"/>
      <c r="B768" s="307"/>
      <c r="C768" s="307"/>
      <c r="D768" s="307"/>
      <c r="E768" s="307"/>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row>
    <row r="769" spans="1:32" ht="14.25" customHeight="1">
      <c r="A769" s="307"/>
      <c r="B769" s="307"/>
      <c r="C769" s="307"/>
      <c r="D769" s="307"/>
      <c r="E769" s="307"/>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row>
    <row r="770" spans="1:32" ht="14.25" customHeight="1">
      <c r="A770" s="307"/>
      <c r="B770" s="307"/>
      <c r="C770" s="307"/>
      <c r="D770" s="307"/>
      <c r="E770" s="307"/>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row>
    <row r="771" spans="1:32" ht="14.25" customHeight="1">
      <c r="A771" s="307"/>
      <c r="B771" s="307"/>
      <c r="C771" s="307"/>
      <c r="D771" s="307"/>
      <c r="E771" s="307"/>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row>
    <row r="772" spans="1:32" ht="14.25" customHeight="1">
      <c r="A772" s="307"/>
      <c r="B772" s="307"/>
      <c r="C772" s="307"/>
      <c r="D772" s="307"/>
      <c r="E772" s="307"/>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row>
    <row r="773" spans="1:32" ht="14.25" customHeight="1">
      <c r="A773" s="307"/>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row>
    <row r="774" spans="1:32" ht="14.25" customHeight="1">
      <c r="A774" s="307"/>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row>
    <row r="775" spans="1:32" ht="14.25" customHeight="1">
      <c r="A775" s="307"/>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row>
    <row r="776" spans="1:32" ht="14.25" customHeight="1">
      <c r="A776" s="307"/>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row>
    <row r="777" spans="1:32" ht="14.25" customHeight="1">
      <c r="A777" s="307"/>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row>
    <row r="778" spans="1:32" ht="14.25" customHeight="1">
      <c r="A778" s="307"/>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row>
    <row r="779" spans="1:32" ht="14.25" customHeight="1">
      <c r="A779" s="307"/>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row>
    <row r="780" spans="1:32" ht="14.25" customHeight="1">
      <c r="A780" s="307"/>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row>
    <row r="781" spans="1:32" ht="14.25" customHeight="1">
      <c r="A781" s="307"/>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row>
    <row r="782" spans="1:32" ht="14.25" customHeight="1">
      <c r="A782" s="307"/>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row>
    <row r="783" spans="1:32" ht="14.25" customHeight="1">
      <c r="A783" s="307"/>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row>
    <row r="784" spans="1:32" ht="14.25" customHeight="1">
      <c r="A784" s="307"/>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row>
    <row r="785" spans="1:32" ht="14.25" customHeight="1">
      <c r="A785" s="307"/>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row>
    <row r="786" spans="1:32" ht="14.25" customHeight="1">
      <c r="A786" s="307"/>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row>
    <row r="787" spans="1:32" ht="14.25" customHeight="1">
      <c r="A787" s="307"/>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row>
    <row r="788" spans="1:32" ht="14.25" customHeight="1">
      <c r="A788" s="307"/>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row>
    <row r="789" spans="1:32" ht="14.25" customHeight="1">
      <c r="A789" s="307"/>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row>
    <row r="790" spans="1:32" ht="14.25" customHeight="1">
      <c r="A790" s="307"/>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row>
    <row r="791" spans="1:32" ht="14.25" customHeight="1">
      <c r="A791" s="307"/>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row>
    <row r="792" spans="1:32" ht="14.25" customHeight="1">
      <c r="A792" s="307"/>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row>
    <row r="793" spans="1:32" ht="14.25" customHeight="1">
      <c r="A793" s="307"/>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row>
    <row r="794" spans="1:32" ht="14.25" customHeight="1">
      <c r="A794" s="307"/>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row>
    <row r="795" spans="1:32" ht="14.25" customHeight="1">
      <c r="A795" s="307"/>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row>
    <row r="796" spans="1:32" ht="14.25" customHeight="1">
      <c r="A796" s="307"/>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row>
    <row r="797" spans="1:32" ht="14.25" customHeight="1">
      <c r="A797" s="307"/>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row>
    <row r="798" spans="1:32" ht="14.25" customHeight="1">
      <c r="A798" s="307"/>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row>
    <row r="799" spans="1:32" ht="14.25" customHeight="1">
      <c r="A799" s="307"/>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row>
    <row r="800" spans="1:32" ht="14.25" customHeight="1">
      <c r="A800" s="307"/>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row>
    <row r="801" spans="1:32" ht="14.25" customHeight="1">
      <c r="A801" s="307"/>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row>
    <row r="802" spans="1:32" ht="14.25" customHeight="1">
      <c r="A802" s="307"/>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row>
    <row r="803" spans="1:32" ht="14.25" customHeight="1">
      <c r="A803" s="307"/>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row>
    <row r="804" spans="1:32" ht="14.25" customHeight="1">
      <c r="A804" s="307"/>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row>
    <row r="805" spans="1:32" ht="14.25" customHeight="1">
      <c r="A805" s="307"/>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row>
    <row r="806" spans="1:32" ht="14.25" customHeight="1">
      <c r="A806" s="307"/>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row>
    <row r="807" spans="1:32" ht="14.25" customHeight="1">
      <c r="A807" s="307"/>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row>
    <row r="808" spans="1:32" ht="14.25" customHeight="1">
      <c r="A808" s="307"/>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row>
    <row r="809" spans="1:32" ht="14.25" customHeight="1">
      <c r="A809" s="307"/>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row>
    <row r="810" spans="1:32" ht="14.25" customHeight="1">
      <c r="A810" s="307"/>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row>
    <row r="811" spans="1:32" ht="14.25" customHeight="1">
      <c r="A811" s="307"/>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row>
    <row r="812" spans="1:32" ht="14.25" customHeight="1">
      <c r="A812" s="307"/>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row>
    <row r="813" spans="1:32" ht="14.25" customHeight="1">
      <c r="A813" s="307"/>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row>
    <row r="814" spans="1:32" ht="14.25" customHeight="1">
      <c r="A814" s="307"/>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row>
    <row r="815" spans="1:32" ht="14.25" customHeight="1">
      <c r="A815" s="307"/>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row>
    <row r="816" spans="1:32" ht="14.25" customHeight="1">
      <c r="A816" s="307"/>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row>
    <row r="817" spans="1:32" ht="14.25" customHeight="1">
      <c r="A817" s="307"/>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row>
    <row r="818" spans="1:32" ht="14.25" customHeight="1">
      <c r="A818" s="307"/>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row>
    <row r="819" spans="1:32" ht="14.25" customHeight="1">
      <c r="A819" s="307"/>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row>
    <row r="820" spans="1:32" ht="14.25" customHeight="1">
      <c r="A820" s="307"/>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row>
    <row r="821" spans="1:32" ht="14.25" customHeight="1">
      <c r="A821" s="307"/>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row>
    <row r="822" spans="1:32" ht="14.25" customHeight="1">
      <c r="A822" s="307"/>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row>
    <row r="823" spans="1:32" ht="14.25" customHeight="1">
      <c r="A823" s="307"/>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row>
    <row r="824" spans="1:32" ht="14.25" customHeight="1">
      <c r="A824" s="307"/>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row>
    <row r="825" spans="1:32" ht="14.25" customHeight="1">
      <c r="A825" s="307"/>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row>
    <row r="826" spans="1:32" ht="14.25" customHeight="1">
      <c r="A826" s="307"/>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row>
    <row r="827" spans="1:32" ht="14.25" customHeight="1">
      <c r="A827" s="307"/>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row>
    <row r="828" spans="1:32" ht="14.25" customHeight="1">
      <c r="A828" s="307"/>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row>
    <row r="829" spans="1:32" ht="14.25" customHeight="1">
      <c r="A829" s="307"/>
      <c r="B829" s="307"/>
      <c r="C829" s="307"/>
      <c r="D829" s="307"/>
      <c r="E829" s="307"/>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row>
    <row r="830" spans="1:32" ht="14.25" customHeight="1">
      <c r="A830" s="307"/>
      <c r="B830" s="307"/>
      <c r="C830" s="307"/>
      <c r="D830" s="307"/>
      <c r="E830" s="307"/>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row>
    <row r="831" spans="1:32" ht="14.25" customHeight="1">
      <c r="A831" s="307"/>
      <c r="B831" s="307"/>
      <c r="C831" s="307"/>
      <c r="D831" s="307"/>
      <c r="E831" s="307"/>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row>
    <row r="832" spans="1:32" ht="14.25" customHeight="1">
      <c r="A832" s="307"/>
      <c r="B832" s="307"/>
      <c r="C832" s="307"/>
      <c r="D832" s="307"/>
      <c r="E832" s="307"/>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row>
    <row r="833" spans="1:32" ht="14.25" customHeight="1">
      <c r="A833" s="307"/>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row>
    <row r="834" spans="1:32" ht="14.25" customHeight="1">
      <c r="A834" s="307"/>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row>
    <row r="835" spans="1:32" ht="14.25" customHeight="1">
      <c r="A835" s="307"/>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row>
    <row r="836" spans="1:32" ht="14.25" customHeight="1">
      <c r="A836" s="307"/>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row>
    <row r="837" spans="1:32" ht="14.25" customHeight="1">
      <c r="A837" s="307"/>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row>
    <row r="838" spans="1:32" ht="14.25" customHeight="1">
      <c r="A838" s="307"/>
      <c r="B838" s="307"/>
      <c r="C838" s="307"/>
      <c r="D838" s="307"/>
      <c r="E838" s="307"/>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row>
    <row r="839" spans="1:32" ht="14.25" customHeight="1">
      <c r="A839" s="307"/>
      <c r="B839" s="307"/>
      <c r="C839" s="307"/>
      <c r="D839" s="307"/>
      <c r="E839" s="307"/>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row>
    <row r="840" spans="1:32" ht="14.25" customHeight="1">
      <c r="A840" s="307"/>
      <c r="B840" s="307"/>
      <c r="C840" s="307"/>
      <c r="D840" s="307"/>
      <c r="E840" s="307"/>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row>
    <row r="841" spans="1:32" ht="14.25" customHeight="1">
      <c r="A841" s="307"/>
      <c r="B841" s="307"/>
      <c r="C841" s="307"/>
      <c r="D841" s="307"/>
      <c r="E841" s="307"/>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row>
    <row r="842" spans="1:32" ht="14.25" customHeight="1">
      <c r="A842" s="307"/>
      <c r="B842" s="307"/>
      <c r="C842" s="307"/>
      <c r="D842" s="307"/>
      <c r="E842" s="307"/>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row>
    <row r="843" spans="1:32" ht="14.25" customHeight="1">
      <c r="A843" s="307"/>
      <c r="B843" s="307"/>
      <c r="C843" s="307"/>
      <c r="D843" s="307"/>
      <c r="E843" s="307"/>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row>
    <row r="844" spans="1:32" ht="14.25" customHeight="1">
      <c r="A844" s="307"/>
      <c r="B844" s="307"/>
      <c r="C844" s="307"/>
      <c r="D844" s="307"/>
      <c r="E844" s="307"/>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row>
    <row r="845" spans="1:32" ht="14.25" customHeight="1">
      <c r="A845" s="307"/>
      <c r="B845" s="307"/>
      <c r="C845" s="307"/>
      <c r="D845" s="307"/>
      <c r="E845" s="307"/>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row>
    <row r="846" spans="1:32" ht="14.25" customHeight="1">
      <c r="A846" s="307"/>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row>
    <row r="847" spans="1:32" ht="14.25" customHeight="1">
      <c r="A847" s="307"/>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row>
    <row r="848" spans="1:32" ht="14.25" customHeight="1">
      <c r="A848" s="307"/>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row>
    <row r="849" spans="1:32" ht="14.25" customHeight="1">
      <c r="A849" s="307"/>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row>
    <row r="850" spans="1:32" ht="14.25" customHeight="1">
      <c r="A850" s="307"/>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row>
    <row r="851" spans="1:32" ht="14.25" customHeight="1">
      <c r="A851" s="307"/>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row>
    <row r="852" spans="1:32" ht="14.25" customHeight="1">
      <c r="A852" s="307"/>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row>
    <row r="853" spans="1:32" ht="14.25" customHeight="1">
      <c r="A853" s="307"/>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row>
    <row r="854" spans="1:32" ht="14.25" customHeight="1">
      <c r="A854" s="307"/>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row>
    <row r="855" spans="1:32" ht="14.25" customHeight="1">
      <c r="A855" s="307"/>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row>
    <row r="856" spans="1:32" ht="14.25" customHeight="1">
      <c r="A856" s="307"/>
      <c r="B856" s="307"/>
      <c r="C856" s="307"/>
      <c r="D856" s="307"/>
      <c r="E856" s="307"/>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row>
    <row r="857" spans="1:32" ht="14.25" customHeight="1">
      <c r="A857" s="307"/>
      <c r="B857" s="307"/>
      <c r="C857" s="307"/>
      <c r="D857" s="307"/>
      <c r="E857" s="307"/>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row>
    <row r="858" spans="1:32" ht="14.25" customHeight="1">
      <c r="A858" s="307"/>
      <c r="B858" s="307"/>
      <c r="C858" s="307"/>
      <c r="D858" s="307"/>
      <c r="E858" s="307"/>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row>
    <row r="859" spans="1:32" ht="14.25" customHeight="1">
      <c r="A859" s="307"/>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row>
    <row r="860" spans="1:32" ht="14.25" customHeight="1">
      <c r="A860" s="307"/>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row>
    <row r="861" spans="1:32" ht="14.25" customHeight="1">
      <c r="A861" s="307"/>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row>
    <row r="862" spans="1:32" ht="14.25" customHeight="1">
      <c r="A862" s="307"/>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row>
    <row r="863" spans="1:32" ht="14.25" customHeight="1">
      <c r="A863" s="307"/>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row>
    <row r="864" spans="1:32" ht="14.25" customHeight="1">
      <c r="A864" s="307"/>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row>
    <row r="865" spans="1:32" ht="14.25" customHeight="1">
      <c r="A865" s="307"/>
      <c r="B865" s="307"/>
      <c r="C865" s="307"/>
      <c r="D865" s="307"/>
      <c r="E865" s="307"/>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row>
    <row r="866" spans="1:32" ht="14.25" customHeight="1">
      <c r="A866" s="307"/>
      <c r="B866" s="307"/>
      <c r="C866" s="307"/>
      <c r="D866" s="307"/>
      <c r="E866" s="307"/>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row>
    <row r="867" spans="1:32" ht="14.25" customHeight="1">
      <c r="A867" s="307"/>
      <c r="B867" s="307"/>
      <c r="C867" s="307"/>
      <c r="D867" s="307"/>
      <c r="E867" s="307"/>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row>
    <row r="868" spans="1:32" ht="14.25" customHeight="1">
      <c r="A868" s="307"/>
      <c r="B868" s="307"/>
      <c r="C868" s="307"/>
      <c r="D868" s="307"/>
      <c r="E868" s="307"/>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row>
    <row r="869" spans="1:32" ht="14.25" customHeight="1">
      <c r="A869" s="307"/>
      <c r="B869" s="307"/>
      <c r="C869" s="307"/>
      <c r="D869" s="307"/>
      <c r="E869" s="307"/>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row>
    <row r="870" spans="1:32" ht="14.25" customHeight="1">
      <c r="A870" s="307"/>
      <c r="B870" s="307"/>
      <c r="C870" s="307"/>
      <c r="D870" s="307"/>
      <c r="E870" s="307"/>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row>
    <row r="871" spans="1:32" ht="14.25" customHeight="1">
      <c r="A871" s="307"/>
      <c r="B871" s="307"/>
      <c r="C871" s="307"/>
      <c r="D871" s="307"/>
      <c r="E871" s="307"/>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row>
    <row r="872" spans="1:32" ht="14.25" customHeight="1">
      <c r="A872" s="307"/>
      <c r="B872" s="307"/>
      <c r="C872" s="307"/>
      <c r="D872" s="307"/>
      <c r="E872" s="307"/>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row>
    <row r="873" spans="1:32" ht="14.25" customHeight="1">
      <c r="A873" s="307"/>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row>
    <row r="874" spans="1:32" ht="14.25" customHeight="1">
      <c r="A874" s="307"/>
      <c r="B874" s="307"/>
      <c r="C874" s="307"/>
      <c r="D874" s="307"/>
      <c r="E874" s="307"/>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row>
    <row r="875" spans="1:32" ht="14.25" customHeight="1">
      <c r="A875" s="307"/>
      <c r="B875" s="307"/>
      <c r="C875" s="307"/>
      <c r="D875" s="307"/>
      <c r="E875" s="307"/>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row>
    <row r="876" spans="1:32" ht="14.25" customHeight="1">
      <c r="A876" s="307"/>
      <c r="B876" s="307"/>
      <c r="C876" s="307"/>
      <c r="D876" s="307"/>
      <c r="E876" s="307"/>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row>
    <row r="877" spans="1:32" ht="14.25" customHeight="1">
      <c r="A877" s="307"/>
      <c r="B877" s="307"/>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row>
    <row r="878" spans="1:32" ht="14.25" customHeight="1">
      <c r="A878" s="307"/>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row>
    <row r="879" spans="1:32" ht="14.25" customHeight="1">
      <c r="A879" s="307"/>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row>
    <row r="880" spans="1:32" ht="14.25" customHeight="1">
      <c r="A880" s="307"/>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row>
    <row r="881" spans="1:32" ht="14.25" customHeight="1">
      <c r="A881" s="307"/>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row>
    <row r="882" spans="1:32" ht="14.25" customHeight="1">
      <c r="A882" s="307"/>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row>
    <row r="883" spans="1:32" ht="14.25" customHeight="1">
      <c r="A883" s="307"/>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row>
    <row r="884" spans="1:32" ht="14.25" customHeight="1">
      <c r="A884" s="307"/>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row>
    <row r="885" spans="1:32" ht="14.25" customHeight="1">
      <c r="A885" s="307"/>
      <c r="B885" s="307"/>
      <c r="C885" s="307"/>
      <c r="D885" s="307"/>
      <c r="E885" s="307"/>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row>
    <row r="886" spans="1:32" ht="14.25" customHeight="1">
      <c r="A886" s="307"/>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row>
    <row r="887" spans="1:32" ht="14.25" customHeight="1">
      <c r="A887" s="307"/>
      <c r="B887" s="307"/>
      <c r="C887" s="307"/>
      <c r="D887" s="307"/>
      <c r="E887" s="307"/>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row>
    <row r="888" spans="1:32" ht="14.25" customHeight="1">
      <c r="A888" s="307"/>
      <c r="B888" s="307"/>
      <c r="C888" s="307"/>
      <c r="D888" s="307"/>
      <c r="E888" s="307"/>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row>
    <row r="889" spans="1:32" ht="14.25" customHeight="1">
      <c r="A889" s="307"/>
      <c r="B889" s="307"/>
      <c r="C889" s="307"/>
      <c r="D889" s="307"/>
      <c r="E889" s="307"/>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row>
    <row r="890" spans="1:32" ht="14.25" customHeight="1">
      <c r="A890" s="307"/>
      <c r="B890" s="307"/>
      <c r="C890" s="307"/>
      <c r="D890" s="307"/>
      <c r="E890" s="307"/>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row>
    <row r="891" spans="1:32" ht="14.25" customHeight="1">
      <c r="A891" s="307"/>
      <c r="B891" s="307"/>
      <c r="C891" s="307"/>
      <c r="D891" s="307"/>
      <c r="E891" s="307"/>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row>
    <row r="892" spans="1:32" ht="14.25" customHeight="1">
      <c r="A892" s="307"/>
      <c r="B892" s="307"/>
      <c r="C892" s="307"/>
      <c r="D892" s="307"/>
      <c r="E892" s="307"/>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row>
    <row r="893" spans="1:32" ht="14.25" customHeight="1">
      <c r="A893" s="307"/>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row>
    <row r="894" spans="1:32" ht="14.25" customHeight="1">
      <c r="A894" s="307"/>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row>
    <row r="895" spans="1:32" ht="14.25" customHeight="1">
      <c r="A895" s="307"/>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row>
    <row r="896" spans="1:32" ht="14.25" customHeight="1">
      <c r="A896" s="307"/>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row>
    <row r="897" spans="1:32" ht="14.25" customHeight="1">
      <c r="A897" s="307"/>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row>
    <row r="898" spans="1:32" ht="14.25" customHeight="1">
      <c r="A898" s="307"/>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row>
    <row r="899" spans="1:32" ht="14.25" customHeight="1">
      <c r="A899" s="307"/>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row>
    <row r="900" spans="1:32" ht="14.25" customHeight="1">
      <c r="A900" s="307"/>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row>
    <row r="901" spans="1:32" ht="14.25" customHeight="1">
      <c r="A901" s="307"/>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row>
    <row r="902" spans="1:32" ht="14.25" customHeight="1">
      <c r="A902" s="307"/>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row>
    <row r="903" spans="1:32" ht="14.25" customHeight="1">
      <c r="A903" s="307"/>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row>
    <row r="904" spans="1:32" ht="14.25" customHeight="1">
      <c r="A904" s="307"/>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row>
    <row r="905" spans="1:32" ht="14.25" customHeight="1">
      <c r="A905" s="307"/>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row>
    <row r="906" spans="1:32" ht="14.25" customHeight="1">
      <c r="A906" s="307"/>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row>
    <row r="907" spans="1:32" ht="14.25" customHeight="1">
      <c r="A907" s="307"/>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row>
    <row r="908" spans="1:32" ht="14.25" customHeight="1">
      <c r="A908" s="307"/>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row>
    <row r="909" spans="1:32" ht="14.25" customHeight="1">
      <c r="A909" s="307"/>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row>
    <row r="910" spans="1:32" ht="14.25" customHeight="1">
      <c r="A910" s="307"/>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row>
    <row r="911" spans="1:32" ht="14.25" customHeight="1">
      <c r="A911" s="307"/>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row>
    <row r="912" spans="1:32" ht="14.25" customHeight="1">
      <c r="A912" s="307"/>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row>
    <row r="913" spans="1:32" ht="14.25" customHeight="1">
      <c r="A913" s="307"/>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row>
    <row r="914" spans="1:32" ht="14.25" customHeight="1">
      <c r="A914" s="307"/>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row>
    <row r="915" spans="1:32" ht="14.25" customHeight="1">
      <c r="A915" s="307"/>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row>
    <row r="916" spans="1:32" ht="14.25" customHeight="1">
      <c r="A916" s="307"/>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row>
    <row r="917" spans="1:32" ht="14.25" customHeight="1">
      <c r="A917" s="307"/>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row>
    <row r="918" spans="1:32" ht="14.25" customHeight="1">
      <c r="A918" s="307"/>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row>
    <row r="919" spans="1:32" ht="14.25" customHeight="1">
      <c r="A919" s="307"/>
      <c r="B919" s="307"/>
      <c r="C919" s="307"/>
      <c r="D919" s="307"/>
      <c r="E919" s="307"/>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row>
    <row r="920" spans="1:32" ht="14.25" customHeight="1">
      <c r="A920" s="307"/>
      <c r="B920" s="307"/>
      <c r="C920" s="307"/>
      <c r="D920" s="307"/>
      <c r="E920" s="307"/>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row>
    <row r="921" spans="1:32" ht="14.25" customHeight="1">
      <c r="A921" s="307"/>
      <c r="B921" s="307"/>
      <c r="C921" s="307"/>
      <c r="D921" s="307"/>
      <c r="E921" s="307"/>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row>
    <row r="922" spans="1:32" ht="14.25" customHeight="1">
      <c r="A922" s="307"/>
      <c r="B922" s="307"/>
      <c r="C922" s="307"/>
      <c r="D922" s="307"/>
      <c r="E922" s="307"/>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row>
    <row r="923" spans="1:32" ht="14.25" customHeight="1">
      <c r="A923" s="307"/>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row>
    <row r="924" spans="1:32" ht="14.25" customHeight="1">
      <c r="A924" s="307"/>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row>
    <row r="925" spans="1:32" ht="14.25" customHeight="1">
      <c r="A925" s="307"/>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row>
    <row r="926" spans="1:32" ht="14.25" customHeight="1">
      <c r="A926" s="307"/>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row>
    <row r="927" spans="1:32" ht="14.25" customHeight="1">
      <c r="A927" s="307"/>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row>
    <row r="928" spans="1:32" ht="14.25" customHeight="1">
      <c r="A928" s="307"/>
      <c r="B928" s="307"/>
      <c r="C928" s="307"/>
      <c r="D928" s="307"/>
      <c r="E928" s="307"/>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row>
    <row r="929" spans="1:32" ht="14.25" customHeight="1">
      <c r="A929" s="307"/>
      <c r="B929" s="307"/>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row>
    <row r="930" spans="1:32" ht="14.25" customHeight="1">
      <c r="A930" s="307"/>
      <c r="B930" s="307"/>
      <c r="C930" s="307"/>
      <c r="D930" s="307"/>
      <c r="E930" s="307"/>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row>
    <row r="931" spans="1:32" ht="14.25" customHeight="1">
      <c r="A931" s="307"/>
      <c r="B931" s="307"/>
      <c r="C931" s="307"/>
      <c r="D931" s="307"/>
      <c r="E931" s="307"/>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row>
    <row r="932" spans="1:32" ht="14.25" customHeight="1">
      <c r="A932" s="307"/>
      <c r="B932" s="307"/>
      <c r="C932" s="307"/>
      <c r="D932" s="307"/>
      <c r="E932" s="307"/>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row>
    <row r="933" spans="1:32" ht="14.25" customHeight="1">
      <c r="A933" s="307"/>
      <c r="B933" s="307"/>
      <c r="C933" s="307"/>
      <c r="D933" s="307"/>
      <c r="E933" s="307"/>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row>
    <row r="934" spans="1:32" ht="14.25" customHeight="1">
      <c r="A934" s="307"/>
      <c r="B934" s="307"/>
      <c r="C934" s="307"/>
      <c r="D934" s="307"/>
      <c r="E934" s="307"/>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row>
    <row r="935" spans="1:32" ht="14.25" customHeight="1">
      <c r="A935" s="307"/>
      <c r="B935" s="307"/>
      <c r="C935" s="307"/>
      <c r="D935" s="307"/>
      <c r="E935" s="307"/>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row>
    <row r="936" spans="1:32" ht="14.25" customHeight="1">
      <c r="A936" s="307"/>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row>
    <row r="937" spans="1:32" ht="14.25" customHeight="1">
      <c r="A937" s="307"/>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row>
    <row r="938" spans="1:32" ht="14.25" customHeight="1">
      <c r="A938" s="307"/>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row>
    <row r="939" spans="1:32" ht="14.25" customHeight="1">
      <c r="A939" s="307"/>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row>
    <row r="940" spans="1:32" ht="14.25" customHeight="1">
      <c r="A940" s="307"/>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row>
    <row r="941" spans="1:32" ht="14.25" customHeight="1">
      <c r="A941" s="307"/>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row>
    <row r="942" spans="1:32" ht="14.25" customHeight="1">
      <c r="A942" s="307"/>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row>
    <row r="943" spans="1:32" ht="14.25" customHeight="1">
      <c r="A943" s="307"/>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row>
    <row r="944" spans="1:32" ht="14.25" customHeight="1">
      <c r="A944" s="307"/>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row>
    <row r="945" spans="1:32" ht="14.25" customHeight="1">
      <c r="A945" s="307"/>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row>
    <row r="946" spans="1:32" ht="14.25" customHeight="1">
      <c r="A946" s="307"/>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row>
    <row r="947" spans="1:32" ht="14.25" customHeight="1">
      <c r="A947" s="307"/>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row>
    <row r="948" spans="1:32" ht="14.25" customHeight="1">
      <c r="A948" s="307"/>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row>
    <row r="949" spans="1:32" ht="14.25" customHeight="1">
      <c r="A949" s="307"/>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row>
    <row r="950" spans="1:32" ht="14.25" customHeight="1">
      <c r="A950" s="307"/>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row>
    <row r="951" spans="1:32" ht="14.25" customHeight="1">
      <c r="A951" s="307"/>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row>
    <row r="952" spans="1:32" ht="14.25" customHeight="1">
      <c r="A952" s="307"/>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row>
    <row r="953" spans="1:32" ht="14.25" customHeight="1">
      <c r="A953" s="307"/>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row>
    <row r="954" spans="1:32" ht="14.25" customHeight="1">
      <c r="A954" s="307"/>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row>
    <row r="955" spans="1:32" ht="14.25">
      <c r="A955" s="307"/>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row>
    <row r="956" spans="1:32" ht="14.25">
      <c r="A956" s="307"/>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row>
    <row r="957" spans="1:32" ht="14.25">
      <c r="A957" s="307"/>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row>
    <row r="958" spans="1:32" ht="14.25">
      <c r="A958" s="307"/>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row>
    <row r="959" spans="1:32" ht="14.25">
      <c r="A959" s="307"/>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row>
    <row r="960" spans="1:32" ht="14.25">
      <c r="A960" s="307"/>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row>
    <row r="961" spans="1:32" ht="14.25">
      <c r="A961" s="307"/>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row>
    <row r="962" spans="1:32" ht="14.25">
      <c r="A962" s="307"/>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row>
    <row r="963" spans="1:32" ht="14.25">
      <c r="A963" s="307"/>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row>
    <row r="964" spans="1:32" ht="14.25">
      <c r="A964" s="307"/>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row>
    <row r="965" spans="1:32" ht="14.25">
      <c r="A965" s="307"/>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row>
    <row r="966" spans="1:32" ht="14.25">
      <c r="A966" s="307"/>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row>
    <row r="967" spans="1:32" ht="14.25">
      <c r="A967" s="307"/>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row>
    <row r="968" spans="1:32" ht="14.25">
      <c r="A968" s="307"/>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row>
    <row r="969" spans="1:32" ht="14.25">
      <c r="A969" s="307"/>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row>
    <row r="970" spans="1:32" ht="14.25">
      <c r="A970" s="307"/>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row>
    <row r="971" spans="1:32" ht="14.25">
      <c r="A971" s="307"/>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row>
    <row r="972" spans="1:32" ht="14.25">
      <c r="A972" s="307"/>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row>
    <row r="973" spans="1:32" ht="14.25">
      <c r="A973" s="307"/>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row>
    <row r="974" spans="1:32" ht="14.25">
      <c r="A974" s="307"/>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row>
    <row r="975" spans="1:32" ht="14.25">
      <c r="A975" s="307"/>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row>
    <row r="976" spans="1:32" ht="14.25">
      <c r="A976" s="307"/>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row>
    <row r="977" spans="1:32" ht="14.25">
      <c r="A977" s="307"/>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row>
    <row r="978" spans="1:32" ht="14.25">
      <c r="A978" s="307"/>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row>
    <row r="979" spans="1:32" ht="14.25">
      <c r="A979" s="307"/>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row>
    <row r="980" spans="1:32" ht="14.25">
      <c r="A980" s="307"/>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row>
    <row r="981" spans="1:32" ht="14.25">
      <c r="A981" s="307"/>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row>
    <row r="982" spans="1:32" ht="14.25">
      <c r="A982" s="307"/>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row>
    <row r="983" spans="1:32" ht="14.25">
      <c r="A983" s="307"/>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row>
    <row r="984" spans="1:32" ht="14.25">
      <c r="A984" s="307"/>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row>
    <row r="985" spans="1:32" ht="14.25">
      <c r="A985" s="307"/>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row>
    <row r="986" spans="1:32" ht="14.25">
      <c r="A986" s="307"/>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row>
    <row r="987" spans="1:32" ht="14.25">
      <c r="A987" s="307"/>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row>
    <row r="988" spans="1:32" ht="14.25">
      <c r="A988" s="307"/>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row>
    <row r="989" spans="1:32" ht="14.25">
      <c r="A989" s="307"/>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row>
    <row r="990" spans="1:32" ht="14.25">
      <c r="A990" s="307"/>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row>
    <row r="991" spans="1:32" ht="14.25">
      <c r="A991" s="307"/>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row>
    <row r="992" spans="1:32" ht="14.25">
      <c r="A992" s="307"/>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row>
    <row r="993" spans="1:32" ht="14.25">
      <c r="A993" s="307"/>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row>
    <row r="994" spans="1:32" ht="14.25">
      <c r="A994" s="307"/>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row>
    <row r="995" spans="1:32" ht="14.25">
      <c r="A995" s="307"/>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row>
    <row r="996" spans="1:32" ht="14.25">
      <c r="A996" s="307"/>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row>
    <row r="997" spans="1:32" ht="14.25">
      <c r="A997" s="307"/>
      <c r="B997" s="307"/>
      <c r="C997" s="307"/>
      <c r="D997" s="307"/>
      <c r="E997" s="307"/>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row>
    <row r="998" spans="1:32" ht="14.25">
      <c r="A998" s="307"/>
      <c r="B998" s="307"/>
      <c r="C998" s="307"/>
      <c r="D998" s="307"/>
      <c r="E998" s="307"/>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row>
    <row r="999" spans="1:32" ht="14.25">
      <c r="A999" s="307"/>
      <c r="B999" s="307"/>
      <c r="C999" s="307"/>
      <c r="D999" s="307"/>
      <c r="E999" s="307"/>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row>
  </sheetData>
  <sheetProtection algorithmName="SHA-512" hashValue="rVRwHSXbc9vecSkcDNXPjZDanCyTTAiiyxqYRiCWaWAV7S8Fa0Ll1UH5O+vOqpLWoftoL+6TXs2U4Ef8MkVdbw==" saltValue="e4v3iaVMgRqCl9g7tLntWw==" spinCount="100000" sheet="1" objects="1" scenarios="1"/>
  <mergeCells count="399">
    <mergeCell ref="G134:H134"/>
    <mergeCell ref="I134:J134"/>
    <mergeCell ref="K134:L134"/>
    <mergeCell ref="E135:F135"/>
    <mergeCell ref="G135:H135"/>
    <mergeCell ref="I135:J135"/>
    <mergeCell ref="K135:L135"/>
    <mergeCell ref="G133:H133"/>
    <mergeCell ref="I133:J133"/>
    <mergeCell ref="K133:L133"/>
    <mergeCell ref="B147:D147"/>
    <mergeCell ref="E147:L147"/>
    <mergeCell ref="E148:L155"/>
    <mergeCell ref="E80:K80"/>
    <mergeCell ref="E81:K81"/>
    <mergeCell ref="E82:K82"/>
    <mergeCell ref="E83:K83"/>
    <mergeCell ref="E84:K84"/>
    <mergeCell ref="E85:L85"/>
    <mergeCell ref="E86:L86"/>
    <mergeCell ref="E87:F87"/>
    <mergeCell ref="G87:H87"/>
    <mergeCell ref="I87:J87"/>
    <mergeCell ref="K87:L87"/>
    <mergeCell ref="G88:H88"/>
    <mergeCell ref="I88:J88"/>
    <mergeCell ref="K88:L88"/>
    <mergeCell ref="E90:F90"/>
    <mergeCell ref="G90:H90"/>
    <mergeCell ref="I90:J90"/>
    <mergeCell ref="K90:L90"/>
    <mergeCell ref="B91:L94"/>
    <mergeCell ref="E133:F133"/>
    <mergeCell ref="E134:F134"/>
    <mergeCell ref="E125:K125"/>
    <mergeCell ref="E126:K126"/>
    <mergeCell ref="E127:K127"/>
    <mergeCell ref="E128:K128"/>
    <mergeCell ref="E129:K129"/>
    <mergeCell ref="E130:L130"/>
    <mergeCell ref="E131:L131"/>
    <mergeCell ref="E132:F132"/>
    <mergeCell ref="G132:H132"/>
    <mergeCell ref="I132:J132"/>
    <mergeCell ref="K132:L132"/>
    <mergeCell ref="E172:K172"/>
    <mergeCell ref="E173:K173"/>
    <mergeCell ref="E174:K174"/>
    <mergeCell ref="E175:K175"/>
    <mergeCell ref="E176:K176"/>
    <mergeCell ref="E177:K177"/>
    <mergeCell ref="E156:L157"/>
    <mergeCell ref="E158:L169"/>
    <mergeCell ref="B170:D170"/>
    <mergeCell ref="E170:L170"/>
    <mergeCell ref="B171:D171"/>
    <mergeCell ref="E171:L171"/>
    <mergeCell ref="B172:D177"/>
    <mergeCell ref="B234:D245"/>
    <mergeCell ref="B246:D246"/>
    <mergeCell ref="B247:D247"/>
    <mergeCell ref="I180:J180"/>
    <mergeCell ref="K180:L180"/>
    <mergeCell ref="E181:F181"/>
    <mergeCell ref="G181:H181"/>
    <mergeCell ref="I181:J181"/>
    <mergeCell ref="K181:L181"/>
    <mergeCell ref="E182:F182"/>
    <mergeCell ref="G182:H182"/>
    <mergeCell ref="B204:D215"/>
    <mergeCell ref="I182:J182"/>
    <mergeCell ref="K182:L182"/>
    <mergeCell ref="E183:F183"/>
    <mergeCell ref="G183:H183"/>
    <mergeCell ref="I183:J183"/>
    <mergeCell ref="K183:L183"/>
    <mergeCell ref="B195:D195"/>
    <mergeCell ref="E195:L195"/>
    <mergeCell ref="B196:D203"/>
    <mergeCell ref="E196:L203"/>
    <mergeCell ref="E204:L215"/>
    <mergeCell ref="E220:L220"/>
    <mergeCell ref="B248:D248"/>
    <mergeCell ref="B249:D249"/>
    <mergeCell ref="B250:D250"/>
    <mergeCell ref="B256:D263"/>
    <mergeCell ref="B264:D275"/>
    <mergeCell ref="B276:D276"/>
    <mergeCell ref="B277:D277"/>
    <mergeCell ref="B278:D278"/>
    <mergeCell ref="B279:D279"/>
    <mergeCell ref="B377:D388"/>
    <mergeCell ref="B389:D389"/>
    <mergeCell ref="B390:D390"/>
    <mergeCell ref="B391:D396"/>
    <mergeCell ref="B397:D397"/>
    <mergeCell ref="B398:D398"/>
    <mergeCell ref="B399:D402"/>
    <mergeCell ref="B294:D305"/>
    <mergeCell ref="B306:D306"/>
    <mergeCell ref="B307:D307"/>
    <mergeCell ref="B308:D308"/>
    <mergeCell ref="B309:D309"/>
    <mergeCell ref="B310:D310"/>
    <mergeCell ref="B375:D376"/>
    <mergeCell ref="E250:L250"/>
    <mergeCell ref="B254:L254"/>
    <mergeCell ref="B255:D255"/>
    <mergeCell ref="E255:L255"/>
    <mergeCell ref="E256:L263"/>
    <mergeCell ref="E264:L275"/>
    <mergeCell ref="E276:L276"/>
    <mergeCell ref="E277:L277"/>
    <mergeCell ref="E278:K278"/>
    <mergeCell ref="E279:L279"/>
    <mergeCell ref="E280:L280"/>
    <mergeCell ref="B284:L284"/>
    <mergeCell ref="B285:D285"/>
    <mergeCell ref="E285:L285"/>
    <mergeCell ref="E286:L293"/>
    <mergeCell ref="E294:L305"/>
    <mergeCell ref="E306:L306"/>
    <mergeCell ref="E307:L307"/>
    <mergeCell ref="B280:D280"/>
    <mergeCell ref="B286:D293"/>
    <mergeCell ref="E308:K308"/>
    <mergeCell ref="E309:L309"/>
    <mergeCell ref="E310:L310"/>
    <mergeCell ref="E375:L376"/>
    <mergeCell ref="E377:L388"/>
    <mergeCell ref="E389:L389"/>
    <mergeCell ref="E390:L390"/>
    <mergeCell ref="E391:K391"/>
    <mergeCell ref="E392:K392"/>
    <mergeCell ref="E393:K393"/>
    <mergeCell ref="I399:J399"/>
    <mergeCell ref="K399:L399"/>
    <mergeCell ref="E394:K394"/>
    <mergeCell ref="E395:K395"/>
    <mergeCell ref="E396:K396"/>
    <mergeCell ref="E397:L397"/>
    <mergeCell ref="E398:L398"/>
    <mergeCell ref="E399:F399"/>
    <mergeCell ref="G399:H399"/>
    <mergeCell ref="E401:F401"/>
    <mergeCell ref="E402:F402"/>
    <mergeCell ref="G402:H402"/>
    <mergeCell ref="I402:J402"/>
    <mergeCell ref="K402:L402"/>
    <mergeCell ref="B403:L406"/>
    <mergeCell ref="E400:F400"/>
    <mergeCell ref="G400:H400"/>
    <mergeCell ref="I400:J400"/>
    <mergeCell ref="K400:L400"/>
    <mergeCell ref="G401:H401"/>
    <mergeCell ref="I401:J401"/>
    <mergeCell ref="K401:L401"/>
    <mergeCell ref="B224:L224"/>
    <mergeCell ref="B225:D225"/>
    <mergeCell ref="E225:L225"/>
    <mergeCell ref="E226:L233"/>
    <mergeCell ref="B178:D178"/>
    <mergeCell ref="E178:L178"/>
    <mergeCell ref="B179:D179"/>
    <mergeCell ref="E179:L179"/>
    <mergeCell ref="B180:D183"/>
    <mergeCell ref="E180:F180"/>
    <mergeCell ref="G180:H180"/>
    <mergeCell ref="B184:L187"/>
    <mergeCell ref="B194:L194"/>
    <mergeCell ref="B216:D216"/>
    <mergeCell ref="B217:D217"/>
    <mergeCell ref="B218:D218"/>
    <mergeCell ref="B219:D219"/>
    <mergeCell ref="B220:D220"/>
    <mergeCell ref="B226:D233"/>
    <mergeCell ref="E234:L245"/>
    <mergeCell ref="E246:L246"/>
    <mergeCell ref="E247:L247"/>
    <mergeCell ref="E248:K248"/>
    <mergeCell ref="E249:L249"/>
    <mergeCell ref="V183:W183"/>
    <mergeCell ref="X183:Y183"/>
    <mergeCell ref="O178:Q178"/>
    <mergeCell ref="R178:Y178"/>
    <mergeCell ref="O179:Q179"/>
    <mergeCell ref="R179:Y179"/>
    <mergeCell ref="O180:Q183"/>
    <mergeCell ref="R180:S180"/>
    <mergeCell ref="T180:U180"/>
    <mergeCell ref="O184:Y187"/>
    <mergeCell ref="O237:P237"/>
    <mergeCell ref="R182:S182"/>
    <mergeCell ref="T182:U182"/>
    <mergeCell ref="V182:W182"/>
    <mergeCell ref="X182:Y182"/>
    <mergeCell ref="E216:L216"/>
    <mergeCell ref="E217:L217"/>
    <mergeCell ref="E218:K218"/>
    <mergeCell ref="E219:L219"/>
    <mergeCell ref="O277:P277"/>
    <mergeCell ref="Q277:R277"/>
    <mergeCell ref="S277:T277"/>
    <mergeCell ref="O326:P326"/>
    <mergeCell ref="Q326:R326"/>
    <mergeCell ref="S326:T326"/>
    <mergeCell ref="R183:S183"/>
    <mergeCell ref="T183:U183"/>
    <mergeCell ref="O211:P211"/>
    <mergeCell ref="Q211:R211"/>
    <mergeCell ref="S211:T211"/>
    <mergeCell ref="Q237:R237"/>
    <mergeCell ref="S237:T237"/>
    <mergeCell ref="O156:Q157"/>
    <mergeCell ref="R156:Y157"/>
    <mergeCell ref="O158:Q169"/>
    <mergeCell ref="R158:Y169"/>
    <mergeCell ref="O170:Q170"/>
    <mergeCell ref="R170:Y170"/>
    <mergeCell ref="O171:Q171"/>
    <mergeCell ref="R171:Y171"/>
    <mergeCell ref="R172:X172"/>
    <mergeCell ref="R173:X173"/>
    <mergeCell ref="R174:X174"/>
    <mergeCell ref="R175:X175"/>
    <mergeCell ref="R176:X176"/>
    <mergeCell ref="R177:X177"/>
    <mergeCell ref="V180:W180"/>
    <mergeCell ref="X180:Y180"/>
    <mergeCell ref="R181:S181"/>
    <mergeCell ref="T181:U181"/>
    <mergeCell ref="V181:W181"/>
    <mergeCell ref="X181:Y181"/>
    <mergeCell ref="B18:D19"/>
    <mergeCell ref="E18:L19"/>
    <mergeCell ref="B20:D31"/>
    <mergeCell ref="E20:L31"/>
    <mergeCell ref="B32:D32"/>
    <mergeCell ref="E32:L32"/>
    <mergeCell ref="E33:L33"/>
    <mergeCell ref="E34:K34"/>
    <mergeCell ref="E35:K35"/>
    <mergeCell ref="E36:K36"/>
    <mergeCell ref="E37:K37"/>
    <mergeCell ref="E38:K38"/>
    <mergeCell ref="E39:K39"/>
    <mergeCell ref="E40:L40"/>
    <mergeCell ref="B33:D33"/>
    <mergeCell ref="B34:D39"/>
    <mergeCell ref="B40:D40"/>
    <mergeCell ref="B41:D41"/>
    <mergeCell ref="B42:D45"/>
    <mergeCell ref="B55:D62"/>
    <mergeCell ref="B63:D64"/>
    <mergeCell ref="B65:D76"/>
    <mergeCell ref="B77:D77"/>
    <mergeCell ref="B78:D78"/>
    <mergeCell ref="B79:D84"/>
    <mergeCell ref="B85:D85"/>
    <mergeCell ref="B86:D86"/>
    <mergeCell ref="B87:D90"/>
    <mergeCell ref="B131:D131"/>
    <mergeCell ref="B132:D135"/>
    <mergeCell ref="B148:D155"/>
    <mergeCell ref="B156:D157"/>
    <mergeCell ref="B158:D169"/>
    <mergeCell ref="B100:D107"/>
    <mergeCell ref="B108:D109"/>
    <mergeCell ref="B110:D121"/>
    <mergeCell ref="B122:D122"/>
    <mergeCell ref="B123:D123"/>
    <mergeCell ref="B124:D129"/>
    <mergeCell ref="B130:D130"/>
    <mergeCell ref="B98:L98"/>
    <mergeCell ref="B99:D99"/>
    <mergeCell ref="E99:L99"/>
    <mergeCell ref="E100:L107"/>
    <mergeCell ref="E108:L109"/>
    <mergeCell ref="E110:L121"/>
    <mergeCell ref="E122:L122"/>
    <mergeCell ref="E123:L123"/>
    <mergeCell ref="E124:K124"/>
    <mergeCell ref="B136:L139"/>
    <mergeCell ref="B146:L146"/>
    <mergeCell ref="E55:L62"/>
    <mergeCell ref="O55:Q62"/>
    <mergeCell ref="R55:Y62"/>
    <mergeCell ref="E63:L64"/>
    <mergeCell ref="O63:Q64"/>
    <mergeCell ref="R63:Y64"/>
    <mergeCell ref="E65:L76"/>
    <mergeCell ref="E77:L77"/>
    <mergeCell ref="O77:Q77"/>
    <mergeCell ref="R77:Y77"/>
    <mergeCell ref="E78:L78"/>
    <mergeCell ref="O78:Q78"/>
    <mergeCell ref="R78:Y78"/>
    <mergeCell ref="E79:K79"/>
    <mergeCell ref="W6:AF6"/>
    <mergeCell ref="B8:L8"/>
    <mergeCell ref="B9:D9"/>
    <mergeCell ref="E9:L9"/>
    <mergeCell ref="B10:D17"/>
    <mergeCell ref="E10:L17"/>
    <mergeCell ref="E41:L41"/>
    <mergeCell ref="E42:F42"/>
    <mergeCell ref="G42:H42"/>
    <mergeCell ref="I42:J42"/>
    <mergeCell ref="K42:L42"/>
    <mergeCell ref="AB42:AD42"/>
    <mergeCell ref="E43:F43"/>
    <mergeCell ref="G43:H43"/>
    <mergeCell ref="I43:J43"/>
    <mergeCell ref="K43:L43"/>
    <mergeCell ref="AB43:AD43"/>
    <mergeCell ref="E44:F44"/>
    <mergeCell ref="G44:H44"/>
    <mergeCell ref="AB44:AD44"/>
    <mergeCell ref="E54:L54"/>
    <mergeCell ref="O54:Q54"/>
    <mergeCell ref="R54:Y54"/>
    <mergeCell ref="I44:J44"/>
    <mergeCell ref="K44:L44"/>
    <mergeCell ref="E45:F45"/>
    <mergeCell ref="G45:H45"/>
    <mergeCell ref="I45:J45"/>
    <mergeCell ref="P45:Z48"/>
    <mergeCell ref="AB45:AD45"/>
    <mergeCell ref="O85:Q85"/>
    <mergeCell ref="R85:Y85"/>
    <mergeCell ref="O86:Q86"/>
    <mergeCell ref="R86:Y86"/>
    <mergeCell ref="E88:F88"/>
    <mergeCell ref="E89:F89"/>
    <mergeCell ref="G89:H89"/>
    <mergeCell ref="I89:J89"/>
    <mergeCell ref="K89:L89"/>
    <mergeCell ref="R83:X83"/>
    <mergeCell ref="R84:X84"/>
    <mergeCell ref="O65:Q76"/>
    <mergeCell ref="R65:Y76"/>
    <mergeCell ref="O79:Q84"/>
    <mergeCell ref="R79:X79"/>
    <mergeCell ref="R80:X80"/>
    <mergeCell ref="R81:X81"/>
    <mergeCell ref="R82:X82"/>
    <mergeCell ref="K45:L45"/>
    <mergeCell ref="B46:L49"/>
    <mergeCell ref="B53:L53"/>
    <mergeCell ref="O53:Y53"/>
    <mergeCell ref="B54:D54"/>
    <mergeCell ref="O98:Y98"/>
    <mergeCell ref="O99:Q99"/>
    <mergeCell ref="R99:Y99"/>
    <mergeCell ref="O100:Q107"/>
    <mergeCell ref="R100:Y107"/>
    <mergeCell ref="O108:Q109"/>
    <mergeCell ref="R108:Y109"/>
    <mergeCell ref="R124:X124"/>
    <mergeCell ref="R125:X125"/>
    <mergeCell ref="R126:X126"/>
    <mergeCell ref="R127:X127"/>
    <mergeCell ref="R128:X128"/>
    <mergeCell ref="R129:X129"/>
    <mergeCell ref="O110:Q121"/>
    <mergeCell ref="R110:Y121"/>
    <mergeCell ref="O122:Q122"/>
    <mergeCell ref="R122:Y122"/>
    <mergeCell ref="O123:Q123"/>
    <mergeCell ref="R123:Y123"/>
    <mergeCell ref="O124:Q129"/>
    <mergeCell ref="O130:Q130"/>
    <mergeCell ref="R130:Y130"/>
    <mergeCell ref="O131:Q131"/>
    <mergeCell ref="R131:Y131"/>
    <mergeCell ref="O132:Q135"/>
    <mergeCell ref="R132:S132"/>
    <mergeCell ref="T132:U132"/>
    <mergeCell ref="V132:W132"/>
    <mergeCell ref="X132:Y132"/>
    <mergeCell ref="R133:S133"/>
    <mergeCell ref="T133:U133"/>
    <mergeCell ref="V133:W133"/>
    <mergeCell ref="X133:Y133"/>
    <mergeCell ref="R134:S134"/>
    <mergeCell ref="T134:U134"/>
    <mergeCell ref="V134:W134"/>
    <mergeCell ref="X134:Y134"/>
    <mergeCell ref="R135:S135"/>
    <mergeCell ref="T135:U135"/>
    <mergeCell ref="O136:Y139"/>
    <mergeCell ref="N145:U145"/>
    <mergeCell ref="O146:Y146"/>
    <mergeCell ref="O147:Q147"/>
    <mergeCell ref="R147:Y147"/>
    <mergeCell ref="O148:Q155"/>
    <mergeCell ref="R148:Y155"/>
    <mergeCell ref="V135:W135"/>
    <mergeCell ref="X135:Y135"/>
  </mergeCells>
  <pageMargins left="0.511811024" right="0.511811024" top="0.78740157499999996" bottom="0.78740157499999996"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820"/>
  <sheetViews>
    <sheetView showGridLines="0" tabSelected="1" workbookViewId="0">
      <pane ySplit="2" topLeftCell="A760" activePane="bottomLeft" state="frozen"/>
      <selection pane="bottomLeft" activeCell="K772" sqref="K772"/>
    </sheetView>
  </sheetViews>
  <sheetFormatPr defaultColWidth="11.19921875" defaultRowHeight="15" customHeight="1"/>
  <cols>
    <col min="1" max="2" width="7" customWidth="1"/>
    <col min="3" max="4" width="10.296875" customWidth="1"/>
    <col min="5" max="6" width="11.296875" customWidth="1"/>
    <col min="7" max="7" width="12.09765625" customWidth="1"/>
    <col min="14" max="14" width="10.19921875" customWidth="1"/>
    <col min="15" max="26" width="8.8984375" customWidth="1"/>
  </cols>
  <sheetData>
    <row r="1" spans="1:17" s="2862" customFormat="1" ht="12.75" customHeight="1">
      <c r="A1" s="3132"/>
      <c r="B1" s="3128"/>
      <c r="C1" s="3128"/>
      <c r="D1" s="3134"/>
      <c r="E1" s="3135"/>
      <c r="F1" s="3136"/>
      <c r="G1" s="3137"/>
      <c r="H1" s="3138"/>
      <c r="I1" s="3128"/>
      <c r="J1" s="3128"/>
      <c r="K1" s="3130"/>
      <c r="L1" s="3130"/>
      <c r="M1" s="3131"/>
      <c r="N1" s="3130"/>
      <c r="O1" s="3129"/>
      <c r="P1" s="2861"/>
      <c r="Q1" s="2861"/>
    </row>
    <row r="2" spans="1:17" s="2862" customFormat="1" ht="12.75" customHeight="1">
      <c r="A2" s="3133"/>
      <c r="B2" s="3129"/>
      <c r="C2" s="3129"/>
      <c r="D2" s="3129"/>
      <c r="E2" s="3129"/>
      <c r="F2" s="3129"/>
      <c r="G2" s="3129"/>
      <c r="H2" s="3129"/>
      <c r="I2" s="3129"/>
      <c r="J2" s="3129"/>
      <c r="K2" s="3129"/>
      <c r="L2" s="3129"/>
      <c r="M2" s="3129"/>
      <c r="N2" s="3129"/>
      <c r="O2" s="3129"/>
      <c r="P2" s="2861"/>
      <c r="Q2" s="2861"/>
    </row>
    <row r="3" spans="1:17" ht="12.75" customHeight="1">
      <c r="A3" s="1"/>
      <c r="B3" s="1"/>
      <c r="C3" s="1"/>
      <c r="D3" s="1"/>
      <c r="E3" s="1"/>
      <c r="F3" s="1"/>
      <c r="G3" s="1"/>
      <c r="H3" s="1"/>
      <c r="I3" s="1"/>
      <c r="J3" s="1"/>
      <c r="K3" s="1"/>
      <c r="L3" s="1"/>
      <c r="M3" s="1"/>
      <c r="N3" s="1"/>
      <c r="O3" s="1"/>
      <c r="P3" s="1"/>
      <c r="Q3" s="1"/>
    </row>
    <row r="4" spans="1:17" ht="27.75" customHeight="1">
      <c r="A4" s="13"/>
      <c r="B4" s="9" t="s">
        <v>13</v>
      </c>
      <c r="C4" s="10"/>
      <c r="D4" s="10"/>
      <c r="E4" s="10"/>
      <c r="F4" s="2883"/>
      <c r="G4" s="2882"/>
      <c r="H4" s="2882"/>
      <c r="I4" s="2882"/>
      <c r="J4" s="2882"/>
      <c r="K4" s="2882"/>
      <c r="L4" s="2882"/>
      <c r="M4" s="2882"/>
      <c r="N4" s="2882"/>
      <c r="O4" s="2882"/>
      <c r="P4" s="2882"/>
      <c r="Q4" s="2882"/>
    </row>
    <row r="5" spans="1:17" ht="12.75" customHeight="1">
      <c r="A5" s="1"/>
      <c r="B5" s="1"/>
      <c r="C5" s="1"/>
      <c r="D5" s="1"/>
      <c r="E5" s="1"/>
      <c r="F5" s="2882"/>
      <c r="G5" s="2882"/>
      <c r="H5" s="2882"/>
      <c r="I5" s="2882"/>
      <c r="J5" s="2882"/>
      <c r="K5" s="2882"/>
      <c r="L5" s="2882"/>
      <c r="M5" s="2882"/>
      <c r="N5" s="2882"/>
      <c r="O5" s="2882"/>
      <c r="P5" s="2882"/>
      <c r="Q5" s="2882"/>
    </row>
    <row r="6" spans="1:17" ht="12.75" customHeight="1">
      <c r="A6" s="1"/>
      <c r="B6" s="1"/>
      <c r="C6" s="1"/>
      <c r="D6" s="1"/>
      <c r="E6" s="1"/>
      <c r="F6" s="1"/>
      <c r="G6" s="1"/>
      <c r="H6" s="1"/>
      <c r="I6" s="1"/>
      <c r="J6" s="1"/>
      <c r="K6" s="1"/>
      <c r="L6" s="1"/>
      <c r="M6" s="1"/>
      <c r="N6" s="1"/>
      <c r="O6" s="1"/>
      <c r="P6" s="1"/>
      <c r="Q6" s="1"/>
    </row>
    <row r="7" spans="1:17" ht="12.75" customHeight="1">
      <c r="A7" s="378"/>
      <c r="B7" s="1706" t="s">
        <v>14</v>
      </c>
      <c r="C7" s="1705"/>
      <c r="D7" s="1705"/>
      <c r="E7" s="1705"/>
      <c r="F7" s="1705"/>
      <c r="G7" s="1705"/>
      <c r="H7" s="1705"/>
      <c r="I7" s="1705"/>
      <c r="J7" s="1705"/>
      <c r="K7" s="1705"/>
      <c r="L7" s="1705"/>
      <c r="M7" s="1705"/>
      <c r="N7" s="1"/>
      <c r="O7" s="1"/>
      <c r="P7" s="1"/>
      <c r="Q7" s="1"/>
    </row>
    <row r="8" spans="1:17" ht="12.75" customHeight="1">
      <c r="A8" s="378"/>
      <c r="B8" s="1706" t="s">
        <v>15</v>
      </c>
      <c r="C8" s="1705"/>
      <c r="D8" s="1705"/>
      <c r="E8" s="1705"/>
      <c r="F8" s="1705"/>
      <c r="G8" s="1705"/>
      <c r="H8" s="1705"/>
      <c r="I8" s="1705"/>
      <c r="J8" s="1705"/>
      <c r="K8" s="1705"/>
      <c r="L8" s="1705"/>
      <c r="M8" s="1705"/>
      <c r="N8" s="1"/>
      <c r="O8" s="1"/>
      <c r="P8" s="1"/>
      <c r="Q8" s="1"/>
    </row>
    <row r="9" spans="1:17" ht="12.75" customHeight="1">
      <c r="A9" s="1"/>
      <c r="B9" s="1"/>
      <c r="C9" s="1"/>
      <c r="D9" s="1"/>
      <c r="E9" s="1"/>
      <c r="F9" s="1"/>
      <c r="G9" s="1"/>
      <c r="H9" s="1"/>
      <c r="I9" s="1"/>
      <c r="J9" s="1"/>
      <c r="K9" s="1"/>
      <c r="L9" s="1"/>
      <c r="M9" s="1"/>
      <c r="N9" s="1"/>
      <c r="O9" s="1"/>
      <c r="P9" s="1"/>
      <c r="Q9" s="1"/>
    </row>
    <row r="10" spans="1:17" ht="15" customHeight="1">
      <c r="A10" s="1"/>
      <c r="B10" s="2983" t="s">
        <v>16</v>
      </c>
      <c r="C10" s="2885"/>
      <c r="D10" s="2885"/>
      <c r="E10" s="2885"/>
      <c r="F10" s="2885"/>
      <c r="G10" s="2885"/>
      <c r="H10" s="2885"/>
      <c r="I10" s="2885"/>
      <c r="J10" s="2885"/>
      <c r="K10" s="2885"/>
      <c r="L10" s="2885"/>
      <c r="M10" s="2885"/>
      <c r="N10" s="1"/>
      <c r="O10" s="1"/>
      <c r="P10" s="1"/>
      <c r="Q10" s="1"/>
    </row>
    <row r="11" spans="1:17" ht="15" customHeight="1">
      <c r="A11" s="1"/>
      <c r="B11" s="2885"/>
      <c r="C11" s="2882"/>
      <c r="D11" s="2882"/>
      <c r="E11" s="2882"/>
      <c r="F11" s="2882"/>
      <c r="G11" s="2882"/>
      <c r="H11" s="2882"/>
      <c r="I11" s="2882"/>
      <c r="J11" s="2882"/>
      <c r="K11" s="2882"/>
      <c r="L11" s="2882"/>
      <c r="M11" s="2885"/>
      <c r="N11" s="1"/>
      <c r="O11" s="1"/>
      <c r="P11" s="1"/>
      <c r="Q11" s="1"/>
    </row>
    <row r="12" spans="1:17" ht="15" customHeight="1">
      <c r="A12" s="1"/>
      <c r="B12" s="2885"/>
      <c r="C12" s="2882"/>
      <c r="D12" s="2882"/>
      <c r="E12" s="2882"/>
      <c r="F12" s="2882"/>
      <c r="G12" s="2882"/>
      <c r="H12" s="2882"/>
      <c r="I12" s="2882"/>
      <c r="J12" s="2882"/>
      <c r="K12" s="2882"/>
      <c r="L12" s="2882"/>
      <c r="M12" s="2885"/>
      <c r="N12" s="1"/>
      <c r="O12" s="1"/>
      <c r="P12" s="1"/>
      <c r="Q12" s="1"/>
    </row>
    <row r="13" spans="1:17" ht="35.25" customHeight="1">
      <c r="A13" s="1"/>
      <c r="B13" s="2885"/>
      <c r="C13" s="2885"/>
      <c r="D13" s="2885"/>
      <c r="E13" s="2885"/>
      <c r="F13" s="2885"/>
      <c r="G13" s="2885"/>
      <c r="H13" s="2885"/>
      <c r="I13" s="2885"/>
      <c r="J13" s="2885"/>
      <c r="K13" s="2885"/>
      <c r="L13" s="2885"/>
      <c r="M13" s="2885"/>
      <c r="N13" s="1"/>
      <c r="O13" s="1"/>
      <c r="P13" s="1"/>
      <c r="Q13" s="1"/>
    </row>
    <row r="14" spans="1:17" ht="12.75" customHeight="1">
      <c r="A14" s="1"/>
      <c r="B14" s="1"/>
      <c r="C14" s="1"/>
      <c r="D14" s="1"/>
      <c r="E14" s="1"/>
      <c r="F14" s="1"/>
      <c r="G14" s="1"/>
      <c r="H14" s="1"/>
      <c r="I14" s="1"/>
      <c r="J14" s="1"/>
      <c r="K14" s="1"/>
      <c r="L14" s="1"/>
      <c r="M14" s="1"/>
      <c r="N14" s="1"/>
      <c r="O14" s="1"/>
      <c r="P14" s="1"/>
      <c r="Q14" s="1"/>
    </row>
    <row r="15" spans="1:17" ht="12.75" customHeight="1">
      <c r="A15" s="1"/>
      <c r="B15" s="1"/>
      <c r="C15" s="1"/>
      <c r="D15" s="1"/>
      <c r="E15" s="1"/>
      <c r="F15" s="1"/>
      <c r="G15" s="1"/>
      <c r="H15" s="1"/>
      <c r="I15" s="1"/>
      <c r="J15" s="1"/>
      <c r="K15" s="1"/>
      <c r="L15" s="1"/>
      <c r="M15" s="1"/>
      <c r="N15" s="1"/>
      <c r="O15" s="1"/>
      <c r="P15" s="1"/>
      <c r="Q15" s="1"/>
    </row>
    <row r="16" spans="1:17" ht="12.75" customHeight="1">
      <c r="A16" s="378"/>
      <c r="B16" s="1706" t="s">
        <v>17</v>
      </c>
      <c r="C16" s="1705"/>
      <c r="D16" s="1705"/>
      <c r="E16" s="1705"/>
      <c r="F16" s="1705"/>
      <c r="G16" s="1705"/>
      <c r="H16" s="1705"/>
      <c r="I16" s="1705"/>
      <c r="J16" s="1705"/>
      <c r="K16" s="1705"/>
      <c r="L16" s="1705"/>
      <c r="M16" s="1705"/>
      <c r="N16" s="1"/>
      <c r="O16" s="1"/>
      <c r="P16" s="1"/>
      <c r="Q16" s="1"/>
    </row>
    <row r="18" spans="2:13" ht="15" customHeight="1">
      <c r="B18" s="2936" t="s">
        <v>18</v>
      </c>
      <c r="C18" s="2885"/>
      <c r="D18" s="2885"/>
      <c r="E18" s="2885"/>
      <c r="F18" s="2885"/>
      <c r="G18" s="2912"/>
      <c r="H18" s="3070">
        <v>2023</v>
      </c>
      <c r="I18" s="2912"/>
      <c r="J18" s="3070">
        <v>2024</v>
      </c>
      <c r="K18" s="2912"/>
      <c r="L18" s="3070">
        <v>2025</v>
      </c>
      <c r="M18" s="2912"/>
    </row>
    <row r="19" spans="2:13" ht="54" customHeight="1">
      <c r="B19" s="2913"/>
      <c r="C19" s="2913"/>
      <c r="D19" s="2913"/>
      <c r="E19" s="2913"/>
      <c r="F19" s="2913"/>
      <c r="G19" s="2914"/>
      <c r="H19" s="1708" t="s">
        <v>19</v>
      </c>
      <c r="I19" s="1709" t="s">
        <v>20</v>
      </c>
      <c r="J19" s="1708" t="s">
        <v>19</v>
      </c>
      <c r="K19" s="1709" t="s">
        <v>21</v>
      </c>
      <c r="L19" s="1708" t="s">
        <v>19</v>
      </c>
      <c r="M19" s="1709" t="s">
        <v>22</v>
      </c>
    </row>
    <row r="20" spans="2:13" ht="15.75" customHeight="1">
      <c r="B20" s="3125" t="s">
        <v>23</v>
      </c>
      <c r="C20" s="2906"/>
      <c r="D20" s="2906"/>
      <c r="E20" s="2906"/>
      <c r="F20" s="2906"/>
      <c r="G20" s="2906"/>
      <c r="H20" s="2906"/>
      <c r="I20" s="2906"/>
      <c r="J20" s="2906"/>
      <c r="K20" s="1710"/>
      <c r="L20" s="14"/>
      <c r="M20" s="14"/>
    </row>
    <row r="21" spans="2:13" ht="12.75" customHeight="1">
      <c r="B21" s="1711" t="s">
        <v>24</v>
      </c>
      <c r="C21" s="1711"/>
      <c r="D21" s="1711"/>
      <c r="E21" s="1711"/>
      <c r="F21" s="1711"/>
      <c r="G21" s="1712"/>
      <c r="H21" s="15">
        <v>398</v>
      </c>
      <c r="I21" s="1713">
        <v>1</v>
      </c>
      <c r="J21" s="15">
        <v>406</v>
      </c>
      <c r="K21" s="1713">
        <v>1</v>
      </c>
      <c r="L21" s="15">
        <v>363</v>
      </c>
      <c r="M21" s="1714">
        <v>0.99729999999999996</v>
      </c>
    </row>
    <row r="22" spans="2:13" ht="12.75" customHeight="1">
      <c r="B22" s="3121" t="s">
        <v>25</v>
      </c>
      <c r="C22" s="2908"/>
      <c r="D22" s="1715"/>
      <c r="E22" s="1715"/>
      <c r="F22" s="1715"/>
      <c r="G22" s="1716"/>
      <c r="H22" s="16">
        <v>2115</v>
      </c>
      <c r="I22" s="1717">
        <v>1</v>
      </c>
      <c r="J22" s="16">
        <v>2175</v>
      </c>
      <c r="K22" s="1717">
        <v>1</v>
      </c>
      <c r="L22" s="16">
        <v>1635</v>
      </c>
      <c r="M22" s="1718">
        <v>0.997</v>
      </c>
    </row>
    <row r="23" spans="2:13" ht="12.75" customHeight="1">
      <c r="B23" s="1715" t="s">
        <v>26</v>
      </c>
      <c r="C23" s="1715"/>
      <c r="D23" s="1715"/>
      <c r="E23" s="1715"/>
      <c r="F23" s="1715"/>
      <c r="G23" s="1716"/>
      <c r="H23" s="16">
        <v>54</v>
      </c>
      <c r="I23" s="1717">
        <v>1</v>
      </c>
      <c r="J23" s="16">
        <v>73</v>
      </c>
      <c r="K23" s="1717">
        <v>1</v>
      </c>
      <c r="L23" s="16">
        <v>48</v>
      </c>
      <c r="M23" s="1718">
        <v>0.87270000000000003</v>
      </c>
    </row>
    <row r="24" spans="2:13" ht="12.75" customHeight="1">
      <c r="B24" s="3121" t="s">
        <v>27</v>
      </c>
      <c r="C24" s="2908"/>
      <c r="D24" s="1715"/>
      <c r="E24" s="1715"/>
      <c r="F24" s="1715"/>
      <c r="G24" s="1716"/>
      <c r="H24" s="16">
        <v>23766</v>
      </c>
      <c r="I24" s="1717">
        <v>1</v>
      </c>
      <c r="J24" s="16">
        <v>24758</v>
      </c>
      <c r="K24" s="1717">
        <v>1</v>
      </c>
      <c r="L24" s="16">
        <v>24451</v>
      </c>
      <c r="M24" s="1718">
        <v>0.99650000000000005</v>
      </c>
    </row>
    <row r="25" spans="2:13" ht="12.75" customHeight="1">
      <c r="B25" s="1719" t="s">
        <v>28</v>
      </c>
      <c r="C25" s="1719"/>
      <c r="D25" s="1719"/>
      <c r="E25" s="1719"/>
      <c r="F25" s="1719"/>
      <c r="G25" s="1720"/>
      <c r="H25" s="17">
        <v>1014</v>
      </c>
      <c r="I25" s="1721">
        <v>1</v>
      </c>
      <c r="J25" s="17">
        <v>971</v>
      </c>
      <c r="K25" s="1722">
        <v>1</v>
      </c>
      <c r="L25" s="17">
        <v>945</v>
      </c>
      <c r="M25" s="1723">
        <v>0.99470000000000003</v>
      </c>
    </row>
    <row r="26" spans="2:13" ht="12.75" customHeight="1">
      <c r="B26" s="3126" t="s">
        <v>29</v>
      </c>
      <c r="C26" s="2964"/>
      <c r="D26" s="2964"/>
      <c r="E26" s="2964"/>
      <c r="F26" s="2964"/>
      <c r="G26" s="2964"/>
      <c r="H26" s="2964"/>
      <c r="I26" s="2964"/>
      <c r="J26" s="2964"/>
      <c r="K26" s="1724"/>
      <c r="L26" s="14"/>
      <c r="M26" s="14"/>
    </row>
    <row r="27" spans="2:13" ht="12.75" customHeight="1">
      <c r="B27" s="3127" t="s">
        <v>30</v>
      </c>
      <c r="C27" s="3022"/>
      <c r="D27" s="1711"/>
      <c r="E27" s="1711"/>
      <c r="F27" s="1711"/>
      <c r="G27" s="1712"/>
      <c r="H27" s="18">
        <v>32</v>
      </c>
      <c r="I27" s="1725">
        <v>1</v>
      </c>
      <c r="J27" s="19">
        <v>31</v>
      </c>
      <c r="K27" s="20">
        <v>1</v>
      </c>
      <c r="L27" s="19">
        <v>114</v>
      </c>
      <c r="M27" s="21">
        <v>0.96609999999999996</v>
      </c>
    </row>
    <row r="28" spans="2:13" ht="12.75" customHeight="1">
      <c r="B28" s="1715" t="s">
        <v>31</v>
      </c>
      <c r="C28" s="1715"/>
      <c r="D28" s="1715"/>
      <c r="E28" s="1715"/>
      <c r="F28" s="1715"/>
      <c r="G28" s="1716"/>
      <c r="H28" s="1726">
        <v>1533</v>
      </c>
      <c r="I28" s="1727">
        <v>1</v>
      </c>
      <c r="J28" s="1728">
        <v>1637</v>
      </c>
      <c r="K28" s="1729">
        <v>1</v>
      </c>
      <c r="L28" s="1728">
        <v>1561</v>
      </c>
      <c r="M28" s="1729">
        <v>1</v>
      </c>
    </row>
    <row r="29" spans="2:13" ht="12.75" customHeight="1">
      <c r="B29" s="3121" t="s">
        <v>32</v>
      </c>
      <c r="C29" s="2908"/>
      <c r="D29" s="1715"/>
      <c r="E29" s="1715"/>
      <c r="F29" s="1715"/>
      <c r="G29" s="1716"/>
      <c r="H29" s="1726">
        <v>353</v>
      </c>
      <c r="I29" s="1727">
        <v>1</v>
      </c>
      <c r="J29" s="1728">
        <v>382</v>
      </c>
      <c r="K29" s="1730">
        <v>1</v>
      </c>
      <c r="L29" s="1728">
        <v>364</v>
      </c>
      <c r="M29" s="1731">
        <v>0.99729999999999996</v>
      </c>
    </row>
    <row r="30" spans="2:13" ht="12.75" customHeight="1">
      <c r="B30" s="3121" t="s">
        <v>33</v>
      </c>
      <c r="C30" s="2908"/>
      <c r="D30" s="1715"/>
      <c r="E30" s="1715"/>
      <c r="F30" s="1715"/>
      <c r="G30" s="1716"/>
      <c r="H30" s="1726">
        <v>1005</v>
      </c>
      <c r="I30" s="1727">
        <v>1</v>
      </c>
      <c r="J30" s="1728">
        <v>1046</v>
      </c>
      <c r="K30" s="1732">
        <v>1</v>
      </c>
      <c r="L30" s="1728">
        <v>1119</v>
      </c>
      <c r="M30" s="1732">
        <v>1</v>
      </c>
    </row>
    <row r="31" spans="2:13" ht="12.75" customHeight="1">
      <c r="B31" s="3121" t="s">
        <v>34</v>
      </c>
      <c r="C31" s="2908"/>
      <c r="D31" s="1715"/>
      <c r="E31" s="1715"/>
      <c r="F31" s="1715"/>
      <c r="G31" s="1716"/>
      <c r="H31" s="1726">
        <v>1634</v>
      </c>
      <c r="I31" s="1727">
        <v>1</v>
      </c>
      <c r="J31" s="1728">
        <v>1748</v>
      </c>
      <c r="K31" s="1732">
        <v>1</v>
      </c>
      <c r="L31" s="1728">
        <v>1677</v>
      </c>
      <c r="M31" s="1733">
        <v>0.99639999999999995</v>
      </c>
    </row>
    <row r="32" spans="2:13" ht="12.75" customHeight="1">
      <c r="B32" s="3121" t="s">
        <v>35</v>
      </c>
      <c r="C32" s="2908"/>
      <c r="D32" s="1715"/>
      <c r="E32" s="1715"/>
      <c r="F32" s="1715"/>
      <c r="G32" s="1716"/>
      <c r="H32" s="1726">
        <v>3505</v>
      </c>
      <c r="I32" s="1727">
        <v>1</v>
      </c>
      <c r="J32" s="1728">
        <v>3763</v>
      </c>
      <c r="K32" s="1732">
        <v>1</v>
      </c>
      <c r="L32" s="1728">
        <v>3904</v>
      </c>
      <c r="M32" s="1733">
        <v>0.998</v>
      </c>
    </row>
    <row r="33" spans="2:13" ht="12.75" customHeight="1">
      <c r="B33" s="3121" t="s">
        <v>36</v>
      </c>
      <c r="C33" s="2908"/>
      <c r="D33" s="1715"/>
      <c r="E33" s="1715"/>
      <c r="F33" s="1715"/>
      <c r="G33" s="1716"/>
      <c r="H33" s="1726">
        <v>853</v>
      </c>
      <c r="I33" s="1727">
        <v>1</v>
      </c>
      <c r="J33" s="1728">
        <v>1155</v>
      </c>
      <c r="K33" s="1732">
        <v>1</v>
      </c>
      <c r="L33" s="1728">
        <v>1033</v>
      </c>
      <c r="M33" s="1733">
        <v>0.99609999999999999</v>
      </c>
    </row>
    <row r="34" spans="2:13" ht="12.75" customHeight="1">
      <c r="B34" s="3121" t="s">
        <v>37</v>
      </c>
      <c r="C34" s="2908"/>
      <c r="D34" s="1715"/>
      <c r="E34" s="1715"/>
      <c r="F34" s="1715"/>
      <c r="G34" s="1716"/>
      <c r="H34" s="1726">
        <v>17726</v>
      </c>
      <c r="I34" s="1727">
        <v>1</v>
      </c>
      <c r="J34" s="1728">
        <v>17673</v>
      </c>
      <c r="K34" s="1732">
        <v>1</v>
      </c>
      <c r="L34" s="1728">
        <v>16928</v>
      </c>
      <c r="M34" s="1733">
        <v>0.99560000000000004</v>
      </c>
    </row>
    <row r="35" spans="2:13" ht="15" customHeight="1">
      <c r="B35" s="3121" t="s">
        <v>38</v>
      </c>
      <c r="C35" s="2908"/>
      <c r="D35" s="1715"/>
      <c r="E35" s="1715"/>
      <c r="F35" s="1715"/>
      <c r="G35" s="1716"/>
      <c r="H35" s="1726">
        <v>379</v>
      </c>
      <c r="I35" s="1727">
        <v>1</v>
      </c>
      <c r="J35" s="1728">
        <v>353</v>
      </c>
      <c r="K35" s="1732">
        <v>1</v>
      </c>
      <c r="L35" s="1728">
        <v>325</v>
      </c>
      <c r="M35" s="1733">
        <v>0.99690000000000001</v>
      </c>
    </row>
    <row r="36" spans="2:13" ht="15" customHeight="1">
      <c r="B36" s="3121" t="s">
        <v>39</v>
      </c>
      <c r="C36" s="2908"/>
      <c r="D36" s="1715"/>
      <c r="E36" s="1715"/>
      <c r="F36" s="1715"/>
      <c r="G36" s="1716"/>
      <c r="H36" s="1726">
        <v>267</v>
      </c>
      <c r="I36" s="1727">
        <v>1</v>
      </c>
      <c r="J36" s="1728">
        <v>542</v>
      </c>
      <c r="K36" s="1732">
        <v>1</v>
      </c>
      <c r="L36" s="1728">
        <v>417</v>
      </c>
      <c r="M36" s="1733">
        <v>0.98350000000000004</v>
      </c>
    </row>
    <row r="37" spans="2:13" ht="15" customHeight="1">
      <c r="B37" s="3121" t="s">
        <v>40</v>
      </c>
      <c r="C37" s="2908"/>
      <c r="D37" s="1715"/>
      <c r="E37" s="1715"/>
      <c r="F37" s="1715"/>
      <c r="G37" s="1716"/>
      <c r="H37" s="1726">
        <v>60</v>
      </c>
      <c r="I37" s="1727">
        <v>1</v>
      </c>
      <c r="J37" s="1728">
        <v>53</v>
      </c>
      <c r="K37" s="1732">
        <v>1</v>
      </c>
      <c r="L37" s="1728">
        <v>0</v>
      </c>
      <c r="M37" s="1733">
        <v>0</v>
      </c>
    </row>
    <row r="38" spans="2:13" ht="15" customHeight="1">
      <c r="B38" s="1715" t="s">
        <v>41</v>
      </c>
      <c r="C38" s="1715"/>
      <c r="D38" s="1715"/>
      <c r="E38" s="1715"/>
      <c r="F38" s="1715"/>
      <c r="G38" s="1716"/>
      <c r="H38" s="1726" t="s">
        <v>42</v>
      </c>
      <c r="I38" s="1727" t="s">
        <v>42</v>
      </c>
      <c r="J38" s="1728" t="s">
        <v>42</v>
      </c>
      <c r="K38" s="1732" t="s">
        <v>42</v>
      </c>
      <c r="L38" s="1728" t="s">
        <v>42</v>
      </c>
      <c r="M38" s="1733" t="s">
        <v>42</v>
      </c>
    </row>
    <row r="39" spans="2:13" ht="12.75" customHeight="1">
      <c r="B39" s="1734" t="s">
        <v>43</v>
      </c>
      <c r="C39" s="1734"/>
      <c r="D39" s="1734"/>
      <c r="E39" s="1734"/>
      <c r="F39" s="1734"/>
      <c r="G39" s="1735"/>
      <c r="H39" s="1736">
        <v>27347</v>
      </c>
      <c r="I39" s="1737">
        <v>1.0000000000000002</v>
      </c>
      <c r="J39" s="22">
        <v>28383</v>
      </c>
      <c r="K39" s="1738">
        <v>1</v>
      </c>
      <c r="L39" s="22">
        <v>27442</v>
      </c>
      <c r="M39" s="1739">
        <v>0.99619999999999997</v>
      </c>
    </row>
    <row r="40" spans="2:13" ht="12.75" customHeight="1">
      <c r="B40" s="3122" t="s">
        <v>44</v>
      </c>
      <c r="C40" s="2882"/>
      <c r="D40" s="2882"/>
      <c r="E40" s="2882"/>
      <c r="F40" s="2882"/>
      <c r="G40" s="2882"/>
      <c r="H40" s="2882"/>
      <c r="I40" s="2882"/>
      <c r="J40" s="2882"/>
      <c r="K40" s="2882"/>
      <c r="L40" s="2882"/>
      <c r="M40" s="2882"/>
    </row>
    <row r="41" spans="2:13" ht="15" customHeight="1">
      <c r="B41" s="2882"/>
      <c r="C41" s="2882"/>
      <c r="D41" s="2882"/>
      <c r="E41" s="2882"/>
      <c r="F41" s="2882"/>
      <c r="G41" s="2882"/>
      <c r="H41" s="2882"/>
      <c r="I41" s="2882"/>
      <c r="J41" s="2882"/>
      <c r="K41" s="2882"/>
      <c r="L41" s="2882"/>
      <c r="M41" s="2882"/>
    </row>
    <row r="42" spans="2:13" ht="12.75" customHeight="1">
      <c r="B42" s="2935"/>
      <c r="C42" s="2935"/>
      <c r="D42" s="2935"/>
      <c r="E42" s="2935"/>
      <c r="F42" s="2935"/>
      <c r="G42" s="2935"/>
      <c r="H42" s="2935"/>
      <c r="I42" s="2935"/>
      <c r="J42" s="2935"/>
      <c r="K42" s="2935"/>
      <c r="L42" s="2935"/>
      <c r="M42" s="2935"/>
    </row>
    <row r="43" spans="2:13" ht="12.75" customHeight="1">
      <c r="B43" s="1"/>
      <c r="C43" s="1"/>
      <c r="D43" s="1"/>
      <c r="E43" s="1"/>
      <c r="F43" s="1"/>
      <c r="G43" s="1"/>
      <c r="H43" s="1"/>
      <c r="I43" s="1"/>
      <c r="J43" s="1"/>
      <c r="K43" s="1"/>
      <c r="L43" s="1"/>
      <c r="M43" s="1"/>
    </row>
    <row r="44" spans="2:13" ht="12.75" customHeight="1">
      <c r="B44" s="2936" t="s">
        <v>45</v>
      </c>
      <c r="C44" s="2885"/>
      <c r="D44" s="2885"/>
      <c r="E44" s="2885"/>
      <c r="F44" s="2885"/>
      <c r="G44" s="2912"/>
      <c r="H44" s="3070">
        <v>2024</v>
      </c>
      <c r="I44" s="3112"/>
      <c r="J44" s="3124">
        <v>2025</v>
      </c>
      <c r="K44" s="3112"/>
      <c r="L44" s="1"/>
      <c r="M44" s="1"/>
    </row>
    <row r="45" spans="2:13" ht="25.5" customHeight="1">
      <c r="B45" s="2885"/>
      <c r="C45" s="2882"/>
      <c r="D45" s="2882"/>
      <c r="E45" s="2882"/>
      <c r="F45" s="2882"/>
      <c r="G45" s="2912"/>
      <c r="H45" s="3070" t="s">
        <v>19</v>
      </c>
      <c r="I45" s="2936" t="s">
        <v>46</v>
      </c>
      <c r="J45" s="3070" t="s">
        <v>19</v>
      </c>
      <c r="K45" s="2936" t="s">
        <v>46</v>
      </c>
      <c r="L45" s="1"/>
    </row>
    <row r="46" spans="2:13" ht="15" customHeight="1">
      <c r="B46" s="2885"/>
      <c r="C46" s="2882"/>
      <c r="D46" s="2882"/>
      <c r="E46" s="2882"/>
      <c r="F46" s="2882"/>
      <c r="G46" s="2912"/>
      <c r="H46" s="2941"/>
      <c r="I46" s="2885"/>
      <c r="J46" s="2941"/>
      <c r="K46" s="2885"/>
      <c r="L46" s="1"/>
    </row>
    <row r="47" spans="2:13" ht="12.75" customHeight="1">
      <c r="B47" s="2913"/>
      <c r="C47" s="2913"/>
      <c r="D47" s="2913"/>
      <c r="E47" s="2913"/>
      <c r="F47" s="2913"/>
      <c r="G47" s="2914"/>
      <c r="H47" s="2918"/>
      <c r="I47" s="2913"/>
      <c r="J47" s="2918"/>
      <c r="K47" s="2913"/>
      <c r="L47" s="1"/>
    </row>
    <row r="48" spans="2:13" ht="15" customHeight="1">
      <c r="B48" s="3125" t="s">
        <v>23</v>
      </c>
      <c r="C48" s="2906"/>
      <c r="D48" s="2906"/>
      <c r="E48" s="2906"/>
      <c r="F48" s="2906"/>
      <c r="G48" s="2906"/>
      <c r="H48" s="2906"/>
      <c r="I48" s="2906"/>
      <c r="J48" s="2906"/>
      <c r="K48" s="2906"/>
      <c r="L48" s="1"/>
    </row>
    <row r="49" spans="2:15" ht="12.75" customHeight="1">
      <c r="B49" s="1740" t="s">
        <v>24</v>
      </c>
      <c r="C49" s="1741"/>
      <c r="D49" s="1741"/>
      <c r="E49" s="1741"/>
      <c r="F49" s="1741"/>
      <c r="G49" s="1741"/>
      <c r="H49" s="24" t="s">
        <v>47</v>
      </c>
      <c r="I49" s="1742" t="s">
        <v>47</v>
      </c>
      <c r="J49" s="24">
        <v>246</v>
      </c>
      <c r="K49" s="1743">
        <v>0.49199999999999999</v>
      </c>
      <c r="L49" s="1"/>
      <c r="O49" s="25"/>
    </row>
    <row r="50" spans="2:15" ht="12.75" customHeight="1">
      <c r="B50" s="3123" t="s">
        <v>27</v>
      </c>
      <c r="C50" s="2935"/>
      <c r="D50" s="2935"/>
      <c r="E50" s="2935"/>
      <c r="F50" s="2935"/>
      <c r="G50" s="2935"/>
      <c r="H50" s="26">
        <v>10756</v>
      </c>
      <c r="I50" s="1744">
        <v>0.84199999999999997</v>
      </c>
      <c r="J50" s="26">
        <v>7600</v>
      </c>
      <c r="K50" s="1744">
        <v>0.76</v>
      </c>
      <c r="L50" s="1"/>
    </row>
    <row r="51" spans="2:15" ht="12.75" customHeight="1">
      <c r="B51" s="1741" t="s">
        <v>28</v>
      </c>
      <c r="C51" s="1741"/>
      <c r="D51" s="1741"/>
      <c r="E51" s="1741"/>
      <c r="F51" s="1741"/>
      <c r="G51" s="1741"/>
      <c r="H51" s="27" t="s">
        <v>47</v>
      </c>
      <c r="I51" s="1745" t="s">
        <v>47</v>
      </c>
      <c r="J51" s="27">
        <v>355</v>
      </c>
      <c r="K51" s="1746">
        <v>0.71</v>
      </c>
      <c r="L51" s="1"/>
    </row>
    <row r="52" spans="2:15" ht="12.75" customHeight="1">
      <c r="B52" s="3036" t="s">
        <v>48</v>
      </c>
      <c r="C52" s="2933"/>
      <c r="D52" s="2933"/>
      <c r="E52" s="2933"/>
      <c r="F52" s="2933"/>
      <c r="G52" s="2933"/>
      <c r="H52" s="2933"/>
      <c r="I52" s="2933"/>
      <c r="J52" s="2933"/>
      <c r="K52" s="2933"/>
      <c r="L52" s="1"/>
    </row>
    <row r="53" spans="2:15" ht="12.75" customHeight="1">
      <c r="B53" s="2882"/>
      <c r="C53" s="2882"/>
      <c r="D53" s="2882"/>
      <c r="E53" s="2882"/>
      <c r="F53" s="2882"/>
      <c r="G53" s="2882"/>
      <c r="H53" s="2882"/>
      <c r="I53" s="2882"/>
      <c r="J53" s="2882"/>
      <c r="K53" s="2882"/>
      <c r="L53" s="1"/>
    </row>
    <row r="54" spans="2:15" ht="15" customHeight="1">
      <c r="B54" s="2882"/>
      <c r="C54" s="2882"/>
      <c r="D54" s="2882"/>
      <c r="E54" s="2882"/>
      <c r="F54" s="2882"/>
      <c r="G54" s="2882"/>
      <c r="H54" s="2882"/>
      <c r="I54" s="2882"/>
      <c r="J54" s="2882"/>
      <c r="K54" s="2882"/>
      <c r="L54" s="1"/>
    </row>
    <row r="55" spans="2:15" ht="12.75" customHeight="1">
      <c r="B55" s="2882"/>
      <c r="C55" s="2882"/>
      <c r="D55" s="2882"/>
      <c r="E55" s="2882"/>
      <c r="F55" s="2882"/>
      <c r="G55" s="2882"/>
      <c r="H55" s="2882"/>
      <c r="I55" s="2882"/>
      <c r="J55" s="2882"/>
      <c r="K55" s="2882"/>
      <c r="L55" s="1"/>
    </row>
    <row r="56" spans="2:15" ht="15.75" customHeight="1">
      <c r="B56" s="2901"/>
      <c r="C56" s="2901"/>
      <c r="D56" s="2901"/>
      <c r="E56" s="2901"/>
      <c r="F56" s="2901"/>
      <c r="G56" s="2901"/>
      <c r="H56" s="2901"/>
      <c r="I56" s="2901"/>
      <c r="J56" s="2901"/>
      <c r="K56" s="2901"/>
      <c r="L56" s="1"/>
    </row>
    <row r="57" spans="2:15" ht="12.75" customHeight="1">
      <c r="B57" s="1"/>
      <c r="C57" s="1"/>
      <c r="D57" s="1"/>
      <c r="E57" s="1"/>
      <c r="F57" s="1"/>
      <c r="G57" s="1"/>
      <c r="H57" s="1"/>
      <c r="I57" s="1"/>
      <c r="J57" s="1"/>
      <c r="K57" s="1"/>
      <c r="L57" s="1"/>
    </row>
    <row r="58" spans="2:15" ht="12.75" customHeight="1">
      <c r="B58" s="1705" t="s">
        <v>49</v>
      </c>
      <c r="C58" s="1705"/>
      <c r="D58" s="1705"/>
      <c r="E58" s="1705"/>
      <c r="F58" s="1705"/>
      <c r="G58" s="1705"/>
      <c r="H58" s="1705"/>
      <c r="I58" s="1705"/>
      <c r="J58" s="1705"/>
      <c r="K58" s="1705"/>
      <c r="L58" s="1705"/>
      <c r="M58" s="2844"/>
    </row>
    <row r="59" spans="2:15" ht="12.75" customHeight="1">
      <c r="B59" s="1"/>
      <c r="C59" s="1"/>
      <c r="D59" s="1"/>
      <c r="E59" s="1"/>
      <c r="F59" s="1"/>
      <c r="G59" s="1"/>
      <c r="H59" s="1"/>
      <c r="I59" s="1"/>
      <c r="J59" s="1"/>
      <c r="K59" s="1"/>
      <c r="L59" s="1"/>
    </row>
    <row r="60" spans="2:15" ht="12.75" customHeight="1">
      <c r="B60" s="2936" t="s">
        <v>50</v>
      </c>
      <c r="C60" s="2885"/>
      <c r="D60" s="2885"/>
      <c r="E60" s="2912"/>
      <c r="F60" s="28">
        <v>2023</v>
      </c>
      <c r="G60" s="28">
        <v>2024</v>
      </c>
      <c r="H60" s="28">
        <v>2025</v>
      </c>
      <c r="I60" s="3117"/>
      <c r="J60" s="2885"/>
      <c r="K60" s="3117"/>
      <c r="L60" s="2885"/>
    </row>
    <row r="61" spans="2:15" ht="20.25" customHeight="1">
      <c r="B61" s="2913"/>
      <c r="C61" s="2913"/>
      <c r="D61" s="2913"/>
      <c r="E61" s="2914"/>
      <c r="F61" s="3118" t="s">
        <v>51</v>
      </c>
      <c r="G61" s="3119"/>
      <c r="H61" s="3119"/>
      <c r="I61" s="1747"/>
      <c r="J61" s="1747"/>
      <c r="K61" s="1747"/>
      <c r="L61" s="1747"/>
      <c r="M61" s="1"/>
    </row>
    <row r="62" spans="2:15" ht="12.75" customHeight="1">
      <c r="B62" s="1748" t="s">
        <v>52</v>
      </c>
      <c r="C62" s="1748"/>
      <c r="D62" s="1748"/>
      <c r="E62" s="29"/>
      <c r="F62" s="1749">
        <v>446</v>
      </c>
      <c r="G62" s="1750">
        <v>431</v>
      </c>
      <c r="H62" s="1750">
        <v>314.02999999999997</v>
      </c>
      <c r="I62" s="3120"/>
      <c r="J62" s="2845"/>
      <c r="K62" s="2845"/>
      <c r="L62" s="2845"/>
      <c r="M62" s="1"/>
    </row>
    <row r="63" spans="2:15" ht="12.75" customHeight="1">
      <c r="B63" s="30" t="s">
        <v>53</v>
      </c>
      <c r="C63" s="1752"/>
      <c r="D63" s="1752"/>
      <c r="E63" s="31"/>
      <c r="F63" s="1753">
        <v>1005</v>
      </c>
      <c r="G63" s="1754">
        <v>833</v>
      </c>
      <c r="H63" s="1754">
        <v>1675.67</v>
      </c>
      <c r="I63" s="2885"/>
      <c r="J63" s="2845"/>
      <c r="K63" s="2845"/>
      <c r="L63" s="2845"/>
      <c r="M63" s="1"/>
    </row>
    <row r="64" spans="2:15" ht="12.75" customHeight="1">
      <c r="B64" s="30" t="s">
        <v>54</v>
      </c>
      <c r="C64" s="1752"/>
      <c r="D64" s="1752"/>
      <c r="E64" s="31"/>
      <c r="F64" s="1753">
        <v>4407</v>
      </c>
      <c r="G64" s="1754">
        <v>5604</v>
      </c>
      <c r="H64" s="1754">
        <v>4281.24</v>
      </c>
      <c r="I64" s="2885"/>
      <c r="J64" s="1751"/>
      <c r="K64" s="1755"/>
      <c r="L64" s="1751"/>
      <c r="M64" s="1"/>
    </row>
    <row r="65" spans="2:14" ht="12.75" customHeight="1">
      <c r="B65" s="30" t="s">
        <v>55</v>
      </c>
      <c r="C65" s="1752"/>
      <c r="D65" s="1752"/>
      <c r="E65" s="31"/>
      <c r="F65" s="1753">
        <v>1244</v>
      </c>
      <c r="G65" s="1754">
        <v>1326</v>
      </c>
      <c r="H65" s="1754">
        <v>942.19</v>
      </c>
      <c r="I65" s="2885"/>
      <c r="J65" s="1755"/>
      <c r="K65" s="1755"/>
      <c r="L65" s="1755"/>
      <c r="M65" s="1"/>
    </row>
    <row r="66" spans="2:14" ht="12.75" customHeight="1">
      <c r="B66" s="30" t="s">
        <v>56</v>
      </c>
      <c r="C66" s="1752"/>
      <c r="D66" s="1752"/>
      <c r="E66" s="31"/>
      <c r="F66" s="1753">
        <v>350</v>
      </c>
      <c r="G66" s="1754">
        <v>117</v>
      </c>
      <c r="H66" s="1754">
        <v>59.3</v>
      </c>
      <c r="I66" s="2885"/>
      <c r="J66" s="1751"/>
      <c r="K66" s="1751"/>
      <c r="L66" s="1751"/>
      <c r="M66" s="1"/>
    </row>
    <row r="67" spans="2:14" ht="12.75" customHeight="1">
      <c r="B67" s="1756" t="s">
        <v>43</v>
      </c>
      <c r="C67" s="1756"/>
      <c r="D67" s="1756"/>
      <c r="E67" s="32"/>
      <c r="F67" s="1757">
        <v>7450.89</v>
      </c>
      <c r="G67" s="1758">
        <v>8311</v>
      </c>
      <c r="H67" s="1758">
        <v>7272.43</v>
      </c>
      <c r="I67" s="2885"/>
      <c r="J67" s="1759"/>
      <c r="K67" s="1760"/>
      <c r="L67" s="1760"/>
      <c r="M67" s="1"/>
    </row>
    <row r="68" spans="2:14" ht="12.75" customHeight="1">
      <c r="B68" s="1"/>
      <c r="C68" s="1"/>
      <c r="D68" s="1"/>
      <c r="E68" s="1"/>
      <c r="F68" s="1"/>
      <c r="G68" s="1"/>
      <c r="H68" s="1"/>
      <c r="I68" s="1"/>
      <c r="J68" s="1"/>
      <c r="K68" s="1"/>
      <c r="L68" s="1"/>
      <c r="M68" s="1"/>
    </row>
    <row r="69" spans="2:14" ht="12.75" customHeight="1">
      <c r="B69" s="2936" t="s">
        <v>57</v>
      </c>
      <c r="C69" s="2885"/>
      <c r="D69" s="2885"/>
      <c r="E69" s="2885"/>
      <c r="F69" s="2912"/>
      <c r="G69" s="2915" t="s">
        <v>58</v>
      </c>
      <c r="H69" s="2915" t="s">
        <v>59</v>
      </c>
      <c r="I69" s="2915" t="s">
        <v>60</v>
      </c>
      <c r="J69" s="3069" t="s">
        <v>61</v>
      </c>
      <c r="K69" s="2915" t="s">
        <v>62</v>
      </c>
      <c r="L69" s="2915" t="s">
        <v>63</v>
      </c>
      <c r="M69" s="2917" t="s">
        <v>43</v>
      </c>
    </row>
    <row r="70" spans="2:14" ht="12.75" customHeight="1">
      <c r="B70" s="3115"/>
      <c r="C70" s="3115"/>
      <c r="D70" s="3115"/>
      <c r="E70" s="3115"/>
      <c r="F70" s="3116"/>
      <c r="G70" s="2940"/>
      <c r="H70" s="2940"/>
      <c r="I70" s="2940"/>
      <c r="J70" s="2940"/>
      <c r="K70" s="2940"/>
      <c r="L70" s="2940"/>
      <c r="M70" s="2941"/>
    </row>
    <row r="71" spans="2:14" ht="12.75" customHeight="1">
      <c r="B71" s="1748" t="s">
        <v>52</v>
      </c>
      <c r="C71" s="1748"/>
      <c r="D71" s="1748"/>
      <c r="E71" s="29"/>
      <c r="F71" s="29"/>
      <c r="G71" s="1762" t="s">
        <v>64</v>
      </c>
      <c r="H71" s="33">
        <v>445.6</v>
      </c>
      <c r="I71" s="34" t="s">
        <v>64</v>
      </c>
      <c r="J71" s="34" t="s">
        <v>64</v>
      </c>
      <c r="K71" s="34" t="s">
        <v>64</v>
      </c>
      <c r="L71" s="34" t="s">
        <v>64</v>
      </c>
      <c r="M71" s="1763">
        <f t="shared" ref="M71:M76" si="0">SUM(G71:L71)</f>
        <v>445.6</v>
      </c>
    </row>
    <row r="72" spans="2:14" ht="12.75" customHeight="1">
      <c r="B72" s="30" t="s">
        <v>53</v>
      </c>
      <c r="C72" s="1752"/>
      <c r="D72" s="1752"/>
      <c r="E72" s="31"/>
      <c r="F72" s="35"/>
      <c r="G72" s="1764" t="s">
        <v>64</v>
      </c>
      <c r="H72" s="36">
        <v>1004.6</v>
      </c>
      <c r="I72" s="37" t="s">
        <v>64</v>
      </c>
      <c r="J72" s="37" t="s">
        <v>64</v>
      </c>
      <c r="K72" s="37" t="s">
        <v>64</v>
      </c>
      <c r="L72" s="37" t="s">
        <v>64</v>
      </c>
      <c r="M72" s="1765">
        <f t="shared" si="0"/>
        <v>1004.6</v>
      </c>
    </row>
    <row r="73" spans="2:14" ht="12.75" customHeight="1">
      <c r="B73" s="30" t="s">
        <v>54</v>
      </c>
      <c r="C73" s="1752"/>
      <c r="D73" s="1752"/>
      <c r="E73" s="31"/>
      <c r="F73" s="35"/>
      <c r="G73" s="1764">
        <v>6.3</v>
      </c>
      <c r="H73" s="36">
        <v>4365.7</v>
      </c>
      <c r="I73" s="37">
        <v>1.5</v>
      </c>
      <c r="J73" s="37" t="s">
        <v>64</v>
      </c>
      <c r="K73" s="37" t="s">
        <v>64</v>
      </c>
      <c r="L73" s="37">
        <v>33.799999999999997</v>
      </c>
      <c r="M73" s="1765">
        <f t="shared" si="0"/>
        <v>4407.3</v>
      </c>
    </row>
    <row r="74" spans="2:14" ht="12.75" customHeight="1">
      <c r="B74" s="30" t="s">
        <v>55</v>
      </c>
      <c r="C74" s="1752"/>
      <c r="D74" s="1752"/>
      <c r="E74" s="31"/>
      <c r="F74" s="35"/>
      <c r="G74" s="1764">
        <v>81.400000000000006</v>
      </c>
      <c r="H74" s="36">
        <v>1137.5999999999999</v>
      </c>
      <c r="I74" s="37">
        <v>0</v>
      </c>
      <c r="J74" s="37">
        <v>23.3</v>
      </c>
      <c r="K74" s="37">
        <v>1.4</v>
      </c>
      <c r="L74" s="37">
        <v>0.1</v>
      </c>
      <c r="M74" s="1765">
        <f t="shared" si="0"/>
        <v>1243.8</v>
      </c>
    </row>
    <row r="75" spans="2:14" ht="12.75" customHeight="1">
      <c r="B75" s="30" t="s">
        <v>56</v>
      </c>
      <c r="C75" s="1752"/>
      <c r="D75" s="1752"/>
      <c r="E75" s="31"/>
      <c r="F75" s="35"/>
      <c r="G75" s="1764" t="s">
        <v>64</v>
      </c>
      <c r="H75" s="36">
        <v>349.6</v>
      </c>
      <c r="I75" s="37" t="s">
        <v>64</v>
      </c>
      <c r="J75" s="37" t="s">
        <v>64</v>
      </c>
      <c r="K75" s="37" t="s">
        <v>64</v>
      </c>
      <c r="L75" s="37" t="s">
        <v>64</v>
      </c>
      <c r="M75" s="1765">
        <f t="shared" si="0"/>
        <v>349.6</v>
      </c>
    </row>
    <row r="76" spans="2:14" ht="12.75" customHeight="1">
      <c r="B76" s="1756" t="s">
        <v>43</v>
      </c>
      <c r="C76" s="1756"/>
      <c r="D76" s="1756"/>
      <c r="E76" s="32"/>
      <c r="F76" s="32"/>
      <c r="G76" s="38">
        <v>87.7</v>
      </c>
      <c r="H76" s="39">
        <v>7303.1</v>
      </c>
      <c r="I76" s="40">
        <v>1.5</v>
      </c>
      <c r="J76" s="40">
        <v>23.3</v>
      </c>
      <c r="K76" s="40">
        <v>1.4</v>
      </c>
      <c r="L76" s="40">
        <v>33.9</v>
      </c>
      <c r="M76" s="1766">
        <f t="shared" si="0"/>
        <v>7450.9</v>
      </c>
    </row>
    <row r="78" spans="2:14" ht="15" customHeight="1">
      <c r="B78" s="2936" t="s">
        <v>65</v>
      </c>
      <c r="C78" s="2885"/>
      <c r="D78" s="2885"/>
      <c r="E78" s="2885"/>
      <c r="F78" s="2912"/>
      <c r="G78" s="2915" t="s">
        <v>58</v>
      </c>
      <c r="H78" s="2915" t="s">
        <v>59</v>
      </c>
      <c r="I78" s="2915" t="s">
        <v>60</v>
      </c>
      <c r="J78" s="3069" t="s">
        <v>61</v>
      </c>
      <c r="K78" s="2915" t="s">
        <v>62</v>
      </c>
      <c r="L78" s="2915" t="s">
        <v>63</v>
      </c>
      <c r="M78" s="2917" t="s">
        <v>43</v>
      </c>
      <c r="N78" s="1"/>
    </row>
    <row r="79" spans="2:14" ht="12.75" customHeight="1">
      <c r="B79" s="3115"/>
      <c r="C79" s="3115"/>
      <c r="D79" s="3115"/>
      <c r="E79" s="3115"/>
      <c r="F79" s="3116"/>
      <c r="G79" s="2940"/>
      <c r="H79" s="2940"/>
      <c r="I79" s="2940"/>
      <c r="J79" s="2940"/>
      <c r="K79" s="2940"/>
      <c r="L79" s="2940"/>
      <c r="M79" s="2941"/>
      <c r="N79" s="1"/>
    </row>
    <row r="80" spans="2:14" ht="12.75" customHeight="1">
      <c r="B80" s="1748" t="s">
        <v>52</v>
      </c>
      <c r="C80" s="1748"/>
      <c r="D80" s="1748"/>
      <c r="E80" s="29"/>
      <c r="F80" s="29"/>
      <c r="G80" s="1762" t="s">
        <v>64</v>
      </c>
      <c r="H80" s="41">
        <v>430.9</v>
      </c>
      <c r="I80" s="34" t="s">
        <v>64</v>
      </c>
      <c r="J80" s="34" t="s">
        <v>64</v>
      </c>
      <c r="K80" s="34" t="s">
        <v>64</v>
      </c>
      <c r="L80" s="34" t="s">
        <v>64</v>
      </c>
      <c r="M80" s="1767">
        <v>430.9</v>
      </c>
      <c r="N80" s="42"/>
    </row>
    <row r="81" spans="2:14" ht="12.75" customHeight="1">
      <c r="B81" s="30" t="s">
        <v>53</v>
      </c>
      <c r="C81" s="1752"/>
      <c r="D81" s="1752"/>
      <c r="E81" s="31"/>
      <c r="F81" s="35"/>
      <c r="G81" s="1764" t="s">
        <v>64</v>
      </c>
      <c r="H81" s="43">
        <v>833.3</v>
      </c>
      <c r="I81" s="37" t="s">
        <v>64</v>
      </c>
      <c r="J81" s="37" t="s">
        <v>64</v>
      </c>
      <c r="K81" s="37" t="s">
        <v>64</v>
      </c>
      <c r="L81" s="37" t="s">
        <v>64</v>
      </c>
      <c r="M81" s="1768">
        <v>833.3</v>
      </c>
      <c r="N81" s="42"/>
    </row>
    <row r="82" spans="2:14" ht="12.75" customHeight="1">
      <c r="B82" s="30" t="s">
        <v>54</v>
      </c>
      <c r="C82" s="1752"/>
      <c r="D82" s="1752"/>
      <c r="E82" s="31"/>
      <c r="F82" s="35"/>
      <c r="G82" s="1769">
        <v>58</v>
      </c>
      <c r="H82" s="43">
        <v>5372.2</v>
      </c>
      <c r="I82" s="37">
        <v>6.9</v>
      </c>
      <c r="J82" s="37" t="s">
        <v>64</v>
      </c>
      <c r="K82" s="37" t="s">
        <v>64</v>
      </c>
      <c r="L82" s="37">
        <v>167.5</v>
      </c>
      <c r="M82" s="2859">
        <v>5604.5999999999995</v>
      </c>
      <c r="N82" s="42"/>
    </row>
    <row r="83" spans="2:14" ht="12.75" customHeight="1">
      <c r="B83" s="30" t="s">
        <v>55</v>
      </c>
      <c r="C83" s="1752"/>
      <c r="D83" s="1752"/>
      <c r="E83" s="31"/>
      <c r="F83" s="35"/>
      <c r="G83" s="1764">
        <v>9.8000000000000007</v>
      </c>
      <c r="H83" s="43">
        <v>1258.2675402399259</v>
      </c>
      <c r="I83" s="37">
        <v>0.3</v>
      </c>
      <c r="J83" s="37">
        <v>4.0999999999999996</v>
      </c>
      <c r="K83" s="37">
        <v>53.9</v>
      </c>
      <c r="L83" s="37" t="s">
        <v>64</v>
      </c>
      <c r="M83" s="2859">
        <v>1326.4</v>
      </c>
      <c r="N83" s="42"/>
    </row>
    <row r="84" spans="2:14" ht="12.75" customHeight="1">
      <c r="B84" s="30" t="s">
        <v>56</v>
      </c>
      <c r="C84" s="1752"/>
      <c r="D84" s="1752"/>
      <c r="E84" s="31"/>
      <c r="F84" s="35"/>
      <c r="G84" s="1764" t="s">
        <v>64</v>
      </c>
      <c r="H84" s="43">
        <v>116.7</v>
      </c>
      <c r="I84" s="37" t="s">
        <v>64</v>
      </c>
      <c r="J84" s="37" t="s">
        <v>64</v>
      </c>
      <c r="K84" s="37" t="s">
        <v>64</v>
      </c>
      <c r="L84" s="37" t="s">
        <v>64</v>
      </c>
      <c r="M84" s="2859">
        <v>116.7</v>
      </c>
      <c r="N84" s="42"/>
    </row>
    <row r="85" spans="2:14" ht="12.75" customHeight="1">
      <c r="B85" s="1756" t="s">
        <v>43</v>
      </c>
      <c r="C85" s="1756"/>
      <c r="D85" s="1756"/>
      <c r="E85" s="32"/>
      <c r="F85" s="32"/>
      <c r="G85" s="38">
        <v>67.8</v>
      </c>
      <c r="H85" s="44">
        <v>8011.3675402399249</v>
      </c>
      <c r="I85" s="40">
        <v>7.2</v>
      </c>
      <c r="J85" s="40">
        <v>4.0999999999999996</v>
      </c>
      <c r="K85" s="40">
        <v>53.9</v>
      </c>
      <c r="L85" s="40">
        <v>167.5</v>
      </c>
      <c r="M85" s="2860">
        <v>8311.9</v>
      </c>
      <c r="N85" s="45"/>
    </row>
    <row r="86" spans="2:14" ht="12.75" customHeight="1"/>
    <row r="87" spans="2:14" ht="12.75" customHeight="1">
      <c r="B87" s="2936" t="s">
        <v>66</v>
      </c>
      <c r="C87" s="2885"/>
      <c r="D87" s="2885"/>
      <c r="E87" s="2885"/>
      <c r="F87" s="2912"/>
      <c r="G87" s="2915" t="s">
        <v>58</v>
      </c>
      <c r="H87" s="2915" t="s">
        <v>59</v>
      </c>
      <c r="I87" s="2915" t="s">
        <v>60</v>
      </c>
      <c r="J87" s="3069" t="s">
        <v>61</v>
      </c>
      <c r="K87" s="2915" t="s">
        <v>62</v>
      </c>
      <c r="L87" s="2915" t="s">
        <v>63</v>
      </c>
      <c r="M87" s="2917" t="s">
        <v>43</v>
      </c>
      <c r="N87" s="2949"/>
    </row>
    <row r="88" spans="2:14" ht="12.75" customHeight="1">
      <c r="B88" s="3115"/>
      <c r="C88" s="3115"/>
      <c r="D88" s="3115"/>
      <c r="E88" s="3115"/>
      <c r="F88" s="3116"/>
      <c r="G88" s="2940"/>
      <c r="H88" s="2940"/>
      <c r="I88" s="2940"/>
      <c r="J88" s="2940"/>
      <c r="K88" s="2940"/>
      <c r="L88" s="2940"/>
      <c r="M88" s="2941"/>
      <c r="N88" s="2882"/>
    </row>
    <row r="89" spans="2:14" ht="12.75" customHeight="1">
      <c r="B89" s="1748" t="s">
        <v>52</v>
      </c>
      <c r="C89" s="1748"/>
      <c r="D89" s="1748"/>
      <c r="E89" s="29"/>
      <c r="F89" s="29"/>
      <c r="G89" s="1770" t="s">
        <v>64</v>
      </c>
      <c r="H89" s="41">
        <v>341.03</v>
      </c>
      <c r="I89" s="47">
        <v>0</v>
      </c>
      <c r="J89" s="47">
        <v>0</v>
      </c>
      <c r="K89" s="47">
        <v>0</v>
      </c>
      <c r="L89" s="47">
        <v>0</v>
      </c>
      <c r="M89" s="1771">
        <v>314.02999999999997</v>
      </c>
      <c r="N89" s="2882"/>
    </row>
    <row r="90" spans="2:14" ht="12.75" customHeight="1">
      <c r="B90" s="30" t="s">
        <v>53</v>
      </c>
      <c r="C90" s="1752"/>
      <c r="D90" s="1752"/>
      <c r="E90" s="31"/>
      <c r="F90" s="35"/>
      <c r="G90" s="1772" t="s">
        <v>64</v>
      </c>
      <c r="H90" s="43">
        <v>1653.05</v>
      </c>
      <c r="I90" s="48">
        <v>7.7</v>
      </c>
      <c r="J90" s="48">
        <v>0</v>
      </c>
      <c r="K90" s="48">
        <v>0.8</v>
      </c>
      <c r="L90" s="48">
        <v>14.1</v>
      </c>
      <c r="M90" s="1773">
        <v>1675.67</v>
      </c>
      <c r="N90" s="2882"/>
    </row>
    <row r="91" spans="2:14" ht="12.75" customHeight="1">
      <c r="B91" s="30" t="s">
        <v>54</v>
      </c>
      <c r="C91" s="1752"/>
      <c r="D91" s="1752"/>
      <c r="E91" s="31"/>
      <c r="F91" s="35"/>
      <c r="G91" s="1772">
        <v>2.33</v>
      </c>
      <c r="H91" s="43">
        <v>4092.54</v>
      </c>
      <c r="I91" s="48">
        <v>8.25</v>
      </c>
      <c r="J91" s="48">
        <v>0</v>
      </c>
      <c r="K91" s="48">
        <v>0</v>
      </c>
      <c r="L91" s="48">
        <v>178.11</v>
      </c>
      <c r="M91" s="1773">
        <v>4281.24</v>
      </c>
      <c r="N91" s="2882"/>
    </row>
    <row r="92" spans="2:14" ht="12.75" customHeight="1">
      <c r="B92" s="30" t="s">
        <v>55</v>
      </c>
      <c r="C92" s="1752"/>
      <c r="D92" s="1752"/>
      <c r="E92" s="31"/>
      <c r="F92" s="35"/>
      <c r="G92" s="1772">
        <v>38.83</v>
      </c>
      <c r="H92" s="43">
        <v>779.77</v>
      </c>
      <c r="I92" s="48">
        <v>10.18</v>
      </c>
      <c r="J92" s="48">
        <v>5.88</v>
      </c>
      <c r="K92" s="48">
        <v>105.3</v>
      </c>
      <c r="L92" s="48">
        <v>2.23</v>
      </c>
      <c r="M92" s="1773">
        <v>942.19</v>
      </c>
      <c r="N92" s="2882"/>
    </row>
    <row r="93" spans="2:14" ht="12.75" customHeight="1">
      <c r="B93" s="30" t="s">
        <v>56</v>
      </c>
      <c r="C93" s="1752"/>
      <c r="D93" s="1752"/>
      <c r="E93" s="31"/>
      <c r="F93" s="35"/>
      <c r="G93" s="1772" t="s">
        <v>64</v>
      </c>
      <c r="H93" s="43">
        <v>55.62</v>
      </c>
      <c r="I93" s="48">
        <v>0.43</v>
      </c>
      <c r="J93" s="48">
        <v>0</v>
      </c>
      <c r="K93" s="48">
        <v>0.35</v>
      </c>
      <c r="L93" s="48">
        <v>2.9</v>
      </c>
      <c r="M93" s="1773">
        <v>59.3</v>
      </c>
      <c r="N93" s="2882"/>
    </row>
    <row r="94" spans="2:14" ht="12.75" customHeight="1">
      <c r="B94" s="1756" t="s">
        <v>43</v>
      </c>
      <c r="C94" s="1756"/>
      <c r="D94" s="1756"/>
      <c r="E94" s="32"/>
      <c r="F94" s="32"/>
      <c r="G94" s="49">
        <v>41.15</v>
      </c>
      <c r="H94" s="44">
        <v>6895.01</v>
      </c>
      <c r="I94" s="39">
        <v>26.57</v>
      </c>
      <c r="J94" s="39">
        <v>5.88</v>
      </c>
      <c r="K94" s="39">
        <v>106.47</v>
      </c>
      <c r="L94" s="39">
        <v>197.34</v>
      </c>
      <c r="M94" s="1774">
        <v>7272.43</v>
      </c>
      <c r="N94" s="2882"/>
    </row>
    <row r="95" spans="2:14" ht="12.75" customHeight="1">
      <c r="B95" s="50"/>
      <c r="C95" s="50"/>
      <c r="D95" s="50"/>
      <c r="E95" s="50"/>
      <c r="F95" s="50"/>
      <c r="G95" s="51"/>
      <c r="H95" s="52"/>
      <c r="I95" s="51"/>
      <c r="J95" s="1775"/>
      <c r="K95" s="1775"/>
      <c r="L95" s="1775"/>
      <c r="M95" s="51"/>
      <c r="N95" s="45"/>
    </row>
    <row r="96" spans="2:14" ht="12.75" customHeight="1">
      <c r="B96" s="3108"/>
      <c r="C96" s="2933"/>
      <c r="D96" s="2933"/>
      <c r="E96" s="2933"/>
      <c r="F96" s="3109"/>
      <c r="G96" s="3107" t="s">
        <v>67</v>
      </c>
      <c r="H96" s="2933"/>
      <c r="I96" s="2933"/>
      <c r="J96" s="3111"/>
      <c r="K96" s="1776"/>
      <c r="L96" s="1776"/>
      <c r="M96" s="1776"/>
      <c r="N96" s="1776"/>
    </row>
    <row r="97" spans="2:14" ht="12.75" customHeight="1">
      <c r="B97" s="3110"/>
      <c r="C97" s="2901"/>
      <c r="D97" s="2901"/>
      <c r="E97" s="2901"/>
      <c r="F97" s="2955"/>
      <c r="G97" s="3106" t="s">
        <v>68</v>
      </c>
      <c r="H97" s="2933"/>
      <c r="I97" s="2933"/>
      <c r="J97" s="3112"/>
      <c r="K97" s="1776"/>
      <c r="L97" s="1776"/>
      <c r="M97" s="1776"/>
      <c r="N97" s="1776"/>
    </row>
    <row r="98" spans="2:14" ht="12.75" customHeight="1">
      <c r="B98" s="3101" t="s">
        <v>69</v>
      </c>
      <c r="C98" s="2885"/>
      <c r="D98" s="2885"/>
      <c r="E98" s="2885"/>
      <c r="F98" s="2912"/>
      <c r="G98" s="53">
        <v>2023</v>
      </c>
      <c r="H98" s="1777">
        <v>2024</v>
      </c>
      <c r="I98" s="1777">
        <v>2025</v>
      </c>
      <c r="J98" s="3112"/>
      <c r="K98" s="3114"/>
      <c r="L98" s="2885"/>
      <c r="M98" s="3114"/>
      <c r="N98" s="2885"/>
    </row>
    <row r="99" spans="2:14" ht="12.75" customHeight="1">
      <c r="B99" s="54" t="s">
        <v>70</v>
      </c>
      <c r="C99" s="55"/>
      <c r="D99" s="55"/>
      <c r="E99" s="55"/>
      <c r="F99" s="56"/>
      <c r="G99" s="57">
        <v>0.02</v>
      </c>
      <c r="H99" s="58">
        <v>0.03</v>
      </c>
      <c r="I99" s="59">
        <v>1.7399999999999999E-2</v>
      </c>
      <c r="J99" s="3112"/>
      <c r="K99" s="1778"/>
      <c r="L99" s="1778"/>
      <c r="M99" s="1779"/>
      <c r="N99" s="1779"/>
    </row>
    <row r="100" spans="2:14" ht="12.75" customHeight="1">
      <c r="B100" s="60" t="s">
        <v>71</v>
      </c>
      <c r="C100" s="1780"/>
      <c r="D100" s="1780"/>
      <c r="E100" s="1780"/>
      <c r="F100" s="1781"/>
      <c r="G100" s="61">
        <v>0.08</v>
      </c>
      <c r="H100" s="62">
        <v>0.4</v>
      </c>
      <c r="I100" s="63">
        <v>0.33600000000000002</v>
      </c>
      <c r="J100" s="3112"/>
      <c r="K100" s="1778"/>
      <c r="L100" s="1778"/>
      <c r="M100" s="1779"/>
      <c r="N100" s="1779"/>
    </row>
    <row r="101" spans="2:14" ht="12.75" customHeight="1">
      <c r="B101" s="64" t="s">
        <v>72</v>
      </c>
      <c r="C101" s="65"/>
      <c r="D101" s="65"/>
      <c r="E101" s="65"/>
      <c r="F101" s="1782"/>
      <c r="G101" s="66">
        <v>0.9</v>
      </c>
      <c r="H101" s="67">
        <v>0.56999999999999995</v>
      </c>
      <c r="I101" s="1783">
        <v>0.64700000000000002</v>
      </c>
      <c r="J101" s="3112"/>
      <c r="K101" s="1778"/>
      <c r="L101" s="1778"/>
      <c r="M101" s="1779"/>
      <c r="N101" s="1779"/>
    </row>
    <row r="102" spans="2:14" ht="12.75" customHeight="1">
      <c r="B102" s="50"/>
      <c r="C102" s="50"/>
      <c r="D102" s="50"/>
      <c r="E102" s="50"/>
      <c r="F102" s="50"/>
      <c r="G102" s="51"/>
      <c r="H102" s="52"/>
      <c r="I102" s="51"/>
      <c r="J102" s="3112"/>
      <c r="K102" s="51"/>
      <c r="L102" s="51"/>
      <c r="M102" s="51"/>
      <c r="N102" s="45"/>
    </row>
    <row r="103" spans="2:14" ht="12.75" customHeight="1">
      <c r="B103" s="3108"/>
      <c r="C103" s="2933"/>
      <c r="D103" s="2933"/>
      <c r="E103" s="2933"/>
      <c r="F103" s="3109"/>
      <c r="G103" s="3107" t="s">
        <v>67</v>
      </c>
      <c r="H103" s="2933"/>
      <c r="I103" s="2933"/>
      <c r="J103" s="3112"/>
      <c r="K103" s="51"/>
      <c r="L103" s="51"/>
      <c r="M103" s="51"/>
      <c r="N103" s="45"/>
    </row>
    <row r="104" spans="2:14" ht="12.75" customHeight="1">
      <c r="B104" s="3110"/>
      <c r="C104" s="2901"/>
      <c r="D104" s="2901"/>
      <c r="E104" s="2901"/>
      <c r="F104" s="2955"/>
      <c r="G104" s="3106" t="s">
        <v>68</v>
      </c>
      <c r="H104" s="2933"/>
      <c r="I104" s="2933"/>
      <c r="J104" s="3112"/>
      <c r="K104" s="51"/>
      <c r="L104" s="51"/>
      <c r="M104" s="68"/>
      <c r="N104" s="45"/>
    </row>
    <row r="105" spans="2:14" ht="12.75" customHeight="1">
      <c r="B105" s="3101" t="s">
        <v>73</v>
      </c>
      <c r="C105" s="2885"/>
      <c r="D105" s="2885"/>
      <c r="E105" s="2885"/>
      <c r="F105" s="2912"/>
      <c r="G105" s="53">
        <v>2023</v>
      </c>
      <c r="H105" s="1777">
        <v>2024</v>
      </c>
      <c r="I105" s="1777">
        <v>2025</v>
      </c>
      <c r="J105" s="3112"/>
      <c r="K105" s="51"/>
      <c r="L105" s="51"/>
      <c r="M105" s="51"/>
      <c r="N105" s="45"/>
    </row>
    <row r="106" spans="2:14" ht="12.75" customHeight="1">
      <c r="B106" s="54" t="s">
        <v>74</v>
      </c>
      <c r="C106" s="55"/>
      <c r="D106" s="55"/>
      <c r="E106" s="55"/>
      <c r="F106" s="56"/>
      <c r="G106" s="69">
        <v>0.92</v>
      </c>
      <c r="H106" s="70">
        <v>0.88</v>
      </c>
      <c r="I106" s="71">
        <v>0.84330000000000005</v>
      </c>
      <c r="J106" s="3112"/>
      <c r="K106" s="51"/>
      <c r="L106" s="51"/>
      <c r="M106" s="51"/>
      <c r="N106" s="45"/>
    </row>
    <row r="107" spans="2:14" ht="12.75" customHeight="1">
      <c r="B107" s="64" t="s">
        <v>75</v>
      </c>
      <c r="C107" s="65"/>
      <c r="D107" s="65"/>
      <c r="E107" s="65"/>
      <c r="F107" s="1782"/>
      <c r="G107" s="72">
        <v>0.08</v>
      </c>
      <c r="H107" s="1784">
        <v>0.12</v>
      </c>
      <c r="I107" s="1783">
        <v>0.15670000000000001</v>
      </c>
      <c r="J107" s="3112"/>
      <c r="K107" s="51"/>
      <c r="L107" s="51"/>
      <c r="M107" s="51"/>
      <c r="N107" s="45"/>
    </row>
    <row r="108" spans="2:14" ht="12.75" customHeight="1">
      <c r="B108" s="50"/>
      <c r="C108" s="50"/>
      <c r="D108" s="50"/>
      <c r="E108" s="50"/>
      <c r="F108" s="50"/>
      <c r="G108" s="51"/>
      <c r="H108" s="52"/>
      <c r="I108" s="51"/>
      <c r="J108" s="3112"/>
      <c r="K108" s="51"/>
      <c r="L108" s="51"/>
      <c r="M108" s="51"/>
      <c r="N108" s="45"/>
    </row>
    <row r="109" spans="2:14" ht="12.75" customHeight="1">
      <c r="B109" s="3108"/>
      <c r="C109" s="2933"/>
      <c r="D109" s="2933"/>
      <c r="E109" s="2933"/>
      <c r="F109" s="3109"/>
      <c r="G109" s="3107" t="s">
        <v>67</v>
      </c>
      <c r="H109" s="2933"/>
      <c r="I109" s="2933"/>
      <c r="J109" s="3112"/>
      <c r="K109" s="51"/>
      <c r="L109" s="51"/>
      <c r="M109" s="51"/>
    </row>
    <row r="110" spans="2:14" ht="12.75" customHeight="1">
      <c r="B110" s="3110"/>
      <c r="C110" s="2901"/>
      <c r="D110" s="2901"/>
      <c r="E110" s="2901"/>
      <c r="F110" s="2955"/>
      <c r="G110" s="3106" t="s">
        <v>68</v>
      </c>
      <c r="H110" s="2933"/>
      <c r="I110" s="2933"/>
      <c r="J110" s="3112"/>
      <c r="K110" s="51"/>
      <c r="L110" s="51"/>
      <c r="M110" s="51"/>
    </row>
    <row r="111" spans="2:14" ht="12.75" customHeight="1">
      <c r="B111" s="3101" t="s">
        <v>76</v>
      </c>
      <c r="C111" s="2885"/>
      <c r="D111" s="2885"/>
      <c r="E111" s="2885"/>
      <c r="F111" s="2912"/>
      <c r="G111" s="53">
        <v>2023</v>
      </c>
      <c r="H111" s="1777">
        <v>2024</v>
      </c>
      <c r="I111" s="1777">
        <v>2025</v>
      </c>
      <c r="J111" s="3112"/>
      <c r="K111" s="51"/>
      <c r="L111" s="51"/>
      <c r="M111" s="51"/>
    </row>
    <row r="112" spans="2:14" ht="12.75" customHeight="1">
      <c r="B112" s="54" t="s">
        <v>77</v>
      </c>
      <c r="C112" s="55"/>
      <c r="D112" s="55"/>
      <c r="E112" s="55"/>
      <c r="F112" s="56"/>
      <c r="G112" s="69">
        <v>0.94</v>
      </c>
      <c r="H112" s="70">
        <v>0.95</v>
      </c>
      <c r="I112" s="71">
        <v>0.93500000000000005</v>
      </c>
      <c r="J112" s="3112"/>
      <c r="K112" s="51"/>
      <c r="L112" s="51"/>
      <c r="M112" s="51"/>
    </row>
    <row r="113" spans="2:13" ht="12.75" customHeight="1">
      <c r="B113" s="64" t="s">
        <v>78</v>
      </c>
      <c r="C113" s="65"/>
      <c r="D113" s="65"/>
      <c r="E113" s="65"/>
      <c r="F113" s="1782"/>
      <c r="G113" s="72">
        <v>0.06</v>
      </c>
      <c r="H113" s="1784">
        <v>0.05</v>
      </c>
      <c r="I113" s="1783">
        <v>6.5000000000000002E-2</v>
      </c>
      <c r="J113" s="3113"/>
      <c r="K113" s="51"/>
      <c r="L113" s="51"/>
      <c r="M113" s="51"/>
    </row>
    <row r="114" spans="2:13" ht="12.75" customHeight="1">
      <c r="B114" s="50"/>
      <c r="C114" s="50"/>
      <c r="D114" s="50"/>
      <c r="E114" s="50"/>
      <c r="F114" s="50"/>
      <c r="G114" s="51"/>
      <c r="H114" s="52"/>
      <c r="I114" s="51"/>
      <c r="J114" s="51"/>
      <c r="K114" s="51"/>
      <c r="L114" s="51"/>
      <c r="M114" s="51"/>
    </row>
    <row r="115" spans="2:13" ht="12.75" customHeight="1">
      <c r="B115" s="50"/>
      <c r="C115" s="50"/>
      <c r="D115" s="50"/>
      <c r="E115" s="50"/>
      <c r="F115" s="50"/>
      <c r="G115" s="51"/>
      <c r="H115" s="52"/>
      <c r="I115" s="51"/>
      <c r="J115" s="51"/>
      <c r="K115" s="51"/>
      <c r="L115" s="51"/>
      <c r="M115" s="51"/>
    </row>
    <row r="116" spans="2:13" ht="12.75" customHeight="1">
      <c r="B116" s="50"/>
      <c r="C116" s="50"/>
      <c r="D116" s="50"/>
      <c r="E116" s="50"/>
      <c r="F116" s="50"/>
      <c r="G116" s="51"/>
      <c r="H116" s="52"/>
      <c r="I116" s="51"/>
      <c r="J116" s="51"/>
      <c r="K116" s="51"/>
      <c r="L116" s="51"/>
      <c r="M116" s="51"/>
    </row>
    <row r="117" spans="2:13" ht="12.75" customHeight="1">
      <c r="B117" s="12"/>
      <c r="C117" s="12"/>
      <c r="D117" s="12"/>
      <c r="E117" s="12"/>
      <c r="F117" s="12"/>
      <c r="G117" s="12"/>
      <c r="H117" s="12"/>
      <c r="I117" s="12"/>
      <c r="J117" s="12"/>
      <c r="K117" s="12"/>
      <c r="L117" s="12"/>
      <c r="M117" s="12"/>
    </row>
    <row r="118" spans="2:13" ht="12.75" customHeight="1">
      <c r="B118" s="1785" t="s">
        <v>79</v>
      </c>
      <c r="C118" s="1786"/>
      <c r="D118" s="1786"/>
      <c r="E118" s="1705"/>
      <c r="F118" s="1705"/>
      <c r="G118" s="1705"/>
      <c r="H118" s="1705"/>
      <c r="I118" s="1705"/>
      <c r="J118" s="1705"/>
      <c r="K118" s="1705"/>
      <c r="L118" s="1705"/>
      <c r="M118" s="1705"/>
    </row>
    <row r="119" spans="2:13" ht="12.75" customHeight="1">
      <c r="B119" s="3102" t="s">
        <v>80</v>
      </c>
      <c r="C119" s="2885"/>
      <c r="D119" s="2885"/>
      <c r="E119" s="2885"/>
      <c r="F119" s="2885"/>
      <c r="G119" s="2885"/>
      <c r="H119" s="2885"/>
      <c r="I119" s="2885"/>
      <c r="J119" s="2885"/>
      <c r="K119" s="2885"/>
      <c r="L119" s="2885"/>
      <c r="M119" s="2885"/>
    </row>
    <row r="120" spans="2:13" ht="12.75" customHeight="1">
      <c r="B120" s="2885"/>
      <c r="C120" s="2882"/>
      <c r="D120" s="2882"/>
      <c r="E120" s="2882"/>
      <c r="F120" s="2882"/>
      <c r="G120" s="2882"/>
      <c r="H120" s="2882"/>
      <c r="I120" s="2882"/>
      <c r="J120" s="2882"/>
      <c r="K120" s="2882"/>
      <c r="L120" s="2882"/>
      <c r="M120" s="2885"/>
    </row>
    <row r="121" spans="2:13" ht="12.75" customHeight="1">
      <c r="B121" s="2885"/>
      <c r="C121" s="2882"/>
      <c r="D121" s="2882"/>
      <c r="E121" s="2882"/>
      <c r="F121" s="2882"/>
      <c r="G121" s="2882"/>
      <c r="H121" s="2882"/>
      <c r="I121" s="2882"/>
      <c r="J121" s="2882"/>
      <c r="K121" s="2882"/>
      <c r="L121" s="2882"/>
      <c r="M121" s="2885"/>
    </row>
    <row r="122" spans="2:13" ht="15" customHeight="1">
      <c r="B122" s="2885"/>
      <c r="C122" s="2882"/>
      <c r="D122" s="2882"/>
      <c r="E122" s="2882"/>
      <c r="F122" s="2882"/>
      <c r="G122" s="2882"/>
      <c r="H122" s="2882"/>
      <c r="I122" s="2882"/>
      <c r="J122" s="2882"/>
      <c r="K122" s="2882"/>
      <c r="L122" s="2882"/>
      <c r="M122" s="2885"/>
    </row>
    <row r="123" spans="2:13" ht="15" customHeight="1">
      <c r="B123" s="2885"/>
      <c r="C123" s="2882"/>
      <c r="D123" s="2882"/>
      <c r="E123" s="2882"/>
      <c r="F123" s="2882"/>
      <c r="G123" s="2882"/>
      <c r="H123" s="2882"/>
      <c r="I123" s="2882"/>
      <c r="J123" s="2882"/>
      <c r="K123" s="2882"/>
      <c r="L123" s="2882"/>
      <c r="M123" s="2885"/>
    </row>
    <row r="124" spans="2:13" ht="15" customHeight="1">
      <c r="B124" s="2885"/>
      <c r="C124" s="2882"/>
      <c r="D124" s="2882"/>
      <c r="E124" s="2882"/>
      <c r="F124" s="2882"/>
      <c r="G124" s="2882"/>
      <c r="H124" s="2882"/>
      <c r="I124" s="2882"/>
      <c r="J124" s="2882"/>
      <c r="K124" s="2882"/>
      <c r="L124" s="2882"/>
      <c r="M124" s="2885"/>
    </row>
    <row r="125" spans="2:13" ht="39" customHeight="1">
      <c r="B125" s="2885"/>
      <c r="C125" s="2885"/>
      <c r="D125" s="2885"/>
      <c r="E125" s="2885"/>
      <c r="F125" s="2885"/>
      <c r="G125" s="2885"/>
      <c r="H125" s="2885"/>
      <c r="I125" s="2885"/>
      <c r="J125" s="2885"/>
      <c r="K125" s="2885"/>
      <c r="L125" s="2885"/>
      <c r="M125" s="2885"/>
    </row>
    <row r="126" spans="2:13" ht="12.75" customHeight="1">
      <c r="B126" s="1"/>
      <c r="C126" s="1"/>
      <c r="D126" s="1"/>
      <c r="E126" s="1"/>
      <c r="F126" s="1"/>
      <c r="G126" s="1"/>
      <c r="H126" s="1"/>
      <c r="I126" s="1"/>
      <c r="J126" s="1"/>
      <c r="K126" s="1"/>
      <c r="L126" s="1"/>
      <c r="M126" s="1"/>
    </row>
    <row r="127" spans="2:13" ht="12.75" customHeight="1">
      <c r="B127" s="1"/>
      <c r="C127" s="1"/>
      <c r="D127" s="1"/>
      <c r="E127" s="1"/>
      <c r="F127" s="1"/>
      <c r="G127" s="1"/>
      <c r="H127" s="1"/>
      <c r="I127" s="1"/>
      <c r="J127" s="1"/>
      <c r="K127" s="1"/>
      <c r="L127" s="1"/>
      <c r="M127" s="1"/>
    </row>
    <row r="128" spans="2:13" ht="24.75" customHeight="1">
      <c r="B128" s="9" t="s">
        <v>81</v>
      </c>
      <c r="C128" s="10"/>
      <c r="D128" s="10"/>
      <c r="E128" s="10"/>
      <c r="F128" s="10"/>
      <c r="G128" s="10"/>
      <c r="H128" s="10"/>
      <c r="I128" s="10"/>
      <c r="J128" s="10"/>
      <c r="K128" s="10"/>
      <c r="L128" s="10"/>
      <c r="M128" s="10"/>
    </row>
    <row r="129" spans="2:13" ht="12.75" customHeight="1">
      <c r="B129" s="1"/>
      <c r="C129" s="1"/>
      <c r="D129" s="1"/>
      <c r="E129" s="1"/>
      <c r="F129" s="1"/>
      <c r="G129" s="1"/>
      <c r="H129" s="1"/>
      <c r="I129" s="1"/>
      <c r="J129" s="1"/>
      <c r="K129" s="1"/>
      <c r="L129" s="1"/>
      <c r="M129" s="1"/>
    </row>
    <row r="130" spans="2:13" ht="12.75" customHeight="1">
      <c r="B130" s="1"/>
      <c r="C130" s="1"/>
      <c r="D130" s="1"/>
      <c r="E130" s="1"/>
      <c r="F130" s="1"/>
      <c r="G130" s="1"/>
      <c r="H130" s="1"/>
      <c r="I130" s="1"/>
      <c r="J130" s="1"/>
      <c r="K130" s="1"/>
      <c r="L130" s="1"/>
      <c r="M130" s="1"/>
    </row>
    <row r="131" spans="2:13" ht="12.75" customHeight="1">
      <c r="B131" s="1705" t="s">
        <v>82</v>
      </c>
      <c r="C131" s="1705"/>
      <c r="D131" s="1705"/>
      <c r="E131" s="1705"/>
      <c r="F131" s="1705"/>
      <c r="G131" s="1705"/>
      <c r="H131" s="1705"/>
      <c r="I131" s="1705"/>
      <c r="J131" s="1705"/>
      <c r="K131" s="1705"/>
      <c r="L131" s="1705"/>
      <c r="M131" s="1705"/>
    </row>
    <row r="132" spans="2:13" ht="12.75" customHeight="1">
      <c r="B132" s="1"/>
      <c r="C132" s="1"/>
      <c r="D132" s="1"/>
      <c r="E132" s="1"/>
      <c r="F132" s="1"/>
      <c r="G132" s="1"/>
      <c r="H132" s="1"/>
      <c r="I132" s="1"/>
      <c r="J132" s="1"/>
      <c r="K132" s="1"/>
      <c r="L132" s="1"/>
      <c r="M132" s="1"/>
    </row>
    <row r="133" spans="2:13" ht="15" customHeight="1">
      <c r="B133" s="2936" t="s">
        <v>83</v>
      </c>
      <c r="C133" s="2885"/>
      <c r="D133" s="2912"/>
      <c r="E133" s="2917">
        <v>2023</v>
      </c>
      <c r="F133" s="2885"/>
      <c r="G133" s="2912"/>
      <c r="H133" s="2917">
        <v>2024</v>
      </c>
      <c r="I133" s="2885"/>
      <c r="J133" s="2885"/>
      <c r="K133" s="2917">
        <v>2025</v>
      </c>
      <c r="L133" s="2885"/>
      <c r="M133" s="2885"/>
    </row>
    <row r="134" spans="2:13" ht="12.75" customHeight="1">
      <c r="B134" s="2885"/>
      <c r="C134" s="2882"/>
      <c r="D134" s="2912"/>
      <c r="E134" s="2948"/>
      <c r="F134" s="2901"/>
      <c r="G134" s="2955"/>
      <c r="H134" s="2948"/>
      <c r="I134" s="2901"/>
      <c r="J134" s="2901"/>
      <c r="K134" s="2948"/>
      <c r="L134" s="2901"/>
      <c r="M134" s="2901"/>
    </row>
    <row r="135" spans="2:13" ht="12.75" customHeight="1">
      <c r="B135" s="2885"/>
      <c r="C135" s="2882"/>
      <c r="D135" s="2912"/>
      <c r="E135" s="3103" t="s">
        <v>84</v>
      </c>
      <c r="F135" s="3104" t="s">
        <v>85</v>
      </c>
      <c r="G135" s="3105" t="s">
        <v>43</v>
      </c>
      <c r="H135" s="3103" t="s">
        <v>84</v>
      </c>
      <c r="I135" s="3104" t="s">
        <v>85</v>
      </c>
      <c r="J135" s="3105" t="s">
        <v>43</v>
      </c>
      <c r="K135" s="3103" t="s">
        <v>84</v>
      </c>
      <c r="L135" s="3104" t="s">
        <v>85</v>
      </c>
      <c r="M135" s="3105" t="s">
        <v>43</v>
      </c>
    </row>
    <row r="136" spans="2:13" ht="12.75" customHeight="1">
      <c r="B136" s="2913"/>
      <c r="C136" s="2913"/>
      <c r="D136" s="2914"/>
      <c r="E136" s="3058"/>
      <c r="F136" s="3056"/>
      <c r="G136" s="2985"/>
      <c r="H136" s="3058"/>
      <c r="I136" s="3056"/>
      <c r="J136" s="2985"/>
      <c r="K136" s="3058"/>
      <c r="L136" s="3056"/>
      <c r="M136" s="2985"/>
    </row>
    <row r="137" spans="2:13" ht="12.75" customHeight="1">
      <c r="B137" s="3078" t="s">
        <v>86</v>
      </c>
      <c r="C137" s="2906"/>
      <c r="D137" s="2906"/>
      <c r="E137" s="2906"/>
      <c r="F137" s="2906"/>
      <c r="G137" s="2906"/>
      <c r="H137" s="2906"/>
      <c r="I137" s="2906"/>
      <c r="J137" s="2906"/>
      <c r="K137" s="2906"/>
      <c r="L137" s="2906"/>
      <c r="M137" s="2906"/>
    </row>
    <row r="138" spans="2:13" ht="12.75" customHeight="1">
      <c r="B138" s="1787" t="s">
        <v>24</v>
      </c>
      <c r="C138" s="1787"/>
      <c r="D138" s="1788"/>
      <c r="E138" s="73">
        <v>320</v>
      </c>
      <c r="F138" s="74">
        <v>76</v>
      </c>
      <c r="G138" s="1789">
        <f t="shared" ref="G138:G143" si="1">SUM(E138:F138)</f>
        <v>396</v>
      </c>
      <c r="H138" s="1790">
        <v>290</v>
      </c>
      <c r="I138" s="74">
        <v>76</v>
      </c>
      <c r="J138" s="75">
        <v>366</v>
      </c>
      <c r="K138" s="1790">
        <v>270</v>
      </c>
      <c r="L138" s="74">
        <v>87</v>
      </c>
      <c r="M138" s="75">
        <v>357</v>
      </c>
    </row>
    <row r="139" spans="2:13" ht="12.75" customHeight="1">
      <c r="B139" s="1791" t="s">
        <v>25</v>
      </c>
      <c r="C139" s="1791"/>
      <c r="D139" s="1792"/>
      <c r="E139" s="1790">
        <v>1820</v>
      </c>
      <c r="F139" s="1793">
        <v>271</v>
      </c>
      <c r="G139" s="1794">
        <f t="shared" si="1"/>
        <v>2091</v>
      </c>
      <c r="H139" s="1790">
        <v>1867</v>
      </c>
      <c r="I139" s="1793">
        <v>319</v>
      </c>
      <c r="J139" s="75">
        <v>2186</v>
      </c>
      <c r="K139" s="1790">
        <v>1920</v>
      </c>
      <c r="L139" s="1793">
        <v>395</v>
      </c>
      <c r="M139" s="75">
        <v>2315</v>
      </c>
    </row>
    <row r="140" spans="2:13" ht="12.75" customHeight="1">
      <c r="B140" s="1791" t="s">
        <v>26</v>
      </c>
      <c r="C140" s="1791"/>
      <c r="D140" s="1792"/>
      <c r="E140" s="1790">
        <v>55</v>
      </c>
      <c r="F140" s="1793">
        <v>6</v>
      </c>
      <c r="G140" s="1794">
        <f t="shared" si="1"/>
        <v>61</v>
      </c>
      <c r="H140" s="1790">
        <v>65</v>
      </c>
      <c r="I140" s="1793">
        <v>5</v>
      </c>
      <c r="J140" s="75">
        <v>70</v>
      </c>
      <c r="K140" s="1790">
        <v>73</v>
      </c>
      <c r="L140" s="1793">
        <v>11</v>
      </c>
      <c r="M140" s="75">
        <v>84</v>
      </c>
    </row>
    <row r="141" spans="2:13" ht="12.75" customHeight="1">
      <c r="B141" s="1791" t="s">
        <v>27</v>
      </c>
      <c r="C141" s="1791"/>
      <c r="D141" s="1792"/>
      <c r="E141" s="1790">
        <v>18696</v>
      </c>
      <c r="F141" s="1793">
        <v>3971</v>
      </c>
      <c r="G141" s="1794">
        <f t="shared" si="1"/>
        <v>22667</v>
      </c>
      <c r="H141" s="1790">
        <v>18677</v>
      </c>
      <c r="I141" s="1793">
        <v>4643</v>
      </c>
      <c r="J141" s="75">
        <v>23320</v>
      </c>
      <c r="K141" s="1790">
        <v>18100</v>
      </c>
      <c r="L141" s="1793">
        <v>4846</v>
      </c>
      <c r="M141" s="75">
        <v>22946</v>
      </c>
    </row>
    <row r="142" spans="2:13" ht="12.75" customHeight="1">
      <c r="B142" s="1791" t="s">
        <v>28</v>
      </c>
      <c r="C142" s="1791"/>
      <c r="D142" s="1792"/>
      <c r="E142" s="76">
        <v>655</v>
      </c>
      <c r="F142" s="77">
        <v>183</v>
      </c>
      <c r="G142" s="1794">
        <f t="shared" si="1"/>
        <v>838</v>
      </c>
      <c r="H142" s="1790">
        <v>609</v>
      </c>
      <c r="I142" s="77">
        <v>193</v>
      </c>
      <c r="J142" s="75">
        <v>802</v>
      </c>
      <c r="K142" s="1790">
        <v>610</v>
      </c>
      <c r="L142" s="77">
        <v>205</v>
      </c>
      <c r="M142" s="75">
        <v>815</v>
      </c>
    </row>
    <row r="143" spans="2:13" ht="12.75" customHeight="1">
      <c r="B143" s="1791" t="s">
        <v>87</v>
      </c>
      <c r="C143" s="1791"/>
      <c r="D143" s="1792"/>
      <c r="E143" s="76">
        <v>891</v>
      </c>
      <c r="F143" s="77">
        <v>113</v>
      </c>
      <c r="G143" s="1794">
        <f t="shared" si="1"/>
        <v>1004</v>
      </c>
      <c r="H143" s="76">
        <v>894</v>
      </c>
      <c r="I143" s="78">
        <v>112</v>
      </c>
      <c r="J143" s="75">
        <v>1006</v>
      </c>
      <c r="K143" s="76">
        <v>883</v>
      </c>
      <c r="L143" s="77">
        <v>114</v>
      </c>
      <c r="M143" s="75">
        <v>997</v>
      </c>
    </row>
    <row r="144" spans="2:13" ht="12.75" customHeight="1">
      <c r="B144" s="1795" t="s">
        <v>43</v>
      </c>
      <c r="C144" s="1795"/>
      <c r="D144" s="1796"/>
      <c r="E144" s="79">
        <v>22437</v>
      </c>
      <c r="F144" s="1797">
        <v>4620</v>
      </c>
      <c r="G144" s="1794">
        <f>SUM(G138:G143)</f>
        <v>27057</v>
      </c>
      <c r="H144" s="1797">
        <v>22402</v>
      </c>
      <c r="I144" s="1798">
        <v>5348</v>
      </c>
      <c r="J144" s="75">
        <v>27750</v>
      </c>
      <c r="K144" s="1797">
        <v>21856</v>
      </c>
      <c r="L144" s="1798">
        <v>5658</v>
      </c>
      <c r="M144" s="80">
        <v>27514</v>
      </c>
    </row>
    <row r="145" spans="2:13" ht="12.75" customHeight="1">
      <c r="B145" s="3097" t="s">
        <v>88</v>
      </c>
      <c r="C145" s="2964"/>
      <c r="D145" s="2964"/>
      <c r="E145" s="2964"/>
      <c r="F145" s="2964"/>
      <c r="G145" s="2964"/>
      <c r="H145" s="2964"/>
      <c r="I145" s="2964"/>
      <c r="J145" s="2964"/>
      <c r="K145" s="2964"/>
      <c r="L145" s="2964"/>
      <c r="M145" s="2964"/>
    </row>
    <row r="146" spans="2:13" ht="12.75" customHeight="1">
      <c r="B146" s="1787" t="s">
        <v>24</v>
      </c>
      <c r="C146" s="1787"/>
      <c r="D146" s="1788"/>
      <c r="E146" s="73">
        <v>0</v>
      </c>
      <c r="F146" s="74">
        <v>3</v>
      </c>
      <c r="G146" s="1789">
        <f t="shared" ref="G146:G151" si="2">SUM(E146:F146)</f>
        <v>3</v>
      </c>
      <c r="H146" s="73">
        <v>2</v>
      </c>
      <c r="I146" s="74">
        <v>3</v>
      </c>
      <c r="J146" s="1789">
        <v>5</v>
      </c>
      <c r="K146" s="73">
        <v>2</v>
      </c>
      <c r="L146" s="74">
        <v>2</v>
      </c>
      <c r="M146" s="1789">
        <v>4</v>
      </c>
    </row>
    <row r="147" spans="2:13" ht="12.75" customHeight="1">
      <c r="B147" s="1791" t="s">
        <v>25</v>
      </c>
      <c r="C147" s="1791"/>
      <c r="D147" s="1792"/>
      <c r="E147" s="1790">
        <v>3</v>
      </c>
      <c r="F147" s="1793">
        <v>20</v>
      </c>
      <c r="G147" s="1794">
        <f t="shared" si="2"/>
        <v>23</v>
      </c>
      <c r="H147" s="1790">
        <v>5</v>
      </c>
      <c r="I147" s="1793">
        <v>8</v>
      </c>
      <c r="J147" s="1794">
        <v>13</v>
      </c>
      <c r="K147" s="1790">
        <v>1</v>
      </c>
      <c r="L147" s="1793">
        <v>24</v>
      </c>
      <c r="M147" s="1794">
        <v>25</v>
      </c>
    </row>
    <row r="148" spans="2:13" ht="12.75" customHeight="1">
      <c r="B148" s="1791" t="s">
        <v>26</v>
      </c>
      <c r="C148" s="1791"/>
      <c r="D148" s="1792"/>
      <c r="E148" s="1790">
        <v>0</v>
      </c>
      <c r="F148" s="1793">
        <v>0</v>
      </c>
      <c r="G148" s="1794">
        <f t="shared" si="2"/>
        <v>0</v>
      </c>
      <c r="H148" s="1790">
        <v>1</v>
      </c>
      <c r="I148" s="1793">
        <v>0</v>
      </c>
      <c r="J148" s="1794">
        <v>1</v>
      </c>
      <c r="K148" s="1790">
        <v>0</v>
      </c>
      <c r="L148" s="1793">
        <v>0</v>
      </c>
      <c r="M148" s="1794">
        <v>0</v>
      </c>
    </row>
    <row r="149" spans="2:13" ht="12.75" customHeight="1">
      <c r="B149" s="1791" t="s">
        <v>27</v>
      </c>
      <c r="C149" s="1791"/>
      <c r="D149" s="1792"/>
      <c r="E149" s="1790">
        <v>61</v>
      </c>
      <c r="F149" s="1793">
        <v>100</v>
      </c>
      <c r="G149" s="1794">
        <f t="shared" si="2"/>
        <v>161</v>
      </c>
      <c r="H149" s="1790">
        <v>74</v>
      </c>
      <c r="I149" s="1793">
        <v>113</v>
      </c>
      <c r="J149" s="1794">
        <v>187</v>
      </c>
      <c r="K149" s="1790">
        <v>69</v>
      </c>
      <c r="L149" s="1793">
        <v>603</v>
      </c>
      <c r="M149" s="1794">
        <v>672</v>
      </c>
    </row>
    <row r="150" spans="2:13" ht="12.75" customHeight="1">
      <c r="B150" s="1791" t="s">
        <v>28</v>
      </c>
      <c r="C150" s="1791"/>
      <c r="D150" s="1792"/>
      <c r="E150" s="76">
        <v>0</v>
      </c>
      <c r="F150" s="77">
        <v>0</v>
      </c>
      <c r="G150" s="1794">
        <f t="shared" si="2"/>
        <v>0</v>
      </c>
      <c r="H150" s="76">
        <v>0</v>
      </c>
      <c r="I150" s="77">
        <v>0</v>
      </c>
      <c r="J150" s="1794">
        <v>0</v>
      </c>
      <c r="K150" s="76">
        <v>0</v>
      </c>
      <c r="L150" s="77">
        <v>3</v>
      </c>
      <c r="M150" s="1794">
        <v>3</v>
      </c>
    </row>
    <row r="151" spans="2:13" ht="12.75" customHeight="1">
      <c r="B151" s="1791" t="s">
        <v>87</v>
      </c>
      <c r="C151" s="1791"/>
      <c r="D151" s="1792"/>
      <c r="E151" s="76">
        <v>45</v>
      </c>
      <c r="F151" s="77">
        <v>2</v>
      </c>
      <c r="G151" s="1794">
        <f t="shared" si="2"/>
        <v>47</v>
      </c>
      <c r="H151" s="81">
        <v>0</v>
      </c>
      <c r="I151" s="78">
        <v>5</v>
      </c>
      <c r="J151" s="82">
        <v>5</v>
      </c>
      <c r="K151" s="81">
        <v>13</v>
      </c>
      <c r="L151" s="78">
        <v>2</v>
      </c>
      <c r="M151" s="82">
        <v>15</v>
      </c>
    </row>
    <row r="152" spans="2:13" ht="12.75" customHeight="1">
      <c r="B152" s="1795" t="s">
        <v>43</v>
      </c>
      <c r="C152" s="1795"/>
      <c r="D152" s="1796"/>
      <c r="E152" s="79">
        <v>109</v>
      </c>
      <c r="F152" s="1797">
        <v>125</v>
      </c>
      <c r="G152" s="1799">
        <f>SUM(G146:G151)</f>
        <v>234</v>
      </c>
      <c r="H152" s="1800">
        <v>82</v>
      </c>
      <c r="I152" s="1798">
        <v>129</v>
      </c>
      <c r="J152" s="1799">
        <v>211</v>
      </c>
      <c r="K152" s="1800">
        <v>85</v>
      </c>
      <c r="L152" s="1798">
        <v>634</v>
      </c>
      <c r="M152" s="1798">
        <v>719</v>
      </c>
    </row>
    <row r="153" spans="2:13" ht="12.75" customHeight="1">
      <c r="B153" s="3097" t="s">
        <v>89</v>
      </c>
      <c r="C153" s="2964"/>
      <c r="D153" s="2964"/>
      <c r="E153" s="2964"/>
      <c r="F153" s="2964"/>
      <c r="G153" s="2964"/>
      <c r="H153" s="2964"/>
      <c r="I153" s="2964"/>
      <c r="J153" s="2964"/>
      <c r="K153" s="2964"/>
      <c r="L153" s="2964"/>
      <c r="M153" s="2964"/>
    </row>
    <row r="154" spans="2:13" ht="12.75" customHeight="1">
      <c r="B154" s="1787" t="s">
        <v>24</v>
      </c>
      <c r="C154" s="1787"/>
      <c r="D154" s="1788"/>
      <c r="E154" s="73">
        <v>1</v>
      </c>
      <c r="F154" s="74">
        <v>2</v>
      </c>
      <c r="G154" s="1789">
        <v>3</v>
      </c>
      <c r="H154" s="73">
        <v>1</v>
      </c>
      <c r="I154" s="74">
        <v>11</v>
      </c>
      <c r="J154" s="1789">
        <v>12</v>
      </c>
      <c r="K154" s="73">
        <v>2</v>
      </c>
      <c r="L154" s="74">
        <v>18</v>
      </c>
      <c r="M154" s="1789">
        <v>20</v>
      </c>
    </row>
    <row r="155" spans="2:13" ht="12.75" customHeight="1">
      <c r="B155" s="1791" t="s">
        <v>25</v>
      </c>
      <c r="C155" s="1791"/>
      <c r="D155" s="1792"/>
      <c r="E155" s="1790">
        <v>5</v>
      </c>
      <c r="F155" s="1793">
        <v>75</v>
      </c>
      <c r="G155" s="1794">
        <v>80</v>
      </c>
      <c r="H155" s="1790">
        <v>2</v>
      </c>
      <c r="I155" s="1793">
        <v>79</v>
      </c>
      <c r="J155" s="1794">
        <v>81</v>
      </c>
      <c r="K155" s="1790">
        <v>4</v>
      </c>
      <c r="L155" s="1793">
        <v>77</v>
      </c>
      <c r="M155" s="1794">
        <v>81</v>
      </c>
    </row>
    <row r="156" spans="2:13" ht="12.75" customHeight="1">
      <c r="B156" s="1791" t="s">
        <v>26</v>
      </c>
      <c r="C156" s="1791"/>
      <c r="D156" s="1792"/>
      <c r="E156" s="1790">
        <v>1</v>
      </c>
      <c r="F156" s="1793">
        <v>0</v>
      </c>
      <c r="G156" s="1794">
        <v>1</v>
      </c>
      <c r="H156" s="1790">
        <v>0</v>
      </c>
      <c r="I156" s="1793">
        <v>1</v>
      </c>
      <c r="J156" s="1794">
        <v>1</v>
      </c>
      <c r="K156" s="1790">
        <v>0</v>
      </c>
      <c r="L156" s="1793">
        <v>2</v>
      </c>
      <c r="M156" s="1794">
        <v>2</v>
      </c>
    </row>
    <row r="157" spans="2:13" ht="12.75" customHeight="1">
      <c r="B157" s="1791" t="s">
        <v>27</v>
      </c>
      <c r="C157" s="1791"/>
      <c r="D157" s="1792"/>
      <c r="E157" s="1790">
        <v>600</v>
      </c>
      <c r="F157" s="1793">
        <v>1560</v>
      </c>
      <c r="G157" s="1794">
        <v>2160</v>
      </c>
      <c r="H157" s="1790">
        <v>268</v>
      </c>
      <c r="I157" s="1793">
        <v>1313</v>
      </c>
      <c r="J157" s="1794">
        <v>1581</v>
      </c>
      <c r="K157" s="1790">
        <v>285</v>
      </c>
      <c r="L157" s="1793">
        <v>969</v>
      </c>
      <c r="M157" s="1794">
        <v>1254</v>
      </c>
    </row>
    <row r="158" spans="2:13" ht="12.75" customHeight="1">
      <c r="B158" s="1791" t="s">
        <v>28</v>
      </c>
      <c r="C158" s="1791"/>
      <c r="D158" s="1792"/>
      <c r="E158" s="76">
        <v>12</v>
      </c>
      <c r="F158" s="77">
        <v>16</v>
      </c>
      <c r="G158" s="1794">
        <v>28</v>
      </c>
      <c r="H158" s="76">
        <v>5</v>
      </c>
      <c r="I158" s="77">
        <v>11</v>
      </c>
      <c r="J158" s="1794">
        <v>16</v>
      </c>
      <c r="K158" s="76">
        <v>10</v>
      </c>
      <c r="L158" s="77">
        <v>20</v>
      </c>
      <c r="M158" s="1794">
        <v>30</v>
      </c>
    </row>
    <row r="159" spans="2:13" ht="12.75" customHeight="1">
      <c r="B159" s="1791" t="s">
        <v>87</v>
      </c>
      <c r="C159" s="1791"/>
      <c r="D159" s="1792"/>
      <c r="E159" s="76">
        <v>0</v>
      </c>
      <c r="F159" s="77">
        <v>0</v>
      </c>
      <c r="G159" s="1794">
        <v>0</v>
      </c>
      <c r="H159" s="83">
        <v>39</v>
      </c>
      <c r="I159" s="84">
        <v>4</v>
      </c>
      <c r="J159" s="75">
        <v>43</v>
      </c>
      <c r="K159" s="83">
        <v>41</v>
      </c>
      <c r="L159" s="84">
        <v>3</v>
      </c>
      <c r="M159" s="75">
        <v>44</v>
      </c>
    </row>
    <row r="160" spans="2:13" ht="12.75" customHeight="1">
      <c r="B160" s="3037" t="s">
        <v>43</v>
      </c>
      <c r="C160" s="2908"/>
      <c r="D160" s="2909"/>
      <c r="E160" s="85">
        <v>619</v>
      </c>
      <c r="F160" s="86">
        <v>1653</v>
      </c>
      <c r="G160" s="1794">
        <v>2272</v>
      </c>
      <c r="H160" s="87">
        <v>315</v>
      </c>
      <c r="I160" s="88">
        <v>1419</v>
      </c>
      <c r="J160" s="89">
        <v>1734</v>
      </c>
      <c r="K160" s="87">
        <v>342</v>
      </c>
      <c r="L160" s="88">
        <v>1089</v>
      </c>
      <c r="M160" s="75">
        <v>1431</v>
      </c>
    </row>
    <row r="161" spans="2:13" ht="12.75" customHeight="1">
      <c r="B161" s="3098" t="s">
        <v>90</v>
      </c>
      <c r="C161" s="2930"/>
      <c r="D161" s="2931"/>
      <c r="E161" s="1803">
        <f t="shared" ref="E161:G161" si="3">E144+E152+E160</f>
        <v>23165</v>
      </c>
      <c r="F161" s="1804">
        <f t="shared" si="3"/>
        <v>6398</v>
      </c>
      <c r="G161" s="1805">
        <f t="shared" si="3"/>
        <v>29563</v>
      </c>
      <c r="H161" s="1803">
        <v>22799</v>
      </c>
      <c r="I161" s="1803">
        <v>6896</v>
      </c>
      <c r="J161" s="1803">
        <v>29695</v>
      </c>
      <c r="K161" s="1803">
        <v>22283</v>
      </c>
      <c r="L161" s="1803">
        <v>7381</v>
      </c>
      <c r="M161" s="1798">
        <v>29664</v>
      </c>
    </row>
    <row r="162" spans="2:13" ht="15" customHeight="1">
      <c r="B162" s="3039" t="s">
        <v>91</v>
      </c>
      <c r="C162" s="2933"/>
      <c r="D162" s="2933"/>
      <c r="E162" s="2933"/>
      <c r="F162" s="2933"/>
      <c r="G162" s="2933"/>
      <c r="H162" s="2933"/>
      <c r="I162" s="2933"/>
      <c r="J162" s="2933"/>
      <c r="K162" s="2933"/>
      <c r="L162" s="2933"/>
      <c r="M162" s="2933"/>
    </row>
    <row r="163" spans="2:13" ht="6" customHeight="1">
      <c r="B163" s="2882"/>
      <c r="C163" s="2882"/>
      <c r="D163" s="2882"/>
      <c r="E163" s="2882"/>
      <c r="F163" s="2882"/>
      <c r="G163" s="2882"/>
      <c r="H163" s="2882"/>
      <c r="I163" s="2882"/>
      <c r="J163" s="2882"/>
      <c r="K163" s="2882"/>
      <c r="L163" s="2882"/>
      <c r="M163" s="2882"/>
    </row>
    <row r="164" spans="2:13" ht="12.75" customHeight="1">
      <c r="B164" s="2882"/>
      <c r="C164" s="2882"/>
      <c r="D164" s="2882"/>
      <c r="E164" s="2882"/>
      <c r="F164" s="2882"/>
      <c r="G164" s="2882"/>
      <c r="H164" s="2882"/>
      <c r="I164" s="2882"/>
      <c r="J164" s="2882"/>
      <c r="K164" s="2882"/>
      <c r="L164" s="2882"/>
      <c r="M164" s="2882"/>
    </row>
    <row r="165" spans="2:13" ht="3" customHeight="1">
      <c r="B165" s="2901"/>
      <c r="C165" s="2901"/>
      <c r="D165" s="2901"/>
      <c r="E165" s="2901"/>
      <c r="F165" s="2901"/>
      <c r="G165" s="2901"/>
      <c r="H165" s="2901"/>
      <c r="I165" s="2901"/>
      <c r="J165" s="2901"/>
      <c r="K165" s="2901"/>
      <c r="L165" s="2901"/>
      <c r="M165" s="2901"/>
    </row>
    <row r="166" spans="2:13" ht="12.75" customHeight="1">
      <c r="B166" s="1"/>
      <c r="C166" s="1"/>
      <c r="D166" s="1"/>
      <c r="E166" s="1"/>
      <c r="F166" s="1"/>
      <c r="G166" s="1"/>
      <c r="H166" s="1"/>
      <c r="I166" s="1"/>
      <c r="J166" s="1"/>
      <c r="K166" s="1"/>
      <c r="L166" s="1"/>
      <c r="M166" s="1"/>
    </row>
    <row r="167" spans="2:13" ht="12.75" customHeight="1">
      <c r="B167" s="1705" t="s">
        <v>92</v>
      </c>
      <c r="C167" s="1705"/>
      <c r="D167" s="1705"/>
      <c r="E167" s="1705"/>
      <c r="F167" s="1705"/>
      <c r="G167" s="1705"/>
      <c r="H167" s="1705"/>
      <c r="I167" s="1705"/>
      <c r="J167" s="1705"/>
      <c r="K167" s="1705"/>
      <c r="L167" s="1705"/>
      <c r="M167" s="1705"/>
    </row>
    <row r="168" spans="2:13" ht="12.75" customHeight="1">
      <c r="B168" s="1"/>
      <c r="C168" s="1"/>
      <c r="D168" s="1"/>
      <c r="E168" s="1"/>
      <c r="F168" s="1"/>
      <c r="G168" s="1"/>
      <c r="H168" s="1"/>
      <c r="I168" s="1"/>
      <c r="J168" s="1"/>
      <c r="K168" s="1"/>
      <c r="L168" s="1"/>
      <c r="M168" s="1"/>
    </row>
    <row r="169" spans="2:13" ht="15" customHeight="1">
      <c r="B169" s="3099" t="s">
        <v>93</v>
      </c>
      <c r="C169" s="2885"/>
      <c r="D169" s="2885"/>
      <c r="E169" s="2885"/>
      <c r="F169" s="2885"/>
      <c r="G169" s="2885"/>
      <c r="H169" s="2885"/>
      <c r="I169" s="2885"/>
      <c r="J169" s="2885"/>
      <c r="K169" s="2885"/>
      <c r="L169" s="2885"/>
      <c r="M169" s="2885"/>
    </row>
    <row r="170" spans="2:13" ht="12.75" customHeight="1">
      <c r="B170" s="2885"/>
      <c r="C170" s="2882"/>
      <c r="D170" s="2882"/>
      <c r="E170" s="2882"/>
      <c r="F170" s="2882"/>
      <c r="G170" s="2882"/>
      <c r="H170" s="2882"/>
      <c r="I170" s="2882"/>
      <c r="J170" s="2882"/>
      <c r="K170" s="2882"/>
      <c r="L170" s="2882"/>
      <c r="M170" s="2885"/>
    </row>
    <row r="171" spans="2:13" ht="12.75" customHeight="1">
      <c r="B171" s="2885"/>
      <c r="C171" s="2885"/>
      <c r="D171" s="2885"/>
      <c r="E171" s="2885"/>
      <c r="F171" s="2885"/>
      <c r="G171" s="2885"/>
      <c r="H171" s="2885"/>
      <c r="I171" s="2885"/>
      <c r="J171" s="2885"/>
      <c r="K171" s="2885"/>
      <c r="L171" s="2885"/>
      <c r="M171" s="2885"/>
    </row>
    <row r="172" spans="2:13" ht="14.25">
      <c r="L172" s="1807"/>
      <c r="M172" s="1807"/>
    </row>
    <row r="173" spans="2:13" ht="12.75" customHeight="1">
      <c r="B173" s="3095" t="s">
        <v>94</v>
      </c>
      <c r="C173" s="2913"/>
      <c r="D173" s="2914"/>
      <c r="E173" s="1809">
        <v>2023</v>
      </c>
      <c r="F173" s="1809">
        <v>2024</v>
      </c>
      <c r="G173" s="1809">
        <v>2025</v>
      </c>
      <c r="H173" s="12"/>
      <c r="I173" s="12"/>
      <c r="J173" s="12"/>
      <c r="K173" s="12"/>
      <c r="L173" s="1810"/>
      <c r="M173" s="1810"/>
    </row>
    <row r="174" spans="2:13" ht="18" customHeight="1">
      <c r="B174" s="3100" t="s">
        <v>68</v>
      </c>
      <c r="C174" s="2906"/>
      <c r="D174" s="2944"/>
      <c r="E174" s="1811">
        <f>19630+43</f>
        <v>19673</v>
      </c>
      <c r="F174" s="1811">
        <v>24202</v>
      </c>
      <c r="G174" s="1811">
        <v>25278</v>
      </c>
      <c r="H174" s="12"/>
      <c r="I174" s="90"/>
      <c r="J174" s="12"/>
      <c r="K174" s="12"/>
      <c r="L174" s="1812"/>
      <c r="M174" s="1810"/>
    </row>
    <row r="175" spans="2:13" ht="15" customHeight="1">
      <c r="B175" s="3094" t="s">
        <v>95</v>
      </c>
      <c r="C175" s="3019"/>
      <c r="D175" s="3019"/>
      <c r="E175" s="3019"/>
      <c r="F175" s="3019"/>
      <c r="G175" s="3019"/>
      <c r="H175" s="1"/>
      <c r="I175" s="1"/>
      <c r="J175" s="1"/>
      <c r="K175" s="1"/>
      <c r="L175" s="1704"/>
      <c r="M175" s="1704"/>
    </row>
    <row r="176" spans="2:13" ht="12.75" customHeight="1">
      <c r="B176" s="1"/>
      <c r="C176" s="1"/>
      <c r="D176" s="1"/>
      <c r="E176" s="1"/>
      <c r="F176" s="1"/>
      <c r="G176" s="1"/>
      <c r="H176" s="1"/>
      <c r="I176" s="1"/>
      <c r="J176" s="1"/>
      <c r="K176" s="1"/>
      <c r="L176" s="1"/>
      <c r="M176" s="1"/>
    </row>
    <row r="177" spans="2:13" ht="12.75" customHeight="1">
      <c r="B177" s="1"/>
      <c r="C177" s="1"/>
      <c r="D177" s="1"/>
      <c r="E177" s="1"/>
      <c r="F177" s="1"/>
      <c r="G177" s="1"/>
      <c r="H177" s="1"/>
      <c r="I177" s="1"/>
      <c r="J177" s="1"/>
      <c r="K177" s="1"/>
      <c r="L177" s="1"/>
      <c r="M177" s="1"/>
    </row>
    <row r="178" spans="2:13" ht="12.75" customHeight="1">
      <c r="B178" s="1705" t="s">
        <v>96</v>
      </c>
      <c r="C178" s="1705"/>
      <c r="D178" s="1705"/>
      <c r="E178" s="1705"/>
      <c r="F178" s="1705"/>
      <c r="G178" s="1705"/>
      <c r="H178" s="1705"/>
      <c r="I178" s="1705"/>
      <c r="J178" s="1705"/>
      <c r="K178" s="1705"/>
      <c r="L178" s="1705"/>
      <c r="M178" s="1705"/>
    </row>
    <row r="179" spans="2:13" ht="12.75" customHeight="1">
      <c r="B179" s="1"/>
      <c r="C179" s="1"/>
      <c r="D179" s="1"/>
      <c r="E179" s="1"/>
      <c r="F179" s="1"/>
      <c r="G179" s="1"/>
      <c r="H179" s="1"/>
      <c r="I179" s="1"/>
      <c r="J179" s="1"/>
      <c r="K179" s="1"/>
      <c r="L179" s="1"/>
      <c r="M179" s="1"/>
    </row>
    <row r="180" spans="2:13" ht="12.75" customHeight="1">
      <c r="B180" s="3095" t="s">
        <v>97</v>
      </c>
      <c r="C180" s="2913"/>
      <c r="D180" s="2913"/>
      <c r="E180" s="2913"/>
      <c r="F180" s="2913"/>
      <c r="G180" s="2913"/>
      <c r="H180" s="2913"/>
      <c r="I180" s="2913"/>
      <c r="J180" s="2914"/>
      <c r="K180" s="1809">
        <v>2023</v>
      </c>
      <c r="L180" s="1809">
        <v>2024</v>
      </c>
      <c r="M180" s="1809" t="s">
        <v>98</v>
      </c>
    </row>
    <row r="181" spans="2:13" ht="18.75" customHeight="1">
      <c r="B181" s="3096" t="s">
        <v>99</v>
      </c>
      <c r="C181" s="2926"/>
      <c r="D181" s="2926"/>
      <c r="E181" s="2926"/>
      <c r="F181" s="2926"/>
      <c r="G181" s="2926"/>
      <c r="H181" s="2926"/>
      <c r="I181" s="2926"/>
      <c r="J181" s="2927"/>
      <c r="K181" s="91">
        <v>29.4</v>
      </c>
      <c r="L181" s="92">
        <v>27.7</v>
      </c>
      <c r="M181" s="93">
        <v>32.9</v>
      </c>
    </row>
    <row r="182" spans="2:13" ht="16.5" customHeight="1">
      <c r="B182" s="3089" t="s">
        <v>100</v>
      </c>
      <c r="C182" s="2930"/>
      <c r="D182" s="2930"/>
      <c r="E182" s="2930"/>
      <c r="F182" s="2930"/>
      <c r="G182" s="2930"/>
      <c r="H182" s="2930"/>
      <c r="I182" s="2930"/>
      <c r="J182" s="2931"/>
      <c r="K182" s="1814">
        <v>0.309</v>
      </c>
      <c r="L182" s="1815">
        <v>0.65600000000000003</v>
      </c>
      <c r="M182" s="1816">
        <v>0.57099999999999995</v>
      </c>
    </row>
    <row r="183" spans="2:13" ht="12.75" customHeight="1">
      <c r="B183" s="2932" t="s">
        <v>101</v>
      </c>
      <c r="C183" s="2933"/>
      <c r="D183" s="2933"/>
      <c r="E183" s="2933"/>
      <c r="F183" s="2933"/>
      <c r="G183" s="2933"/>
      <c r="H183" s="2933"/>
      <c r="I183" s="2933"/>
      <c r="J183" s="2933"/>
      <c r="K183" s="2933"/>
      <c r="L183" s="2933"/>
      <c r="M183" s="2933"/>
    </row>
    <row r="184" spans="2:13" ht="53.25" customHeight="1">
      <c r="B184" s="2901"/>
      <c r="C184" s="2901"/>
      <c r="D184" s="2901"/>
      <c r="E184" s="2901"/>
      <c r="F184" s="2901"/>
      <c r="G184" s="2901"/>
      <c r="H184" s="2901"/>
      <c r="I184" s="2901"/>
      <c r="J184" s="2901"/>
      <c r="K184" s="2901"/>
      <c r="L184" s="2901"/>
      <c r="M184" s="2901"/>
    </row>
    <row r="187" spans="2:13" ht="12.75" customHeight="1">
      <c r="B187" s="1705" t="s">
        <v>102</v>
      </c>
      <c r="C187" s="1705"/>
      <c r="D187" s="1705"/>
      <c r="E187" s="1705"/>
      <c r="F187" s="1705"/>
      <c r="G187" s="1705"/>
      <c r="H187" s="1705"/>
      <c r="I187" s="1705"/>
      <c r="J187" s="1705"/>
      <c r="K187" s="1705"/>
      <c r="L187" s="1705"/>
      <c r="M187" s="1705"/>
    </row>
    <row r="188" spans="2:13" ht="12.75" customHeight="1">
      <c r="B188" s="1"/>
      <c r="C188" s="1"/>
      <c r="D188" s="1"/>
      <c r="E188" s="1"/>
      <c r="F188" s="1"/>
      <c r="G188" s="1"/>
      <c r="H188" s="1"/>
      <c r="I188" s="1"/>
      <c r="J188" s="1"/>
      <c r="K188" s="1"/>
      <c r="L188" s="1"/>
      <c r="M188" s="1"/>
    </row>
    <row r="189" spans="2:13" ht="12.75" customHeight="1">
      <c r="B189" s="2936" t="s">
        <v>103</v>
      </c>
      <c r="C189" s="2885"/>
      <c r="D189" s="2885"/>
      <c r="E189" s="2885"/>
      <c r="F189" s="2885"/>
      <c r="G189" s="2912"/>
      <c r="H189" s="2917">
        <v>2023</v>
      </c>
      <c r="I189" s="2885"/>
      <c r="J189" s="2917">
        <v>2024</v>
      </c>
      <c r="K189" s="2885"/>
      <c r="L189" s="2917">
        <v>2025</v>
      </c>
      <c r="M189" s="2885"/>
    </row>
    <row r="190" spans="2:13" ht="15.75" customHeight="1">
      <c r="B190" s="2913"/>
      <c r="C190" s="2913"/>
      <c r="D190" s="2913"/>
      <c r="E190" s="2913"/>
      <c r="F190" s="2913"/>
      <c r="G190" s="2914"/>
      <c r="H190" s="1817" t="s">
        <v>104</v>
      </c>
      <c r="I190" s="1818" t="s">
        <v>105</v>
      </c>
      <c r="J190" s="1817" t="s">
        <v>104</v>
      </c>
      <c r="K190" s="1818" t="s">
        <v>105</v>
      </c>
      <c r="L190" s="1817" t="s">
        <v>104</v>
      </c>
      <c r="M190" s="1818" t="s">
        <v>105</v>
      </c>
    </row>
    <row r="191" spans="2:13" ht="12.75" customHeight="1">
      <c r="B191" s="3078" t="s">
        <v>106</v>
      </c>
      <c r="C191" s="2906"/>
      <c r="D191" s="2906"/>
      <c r="E191" s="2906"/>
      <c r="F191" s="2906"/>
      <c r="G191" s="2906"/>
      <c r="H191" s="2906"/>
      <c r="I191" s="2906"/>
      <c r="J191" s="2906"/>
      <c r="K191" s="2906"/>
      <c r="L191" s="2906"/>
      <c r="M191" s="2906"/>
    </row>
    <row r="192" spans="2:13" ht="12.75" customHeight="1">
      <c r="B192" s="3086" t="s">
        <v>84</v>
      </c>
      <c r="C192" s="3022"/>
      <c r="D192" s="3022"/>
      <c r="E192" s="3022"/>
      <c r="F192" s="3022"/>
      <c r="G192" s="3023"/>
      <c r="H192" s="94">
        <v>3010</v>
      </c>
      <c r="I192" s="95">
        <v>2950</v>
      </c>
      <c r="J192" s="94">
        <v>2928</v>
      </c>
      <c r="K192" s="95">
        <v>3253</v>
      </c>
      <c r="L192" s="96">
        <v>3147</v>
      </c>
      <c r="M192" s="97">
        <v>3628</v>
      </c>
    </row>
    <row r="193" spans="2:14" ht="12.75" customHeight="1">
      <c r="B193" s="2957" t="s">
        <v>107</v>
      </c>
      <c r="C193" s="2930"/>
      <c r="D193" s="2930"/>
      <c r="E193" s="2930"/>
      <c r="F193" s="2930"/>
      <c r="G193" s="2931"/>
      <c r="H193" s="98">
        <v>2067</v>
      </c>
      <c r="I193" s="99">
        <v>1178</v>
      </c>
      <c r="J193" s="98">
        <v>2081</v>
      </c>
      <c r="K193" s="99">
        <v>1552</v>
      </c>
      <c r="L193" s="100">
        <v>2542</v>
      </c>
      <c r="M193" s="101">
        <v>1792</v>
      </c>
    </row>
    <row r="194" spans="2:14" ht="12.75" customHeight="1">
      <c r="B194" s="3087" t="s">
        <v>108</v>
      </c>
      <c r="C194" s="2964"/>
      <c r="D194" s="2964"/>
      <c r="E194" s="2964"/>
      <c r="F194" s="2964"/>
      <c r="G194" s="2964"/>
      <c r="H194" s="2964"/>
      <c r="I194" s="2964"/>
      <c r="J194" s="2964"/>
      <c r="K194" s="2964"/>
      <c r="L194" s="2964"/>
      <c r="M194" s="2964"/>
    </row>
    <row r="195" spans="2:14" ht="12.75" customHeight="1">
      <c r="B195" s="1819" t="s">
        <v>109</v>
      </c>
      <c r="C195" s="1819"/>
      <c r="D195" s="1819"/>
      <c r="E195" s="1819"/>
      <c r="F195" s="1819"/>
      <c r="G195" s="102"/>
      <c r="H195" s="94">
        <v>3018</v>
      </c>
      <c r="I195" s="95">
        <v>2069</v>
      </c>
      <c r="J195" s="94">
        <v>2897</v>
      </c>
      <c r="K195" s="95">
        <v>2316</v>
      </c>
      <c r="L195" s="96">
        <v>3344</v>
      </c>
      <c r="M195" s="97">
        <v>2525</v>
      </c>
    </row>
    <row r="196" spans="2:14" ht="12.75" customHeight="1">
      <c r="B196" s="1820" t="s">
        <v>110</v>
      </c>
      <c r="C196" s="1820"/>
      <c r="D196" s="1820"/>
      <c r="E196" s="1820"/>
      <c r="F196" s="1820"/>
      <c r="G196" s="103"/>
      <c r="H196" s="104">
        <v>1897</v>
      </c>
      <c r="I196" s="105">
        <v>1811</v>
      </c>
      <c r="J196" s="104">
        <v>1882</v>
      </c>
      <c r="K196" s="105">
        <v>2112</v>
      </c>
      <c r="L196" s="106">
        <v>2097</v>
      </c>
      <c r="M196" s="107">
        <v>2411</v>
      </c>
    </row>
    <row r="197" spans="2:14" ht="12.75" customHeight="1">
      <c r="B197" s="1813" t="s">
        <v>111</v>
      </c>
      <c r="C197" s="1813"/>
      <c r="D197" s="1813"/>
      <c r="E197" s="1813"/>
      <c r="F197" s="1813"/>
      <c r="G197" s="108"/>
      <c r="H197" s="98">
        <v>162</v>
      </c>
      <c r="I197" s="99">
        <v>248</v>
      </c>
      <c r="J197" s="98">
        <v>230</v>
      </c>
      <c r="K197" s="99">
        <v>377</v>
      </c>
      <c r="L197" s="100">
        <v>248</v>
      </c>
      <c r="M197" s="101">
        <v>484</v>
      </c>
    </row>
    <row r="198" spans="2:14" ht="12.75" customHeight="1">
      <c r="B198" s="3087" t="s">
        <v>23</v>
      </c>
      <c r="C198" s="2964"/>
      <c r="D198" s="2964"/>
      <c r="E198" s="2964"/>
      <c r="F198" s="2964"/>
      <c r="G198" s="2964"/>
      <c r="H198" s="2964"/>
      <c r="I198" s="2964"/>
      <c r="J198" s="2964"/>
      <c r="K198" s="2964"/>
      <c r="L198" s="2964"/>
      <c r="M198" s="2964"/>
    </row>
    <row r="199" spans="2:14" ht="12.75" customHeight="1">
      <c r="B199" s="1819" t="s">
        <v>24</v>
      </c>
      <c r="C199" s="1819"/>
      <c r="D199" s="1819"/>
      <c r="E199" s="1819"/>
      <c r="F199" s="1819"/>
      <c r="G199" s="102"/>
      <c r="H199" s="94">
        <v>192</v>
      </c>
      <c r="I199" s="95">
        <v>151</v>
      </c>
      <c r="J199" s="94">
        <v>100</v>
      </c>
      <c r="K199" s="95">
        <v>111</v>
      </c>
      <c r="L199" s="94">
        <v>101</v>
      </c>
      <c r="M199" s="95">
        <v>106</v>
      </c>
    </row>
    <row r="200" spans="2:14" ht="12.75" customHeight="1">
      <c r="B200" s="1820" t="s">
        <v>25</v>
      </c>
      <c r="C200" s="1820"/>
      <c r="D200" s="1820"/>
      <c r="E200" s="1820"/>
      <c r="F200" s="1820"/>
      <c r="G200" s="103"/>
      <c r="H200" s="109">
        <v>390</v>
      </c>
      <c r="I200" s="1821">
        <v>221</v>
      </c>
      <c r="J200" s="109">
        <v>369</v>
      </c>
      <c r="K200" s="1821">
        <v>292</v>
      </c>
      <c r="L200" s="109">
        <v>572</v>
      </c>
      <c r="M200" s="1821">
        <v>384</v>
      </c>
    </row>
    <row r="201" spans="2:14" ht="12.75" customHeight="1">
      <c r="B201" s="1820" t="s">
        <v>26</v>
      </c>
      <c r="C201" s="1820"/>
      <c r="D201" s="1820"/>
      <c r="E201" s="1820"/>
      <c r="F201" s="1820"/>
      <c r="G201" s="103"/>
      <c r="H201" s="109">
        <v>2</v>
      </c>
      <c r="I201" s="1821">
        <v>1</v>
      </c>
      <c r="J201" s="109">
        <v>22</v>
      </c>
      <c r="K201" s="1821">
        <v>5</v>
      </c>
      <c r="L201" s="109">
        <v>22</v>
      </c>
      <c r="M201" s="1821">
        <v>8</v>
      </c>
    </row>
    <row r="202" spans="2:14" ht="12.75" customHeight="1">
      <c r="B202" s="1820" t="s">
        <v>27</v>
      </c>
      <c r="C202" s="1820"/>
      <c r="D202" s="1820"/>
      <c r="E202" s="1820"/>
      <c r="F202" s="1820"/>
      <c r="G202" s="103"/>
      <c r="H202" s="109">
        <v>4416</v>
      </c>
      <c r="I202" s="1821">
        <v>3687</v>
      </c>
      <c r="J202" s="109">
        <v>4412</v>
      </c>
      <c r="K202" s="1821">
        <v>4263</v>
      </c>
      <c r="L202" s="109">
        <v>4797</v>
      </c>
      <c r="M202" s="1821">
        <v>4755</v>
      </c>
    </row>
    <row r="203" spans="2:14" ht="12.75" customHeight="1">
      <c r="B203" s="1820" t="s">
        <v>28</v>
      </c>
      <c r="C203" s="1820"/>
      <c r="D203" s="1820"/>
      <c r="E203" s="1820"/>
      <c r="F203" s="1820"/>
      <c r="G203" s="103"/>
      <c r="H203" s="104">
        <v>77</v>
      </c>
      <c r="I203" s="105">
        <v>68</v>
      </c>
      <c r="J203" s="104">
        <v>106</v>
      </c>
      <c r="K203" s="105">
        <v>134</v>
      </c>
      <c r="L203" s="104">
        <v>197</v>
      </c>
      <c r="M203" s="105">
        <v>167</v>
      </c>
    </row>
    <row r="204" spans="2:14" ht="12.75" customHeight="1">
      <c r="B204" s="3092" t="s">
        <v>43</v>
      </c>
      <c r="C204" s="2930"/>
      <c r="D204" s="2930"/>
      <c r="E204" s="2930"/>
      <c r="F204" s="2930"/>
      <c r="G204" s="2931"/>
      <c r="H204" s="110">
        <v>5077</v>
      </c>
      <c r="I204" s="111">
        <v>4128</v>
      </c>
      <c r="J204" s="110">
        <v>5009</v>
      </c>
      <c r="K204" s="111">
        <v>4805</v>
      </c>
      <c r="L204" s="110">
        <v>5689</v>
      </c>
      <c r="M204" s="111">
        <v>5420</v>
      </c>
    </row>
    <row r="205" spans="2:14" ht="9" customHeight="1">
      <c r="B205" s="2932" t="s">
        <v>112</v>
      </c>
      <c r="C205" s="2933"/>
      <c r="D205" s="2933"/>
      <c r="E205" s="2933"/>
      <c r="F205" s="2933"/>
      <c r="G205" s="2933"/>
      <c r="H205" s="2933"/>
      <c r="I205" s="2933"/>
      <c r="J205" s="2933"/>
      <c r="K205" s="2933"/>
      <c r="L205" s="2933"/>
      <c r="M205" s="2933"/>
    </row>
    <row r="206" spans="2:14" ht="15" customHeight="1">
      <c r="B206" s="2901"/>
      <c r="C206" s="2901"/>
      <c r="D206" s="2901"/>
      <c r="E206" s="2901"/>
      <c r="F206" s="2901"/>
      <c r="G206" s="2901"/>
      <c r="H206" s="2901"/>
      <c r="I206" s="2901"/>
      <c r="J206" s="2901"/>
      <c r="K206" s="2901"/>
      <c r="L206" s="2901"/>
      <c r="M206" s="2901"/>
    </row>
    <row r="207" spans="2:14" ht="12.75" customHeight="1">
      <c r="B207" s="12"/>
      <c r="C207" s="12"/>
      <c r="D207" s="12"/>
      <c r="E207" s="12"/>
      <c r="F207" s="12"/>
      <c r="G207" s="12"/>
      <c r="H207" s="12"/>
      <c r="I207" s="12"/>
      <c r="J207" s="12"/>
      <c r="K207" s="12"/>
      <c r="L207" s="12"/>
      <c r="M207" s="12"/>
    </row>
    <row r="208" spans="2:14" ht="15" customHeight="1">
      <c r="B208" s="2936" t="s">
        <v>113</v>
      </c>
      <c r="C208" s="2885"/>
      <c r="D208" s="2885"/>
      <c r="E208" s="2885"/>
      <c r="F208" s="2885"/>
      <c r="G208" s="2912"/>
      <c r="H208" s="2917">
        <v>2023</v>
      </c>
      <c r="I208" s="2885"/>
      <c r="J208" s="2917">
        <v>2024</v>
      </c>
      <c r="K208" s="2885"/>
      <c r="L208" s="2917">
        <v>2025</v>
      </c>
      <c r="M208" s="3093"/>
      <c r="N208" s="2836"/>
    </row>
    <row r="209" spans="2:14" ht="40.5" customHeight="1">
      <c r="B209" s="2913"/>
      <c r="C209" s="2913"/>
      <c r="D209" s="2913"/>
      <c r="E209" s="2913"/>
      <c r="F209" s="2913"/>
      <c r="G209" s="2914"/>
      <c r="H209" s="1823" t="s">
        <v>114</v>
      </c>
      <c r="I209" s="1824" t="s">
        <v>115</v>
      </c>
      <c r="J209" s="1823" t="s">
        <v>114</v>
      </c>
      <c r="K209" s="1824" t="s">
        <v>115</v>
      </c>
      <c r="L209" s="1823" t="s">
        <v>114</v>
      </c>
      <c r="M209" s="2846" t="s">
        <v>115</v>
      </c>
      <c r="N209" s="2836"/>
    </row>
    <row r="210" spans="2:14" ht="12.75" customHeight="1">
      <c r="B210" s="3067" t="s">
        <v>106</v>
      </c>
      <c r="C210" s="2953"/>
      <c r="D210" s="2953"/>
      <c r="E210" s="2953"/>
      <c r="F210" s="2953"/>
      <c r="G210" s="2953"/>
      <c r="H210" s="2953"/>
      <c r="I210" s="2953"/>
      <c r="J210" s="2953"/>
      <c r="K210" s="2953"/>
      <c r="L210" s="2953"/>
      <c r="M210" s="2953"/>
    </row>
    <row r="211" spans="2:14" ht="12.75" customHeight="1">
      <c r="B211" s="3086" t="s">
        <v>84</v>
      </c>
      <c r="C211" s="3022"/>
      <c r="D211" s="3022"/>
      <c r="E211" s="3022"/>
      <c r="F211" s="3022"/>
      <c r="G211" s="3023"/>
      <c r="H211" s="112">
        <v>0.14363549407492959</v>
      </c>
      <c r="I211" s="113">
        <v>0.14055495434757515</v>
      </c>
      <c r="J211" s="114">
        <v>0.13300000000000001</v>
      </c>
      <c r="K211" s="113">
        <v>0.14799999999999999</v>
      </c>
      <c r="L211" s="115">
        <v>0.14899999999999999</v>
      </c>
      <c r="M211" s="116">
        <v>0.17</v>
      </c>
    </row>
    <row r="212" spans="2:14" ht="12.75" customHeight="1">
      <c r="B212" s="2957" t="s">
        <v>107</v>
      </c>
      <c r="C212" s="2930"/>
      <c r="D212" s="2930"/>
      <c r="E212" s="2930"/>
      <c r="F212" s="2930"/>
      <c r="G212" s="2931"/>
      <c r="H212" s="117">
        <v>0.37226018733572136</v>
      </c>
      <c r="I212" s="118">
        <v>0.21660398304081407</v>
      </c>
      <c r="J212" s="117">
        <v>0.32300000000000001</v>
      </c>
      <c r="K212" s="118">
        <v>0.24299999999999999</v>
      </c>
      <c r="L212" s="119">
        <v>0.36499999999999999</v>
      </c>
      <c r="M212" s="120">
        <v>0.26200000000000001</v>
      </c>
    </row>
    <row r="213" spans="2:14" ht="12.75" customHeight="1">
      <c r="B213" s="3087" t="s">
        <v>108</v>
      </c>
      <c r="C213" s="2964"/>
      <c r="D213" s="2964"/>
      <c r="E213" s="2964"/>
      <c r="F213" s="2964"/>
      <c r="G213" s="2964"/>
      <c r="H213" s="2964"/>
      <c r="I213" s="2964"/>
      <c r="J213" s="2964"/>
      <c r="K213" s="2964"/>
      <c r="L213" s="2964"/>
      <c r="M213" s="2964"/>
    </row>
    <row r="214" spans="2:14" ht="12.75" customHeight="1">
      <c r="B214" s="3088" t="s">
        <v>109</v>
      </c>
      <c r="C214" s="3022"/>
      <c r="D214" s="3022"/>
      <c r="E214" s="3022"/>
      <c r="F214" s="3022"/>
      <c r="G214" s="3022"/>
      <c r="H214" s="112">
        <v>0.38433250729632817</v>
      </c>
      <c r="I214" s="113">
        <v>0.26466379234148918</v>
      </c>
      <c r="J214" s="112">
        <v>0.36799999999999999</v>
      </c>
      <c r="K214" s="113">
        <v>0.29499999999999998</v>
      </c>
      <c r="L214" s="121">
        <v>0.44700000000000001</v>
      </c>
      <c r="M214" s="116">
        <v>0.33900000000000002</v>
      </c>
    </row>
    <row r="215" spans="2:14" ht="12.75" customHeight="1">
      <c r="B215" s="3048" t="s">
        <v>110</v>
      </c>
      <c r="C215" s="2908"/>
      <c r="D215" s="2908"/>
      <c r="E215" s="2908"/>
      <c r="F215" s="2908"/>
      <c r="G215" s="2908"/>
      <c r="H215" s="122">
        <v>0.1230829622528781</v>
      </c>
      <c r="I215" s="123">
        <v>0.11805496508041832</v>
      </c>
      <c r="J215" s="122">
        <v>0.113</v>
      </c>
      <c r="K215" s="123">
        <v>0.126</v>
      </c>
      <c r="L215" s="124">
        <v>0.127</v>
      </c>
      <c r="M215" s="125">
        <v>0.14599999999999999</v>
      </c>
    </row>
    <row r="216" spans="2:14" ht="12.75" customHeight="1">
      <c r="B216" s="3089" t="s">
        <v>111</v>
      </c>
      <c r="C216" s="2930"/>
      <c r="D216" s="2930"/>
      <c r="E216" s="2930"/>
      <c r="F216" s="2930"/>
      <c r="G216" s="2930"/>
      <c r="H216" s="117">
        <v>5.0753703608003069E-2</v>
      </c>
      <c r="I216" s="118">
        <v>7.657697834980591E-2</v>
      </c>
      <c r="J216" s="117">
        <v>5.8999999999999997E-2</v>
      </c>
      <c r="K216" s="118">
        <v>9.7000000000000003E-2</v>
      </c>
      <c r="L216" s="126">
        <v>6.0999999999999999E-2</v>
      </c>
      <c r="M216" s="127">
        <v>0.121</v>
      </c>
    </row>
    <row r="217" spans="2:14" ht="12.75" customHeight="1">
      <c r="B217" s="3090" t="s">
        <v>23</v>
      </c>
      <c r="C217" s="2933"/>
      <c r="D217" s="2933"/>
      <c r="E217" s="2933"/>
      <c r="F217" s="2933"/>
      <c r="G217" s="2933"/>
      <c r="H217" s="2933"/>
      <c r="I217" s="2933"/>
      <c r="J217" s="2933"/>
      <c r="K217" s="2933"/>
      <c r="L217" s="2933"/>
      <c r="M217" s="2933"/>
    </row>
    <row r="218" spans="2:14" ht="12.75" customHeight="1">
      <c r="B218" s="1819" t="s">
        <v>24</v>
      </c>
      <c r="C218" s="1819"/>
      <c r="D218" s="1819"/>
      <c r="E218" s="1819"/>
      <c r="F218" s="1819"/>
      <c r="G218" s="1819"/>
      <c r="H218" s="112">
        <v>0.47348419884953991</v>
      </c>
      <c r="I218" s="113">
        <v>0.37294448206561465</v>
      </c>
      <c r="J218" s="112">
        <v>0.24</v>
      </c>
      <c r="K218" s="113">
        <v>0.27300000000000002</v>
      </c>
      <c r="L218" s="112">
        <v>0.26300000000000001</v>
      </c>
      <c r="M218" s="113">
        <v>0.28000000000000003</v>
      </c>
    </row>
    <row r="219" spans="2:14" ht="12.75" customHeight="1">
      <c r="B219" s="1820" t="s">
        <v>25</v>
      </c>
      <c r="C219" s="1820"/>
      <c r="D219" s="1820"/>
      <c r="E219" s="1820"/>
      <c r="F219" s="1820"/>
      <c r="G219" s="1820"/>
      <c r="H219" s="128">
        <v>0.20233464150578739</v>
      </c>
      <c r="I219" s="1825">
        <v>0.11511097964850917</v>
      </c>
      <c r="J219" s="128">
        <v>0.16600000000000001</v>
      </c>
      <c r="K219" s="1825">
        <v>0.13200000000000001</v>
      </c>
      <c r="L219" s="128">
        <v>0.251</v>
      </c>
      <c r="M219" s="1825">
        <v>0.17100000000000001</v>
      </c>
    </row>
    <row r="220" spans="2:14" ht="12.75" customHeight="1">
      <c r="B220" s="1820" t="s">
        <v>26</v>
      </c>
      <c r="C220" s="1820"/>
      <c r="D220" s="1820"/>
      <c r="E220" s="1820"/>
      <c r="F220" s="1820"/>
      <c r="G220" s="1820"/>
      <c r="H220" s="128">
        <v>3.5087719298245612E-2</v>
      </c>
      <c r="I220" s="1825">
        <v>1.7543859649122806E-2</v>
      </c>
      <c r="J220" s="128">
        <v>0.33400000000000002</v>
      </c>
      <c r="K220" s="1825">
        <v>7.9000000000000001E-2</v>
      </c>
      <c r="L220" s="128">
        <v>0.26900000000000002</v>
      </c>
      <c r="M220" s="1825">
        <v>0.1</v>
      </c>
    </row>
    <row r="221" spans="2:14" ht="12.75" customHeight="1">
      <c r="B221" s="1820" t="s">
        <v>27</v>
      </c>
      <c r="C221" s="1820"/>
      <c r="D221" s="1820"/>
      <c r="E221" s="1820"/>
      <c r="F221" s="1820"/>
      <c r="G221" s="1820"/>
      <c r="H221" s="122">
        <v>0.18787815774988731</v>
      </c>
      <c r="I221" s="123">
        <v>0.15747535508524024</v>
      </c>
      <c r="J221" s="122">
        <v>0.17699999999999999</v>
      </c>
      <c r="K221" s="123">
        <v>0.17100000000000001</v>
      </c>
      <c r="L221" s="122">
        <v>0.19500000000000001</v>
      </c>
      <c r="M221" s="123">
        <v>0.19400000000000001</v>
      </c>
    </row>
    <row r="222" spans="2:14" ht="12.75" customHeight="1">
      <c r="B222" s="1820" t="s">
        <v>28</v>
      </c>
      <c r="C222" s="1820"/>
      <c r="D222" s="1820"/>
      <c r="E222" s="1820"/>
      <c r="F222" s="1820"/>
      <c r="G222" s="1820"/>
      <c r="H222" s="122">
        <v>0.11352843195445406</v>
      </c>
      <c r="I222" s="123">
        <v>0.10043775008718672</v>
      </c>
      <c r="J222" s="122">
        <v>0.13400000000000001</v>
      </c>
      <c r="K222" s="123">
        <v>0.17299999999999999</v>
      </c>
      <c r="L222" s="122">
        <v>0.24199999999999999</v>
      </c>
      <c r="M222" s="123">
        <v>0.20899999999999999</v>
      </c>
    </row>
    <row r="223" spans="2:14" ht="12.75" customHeight="1">
      <c r="B223" s="3091" t="s">
        <v>43</v>
      </c>
      <c r="C223" s="2908"/>
      <c r="D223" s="2908"/>
      <c r="E223" s="2908"/>
      <c r="F223" s="2908"/>
      <c r="G223" s="2909"/>
      <c r="H223" s="129">
        <v>0.19148121682598288</v>
      </c>
      <c r="I223" s="130">
        <v>0.15616455196316259</v>
      </c>
      <c r="J223" s="129">
        <v>0.17599999999999999</v>
      </c>
      <c r="K223" s="130">
        <v>0.16900000000000001</v>
      </c>
      <c r="L223" s="129">
        <v>0.20200000000000001</v>
      </c>
      <c r="M223" s="130">
        <v>0.193</v>
      </c>
    </row>
    <row r="224" spans="2:14" ht="7.5" customHeight="1">
      <c r="B224" s="2962" t="s">
        <v>116</v>
      </c>
      <c r="C224" s="2933"/>
      <c r="D224" s="2933"/>
      <c r="E224" s="2933"/>
      <c r="F224" s="2933"/>
      <c r="G224" s="2933"/>
      <c r="H224" s="2933"/>
      <c r="I224" s="2933"/>
      <c r="J224" s="2933"/>
      <c r="K224" s="2933"/>
      <c r="L224" s="2933"/>
      <c r="M224" s="2933"/>
    </row>
    <row r="225" spans="2:13" ht="18" customHeight="1">
      <c r="B225" s="2885"/>
      <c r="C225" s="2882"/>
      <c r="D225" s="2882"/>
      <c r="E225" s="2882"/>
      <c r="F225" s="2882"/>
      <c r="G225" s="2882"/>
      <c r="H225" s="2882"/>
      <c r="I225" s="2882"/>
      <c r="J225" s="2882"/>
      <c r="K225" s="2882"/>
      <c r="L225" s="2882"/>
      <c r="M225" s="2885"/>
    </row>
    <row r="226" spans="2:13" ht="1.5" customHeight="1">
      <c r="B226" s="2885"/>
      <c r="C226" s="2882"/>
      <c r="D226" s="2882"/>
      <c r="E226" s="2882"/>
      <c r="F226" s="2882"/>
      <c r="G226" s="2882"/>
      <c r="H226" s="2882"/>
      <c r="I226" s="2882"/>
      <c r="J226" s="2882"/>
      <c r="K226" s="2882"/>
      <c r="L226" s="2882"/>
      <c r="M226" s="2885"/>
    </row>
    <row r="227" spans="2:13" ht="23.25" customHeight="1">
      <c r="B227" s="2901"/>
      <c r="C227" s="2901"/>
      <c r="D227" s="2901"/>
      <c r="E227" s="2901"/>
      <c r="F227" s="2901"/>
      <c r="G227" s="2901"/>
      <c r="H227" s="2901"/>
      <c r="I227" s="2901"/>
      <c r="J227" s="2901"/>
      <c r="K227" s="2901"/>
      <c r="L227" s="2901"/>
      <c r="M227" s="2901"/>
    </row>
    <row r="228" spans="2:13" ht="12.75" customHeight="1">
      <c r="B228" s="1827"/>
      <c r="C228" s="1827"/>
      <c r="D228" s="1827"/>
      <c r="E228" s="1827"/>
      <c r="F228" s="1827"/>
      <c r="G228" s="1827"/>
      <c r="H228" s="1827"/>
      <c r="I228" s="1827"/>
      <c r="J228" s="1827"/>
      <c r="K228" s="1827"/>
      <c r="L228" s="1827"/>
      <c r="M228" s="1827"/>
    </row>
    <row r="229" spans="2:13" ht="12.75" customHeight="1">
      <c r="B229" s="1827"/>
      <c r="C229" s="1827"/>
      <c r="D229" s="1827"/>
      <c r="E229" s="1827"/>
      <c r="F229" s="1827"/>
      <c r="G229" s="1827"/>
      <c r="H229" s="1827"/>
      <c r="I229" s="1827"/>
      <c r="J229" s="1827"/>
      <c r="K229" s="1827"/>
      <c r="L229" s="1827"/>
      <c r="M229" s="1827"/>
    </row>
    <row r="230" spans="2:13" ht="12.75" customHeight="1">
      <c r="B230" s="1706" t="s">
        <v>117</v>
      </c>
      <c r="C230" s="1705"/>
      <c r="D230" s="1705"/>
      <c r="E230" s="1705"/>
      <c r="F230" s="1705"/>
      <c r="G230" s="1705"/>
      <c r="H230" s="1705"/>
      <c r="I230" s="1705"/>
      <c r="J230" s="1705"/>
      <c r="K230" s="1705"/>
      <c r="L230" s="1705"/>
      <c r="M230" s="1705"/>
    </row>
    <row r="231" spans="2:13" ht="12.75" customHeight="1">
      <c r="B231" s="1"/>
      <c r="C231" s="1"/>
      <c r="D231" s="1"/>
      <c r="E231" s="1"/>
      <c r="F231" s="1"/>
      <c r="G231" s="1"/>
      <c r="H231" s="1"/>
      <c r="I231" s="1"/>
      <c r="J231" s="1"/>
      <c r="K231" s="1"/>
      <c r="L231" s="1"/>
      <c r="M231" s="1"/>
    </row>
    <row r="232" spans="2:13" ht="30.75" customHeight="1">
      <c r="B232" s="3081" t="s">
        <v>118</v>
      </c>
      <c r="C232" s="2913"/>
      <c r="D232" s="2913"/>
      <c r="E232" s="2913"/>
      <c r="F232" s="2913"/>
      <c r="G232" s="2914"/>
      <c r="H232" s="131">
        <v>2024</v>
      </c>
      <c r="I232" s="131">
        <v>2025</v>
      </c>
      <c r="J232" s="3082"/>
      <c r="K232" s="2885"/>
      <c r="L232" s="1"/>
      <c r="M232" s="1"/>
    </row>
    <row r="233" spans="2:13" ht="12.75" customHeight="1">
      <c r="B233" s="3083" t="s">
        <v>119</v>
      </c>
      <c r="C233" s="2882"/>
      <c r="D233" s="2882"/>
      <c r="E233" s="2882"/>
      <c r="F233" s="2882"/>
      <c r="G233" s="1829" t="s">
        <v>84</v>
      </c>
      <c r="H233" s="132">
        <v>21874</v>
      </c>
      <c r="I233" s="132">
        <v>21346</v>
      </c>
    </row>
    <row r="234" spans="2:13" ht="12.75" customHeight="1">
      <c r="B234" s="3084"/>
      <c r="C234" s="3084"/>
      <c r="D234" s="3084"/>
      <c r="E234" s="3084"/>
      <c r="F234" s="3084"/>
      <c r="G234" s="1830" t="s">
        <v>107</v>
      </c>
      <c r="H234" s="132">
        <v>6767</v>
      </c>
      <c r="I234" s="132">
        <v>7262</v>
      </c>
    </row>
    <row r="235" spans="2:13" ht="12.75" customHeight="1">
      <c r="B235" s="3083" t="s">
        <v>120</v>
      </c>
      <c r="C235" s="2882"/>
      <c r="D235" s="2882"/>
      <c r="E235" s="2882"/>
      <c r="F235" s="2882"/>
      <c r="G235" s="1829" t="s">
        <v>84</v>
      </c>
      <c r="H235" s="132">
        <v>668</v>
      </c>
      <c r="I235" s="132">
        <v>718</v>
      </c>
    </row>
    <row r="236" spans="2:13" ht="12.75" customHeight="1">
      <c r="B236" s="3084"/>
      <c r="C236" s="3084"/>
      <c r="D236" s="3084"/>
      <c r="E236" s="3084"/>
      <c r="F236" s="3084"/>
      <c r="G236" s="1830" t="s">
        <v>107</v>
      </c>
      <c r="H236" s="132">
        <v>225</v>
      </c>
      <c r="I236" s="132">
        <v>246</v>
      </c>
    </row>
    <row r="237" spans="2:13" ht="12.75" customHeight="1">
      <c r="B237" s="2949" t="s">
        <v>121</v>
      </c>
      <c r="C237" s="2882"/>
      <c r="D237" s="2882"/>
      <c r="E237" s="2882"/>
      <c r="F237" s="2882"/>
      <c r="G237" s="1829" t="s">
        <v>84</v>
      </c>
      <c r="H237" s="132">
        <v>622</v>
      </c>
      <c r="I237" s="132">
        <v>712</v>
      </c>
    </row>
    <row r="238" spans="2:13" ht="12.75" customHeight="1">
      <c r="B238" s="3084"/>
      <c r="C238" s="3084"/>
      <c r="D238" s="3084"/>
      <c r="E238" s="3084"/>
      <c r="F238" s="3084"/>
      <c r="G238" s="1830" t="s">
        <v>107</v>
      </c>
      <c r="H238" s="132">
        <v>207</v>
      </c>
      <c r="I238" s="132">
        <v>220</v>
      </c>
    </row>
    <row r="239" spans="2:13" ht="12.75" customHeight="1">
      <c r="B239" s="2949" t="s">
        <v>122</v>
      </c>
      <c r="C239" s="2882"/>
      <c r="D239" s="2882"/>
      <c r="E239" s="2882"/>
      <c r="F239" s="2882"/>
      <c r="G239" s="1829" t="s">
        <v>84</v>
      </c>
      <c r="H239" s="132">
        <v>591</v>
      </c>
      <c r="I239" s="132">
        <v>639</v>
      </c>
    </row>
    <row r="240" spans="2:13" ht="12.75" customHeight="1">
      <c r="B240" s="3084"/>
      <c r="C240" s="3084"/>
      <c r="D240" s="3084"/>
      <c r="E240" s="3084"/>
      <c r="F240" s="3084"/>
      <c r="G240" s="1830" t="s">
        <v>107</v>
      </c>
      <c r="H240" s="132">
        <v>174</v>
      </c>
      <c r="I240" s="132">
        <v>99</v>
      </c>
    </row>
    <row r="241" spans="2:13" ht="12.75" customHeight="1">
      <c r="B241" s="3083" t="s">
        <v>123</v>
      </c>
      <c r="C241" s="2882"/>
      <c r="D241" s="2882"/>
      <c r="E241" s="2882"/>
      <c r="F241" s="2882"/>
      <c r="G241" s="1829" t="s">
        <v>84</v>
      </c>
      <c r="H241" s="132">
        <v>91.19</v>
      </c>
      <c r="I241" s="132">
        <v>100</v>
      </c>
    </row>
    <row r="242" spans="2:13" ht="12.75" customHeight="1">
      <c r="B242" s="3084"/>
      <c r="C242" s="3084"/>
      <c r="D242" s="3084"/>
      <c r="E242" s="3084"/>
      <c r="F242" s="3084"/>
      <c r="G242" s="1830" t="s">
        <v>107</v>
      </c>
      <c r="H242" s="132">
        <v>79.03</v>
      </c>
      <c r="I242" s="132">
        <v>100</v>
      </c>
    </row>
    <row r="243" spans="2:13" ht="12.75" customHeight="1">
      <c r="B243" s="3083" t="s">
        <v>124</v>
      </c>
      <c r="C243" s="2882"/>
      <c r="D243" s="2882"/>
      <c r="E243" s="2882"/>
      <c r="F243" s="2882"/>
      <c r="G243" s="1829" t="s">
        <v>84</v>
      </c>
      <c r="H243" s="132">
        <v>95.02</v>
      </c>
      <c r="I243" s="132">
        <v>90</v>
      </c>
    </row>
    <row r="244" spans="2:13" ht="12.75" customHeight="1">
      <c r="B244" s="3085"/>
      <c r="C244" s="3085"/>
      <c r="D244" s="3085"/>
      <c r="E244" s="3085"/>
      <c r="F244" s="3085"/>
      <c r="G244" s="1830" t="s">
        <v>107</v>
      </c>
      <c r="H244" s="132">
        <v>84.06</v>
      </c>
      <c r="I244" s="132">
        <v>45</v>
      </c>
    </row>
    <row r="245" spans="2:13" ht="15" customHeight="1">
      <c r="B245" s="3076" t="s">
        <v>125</v>
      </c>
      <c r="C245" s="3077"/>
      <c r="D245" s="3077"/>
      <c r="E245" s="3077"/>
      <c r="F245" s="3077"/>
      <c r="G245" s="3077"/>
      <c r="H245" s="3077"/>
      <c r="I245" s="3077"/>
    </row>
    <row r="246" spans="2:13" ht="12.75" customHeight="1">
      <c r="B246" s="2885"/>
      <c r="C246" s="2882"/>
      <c r="D246" s="2882"/>
      <c r="E246" s="2882"/>
      <c r="F246" s="2882"/>
      <c r="G246" s="2882"/>
      <c r="H246" s="2882"/>
      <c r="I246" s="2885"/>
    </row>
    <row r="247" spans="2:13" ht="16.5" customHeight="1">
      <c r="B247" s="2935"/>
      <c r="C247" s="2935"/>
      <c r="D247" s="2935"/>
      <c r="E247" s="2935"/>
      <c r="F247" s="2935"/>
      <c r="G247" s="2935"/>
      <c r="H247" s="2935"/>
      <c r="I247" s="2935"/>
    </row>
    <row r="250" spans="2:13" ht="12.75" customHeight="1">
      <c r="B250" s="1705" t="s">
        <v>126</v>
      </c>
      <c r="C250" s="1705"/>
      <c r="D250" s="1705"/>
      <c r="E250" s="1705"/>
      <c r="F250" s="1705"/>
      <c r="G250" s="2910"/>
      <c r="H250" s="2885"/>
      <c r="I250" s="2885"/>
      <c r="J250" s="2885"/>
      <c r="K250" s="2885"/>
      <c r="L250" s="2885"/>
      <c r="M250" s="2885"/>
    </row>
    <row r="251" spans="2:13" ht="12.75" customHeight="1">
      <c r="B251" s="1"/>
      <c r="C251" s="1"/>
      <c r="D251" s="1"/>
      <c r="E251" s="1"/>
      <c r="F251" s="1"/>
      <c r="G251" s="1"/>
    </row>
    <row r="252" spans="2:13" ht="15" customHeight="1">
      <c r="B252" s="2936" t="s">
        <v>127</v>
      </c>
      <c r="C252" s="2885"/>
      <c r="D252" s="2912"/>
      <c r="E252" s="2915">
        <v>2023</v>
      </c>
      <c r="F252" s="2917">
        <v>2024</v>
      </c>
      <c r="G252" s="2917">
        <v>2025</v>
      </c>
    </row>
    <row r="253" spans="2:13" ht="12.75" customHeight="1">
      <c r="B253" s="2913"/>
      <c r="C253" s="2913"/>
      <c r="D253" s="2914"/>
      <c r="E253" s="2916"/>
      <c r="F253" s="2918"/>
      <c r="G253" s="2918"/>
    </row>
    <row r="254" spans="2:13" ht="12.75" customHeight="1">
      <c r="B254" s="3078" t="s">
        <v>106</v>
      </c>
      <c r="C254" s="2906"/>
      <c r="D254" s="2906"/>
      <c r="E254" s="2906"/>
      <c r="F254" s="2906"/>
      <c r="G254" s="2906"/>
    </row>
    <row r="255" spans="2:13" ht="12.75" customHeight="1">
      <c r="B255" s="1831" t="s">
        <v>84</v>
      </c>
      <c r="C255" s="1831"/>
      <c r="D255" s="133"/>
      <c r="E255" s="134">
        <v>21.3</v>
      </c>
      <c r="F255" s="135">
        <v>28.46</v>
      </c>
      <c r="G255" s="135">
        <v>26.7</v>
      </c>
    </row>
    <row r="256" spans="2:13" ht="12.75" customHeight="1">
      <c r="B256" s="1832" t="s">
        <v>107</v>
      </c>
      <c r="C256" s="1832"/>
      <c r="D256" s="136"/>
      <c r="E256" s="134">
        <v>19.399999999999999</v>
      </c>
      <c r="F256" s="1833">
        <v>26.17</v>
      </c>
      <c r="G256" s="1833">
        <v>27.04</v>
      </c>
    </row>
    <row r="257" spans="2:8" ht="12.75" customHeight="1">
      <c r="B257" s="3079" t="s">
        <v>29</v>
      </c>
      <c r="C257" s="2964"/>
      <c r="D257" s="2964"/>
      <c r="E257" s="2964"/>
      <c r="F257" s="2964"/>
      <c r="G257" s="2964"/>
    </row>
    <row r="258" spans="2:8" ht="12.75" customHeight="1">
      <c r="B258" s="1831" t="s">
        <v>30</v>
      </c>
      <c r="C258" s="1831"/>
      <c r="D258" s="133"/>
      <c r="E258" s="137">
        <v>1.2</v>
      </c>
      <c r="F258" s="135">
        <v>2.8</v>
      </c>
      <c r="G258" s="135">
        <v>5.49</v>
      </c>
    </row>
    <row r="259" spans="2:8" ht="12.75" customHeight="1">
      <c r="B259" s="1834" t="s">
        <v>31</v>
      </c>
      <c r="C259" s="1834"/>
      <c r="D259" s="138"/>
      <c r="E259" s="137">
        <v>22.6</v>
      </c>
      <c r="F259" s="1835">
        <v>39.93</v>
      </c>
      <c r="G259" s="1835">
        <v>38.549999999999997</v>
      </c>
    </row>
    <row r="260" spans="2:8" ht="12.75" customHeight="1">
      <c r="B260" s="1834" t="s">
        <v>32</v>
      </c>
      <c r="C260" s="1834"/>
      <c r="D260" s="138"/>
      <c r="E260" s="137">
        <v>25</v>
      </c>
      <c r="F260" s="1835">
        <v>21.99</v>
      </c>
      <c r="G260" s="1835">
        <v>23.28</v>
      </c>
    </row>
    <row r="261" spans="2:8" ht="12.75" customHeight="1">
      <c r="B261" s="1834" t="s">
        <v>33</v>
      </c>
      <c r="C261" s="1834"/>
      <c r="D261" s="138"/>
      <c r="E261" s="137">
        <v>35.1</v>
      </c>
      <c r="F261" s="1835">
        <v>34.81</v>
      </c>
      <c r="G261" s="1835">
        <v>40</v>
      </c>
    </row>
    <row r="262" spans="2:8" ht="12.75" customHeight="1">
      <c r="B262" s="1834" t="s">
        <v>34</v>
      </c>
      <c r="C262" s="1834"/>
      <c r="D262" s="138"/>
      <c r="E262" s="137">
        <v>12.5</v>
      </c>
      <c r="F262" s="1835">
        <v>32.409999999999997</v>
      </c>
      <c r="G262" s="1835">
        <v>27.77</v>
      </c>
    </row>
    <row r="263" spans="2:8" ht="12.75" customHeight="1">
      <c r="B263" s="1834" t="s">
        <v>35</v>
      </c>
      <c r="C263" s="1834"/>
      <c r="D263" s="138"/>
      <c r="E263" s="137">
        <v>21.2</v>
      </c>
      <c r="F263" s="1835">
        <v>28.2</v>
      </c>
      <c r="G263" s="1835">
        <v>26.45</v>
      </c>
    </row>
    <row r="264" spans="2:8" ht="12.75" customHeight="1">
      <c r="B264" s="1834" t="s">
        <v>36</v>
      </c>
      <c r="C264" s="1834"/>
      <c r="D264" s="138"/>
      <c r="E264" s="137">
        <v>11</v>
      </c>
      <c r="F264" s="1835">
        <v>19.39</v>
      </c>
      <c r="G264" s="1835">
        <v>17.13</v>
      </c>
    </row>
    <row r="265" spans="2:8" ht="12.75" customHeight="1">
      <c r="B265" s="1834" t="s">
        <v>37</v>
      </c>
      <c r="C265" s="1834"/>
      <c r="D265" s="138"/>
      <c r="E265" s="137">
        <v>20.9</v>
      </c>
      <c r="F265" s="1835">
        <v>25.95</v>
      </c>
      <c r="G265" s="1835">
        <v>22.85</v>
      </c>
      <c r="H265" s="1"/>
    </row>
    <row r="266" spans="2:8" ht="12.75" customHeight="1">
      <c r="B266" s="1834" t="s">
        <v>128</v>
      </c>
      <c r="C266" s="1834"/>
      <c r="D266" s="138"/>
      <c r="E266" s="137">
        <v>7.9</v>
      </c>
      <c r="F266" s="1835">
        <v>64.92</v>
      </c>
      <c r="G266" s="1835">
        <v>92.84</v>
      </c>
      <c r="H266" s="1"/>
    </row>
    <row r="267" spans="2:8" ht="12.75" customHeight="1">
      <c r="B267" s="1834" t="s">
        <v>129</v>
      </c>
      <c r="C267" s="1834"/>
      <c r="D267" s="138"/>
      <c r="E267" s="137">
        <v>26.8</v>
      </c>
      <c r="F267" s="1836">
        <v>51.48</v>
      </c>
      <c r="G267" s="1836">
        <v>65.47</v>
      </c>
      <c r="H267" s="1"/>
    </row>
    <row r="268" spans="2:8" ht="12.75" customHeight="1">
      <c r="B268" s="1834" t="s">
        <v>38</v>
      </c>
      <c r="C268" s="1834"/>
      <c r="D268" s="138"/>
      <c r="E268" s="137">
        <v>35.1</v>
      </c>
      <c r="F268" s="1835">
        <v>35.869999999999997</v>
      </c>
      <c r="G268" s="1835">
        <v>52.81</v>
      </c>
      <c r="H268" s="1"/>
    </row>
    <row r="269" spans="2:8" ht="12.75" customHeight="1">
      <c r="B269" s="1834" t="s">
        <v>39</v>
      </c>
      <c r="C269" s="1834"/>
      <c r="D269" s="138"/>
      <c r="E269" s="137">
        <v>10.9</v>
      </c>
      <c r="F269" s="139">
        <v>15.67</v>
      </c>
      <c r="G269" s="139">
        <v>28.9</v>
      </c>
      <c r="H269" s="1"/>
    </row>
    <row r="270" spans="2:8" ht="12.75" customHeight="1">
      <c r="B270" s="3080" t="s">
        <v>43</v>
      </c>
      <c r="C270" s="2930"/>
      <c r="D270" s="2931"/>
      <c r="E270" s="1837">
        <v>20.9</v>
      </c>
      <c r="F270" s="140">
        <v>27.9</v>
      </c>
      <c r="G270" s="140">
        <v>26.78</v>
      </c>
      <c r="H270" s="141"/>
    </row>
    <row r="271" spans="2:8" ht="15" customHeight="1">
      <c r="B271" s="2932" t="s">
        <v>130</v>
      </c>
      <c r="C271" s="2933"/>
      <c r="D271" s="2933"/>
      <c r="E271" s="2933"/>
      <c r="F271" s="2933"/>
      <c r="G271" s="2933"/>
      <c r="H271" s="1"/>
    </row>
    <row r="272" spans="2:8" ht="15" customHeight="1">
      <c r="B272" s="2885"/>
      <c r="C272" s="2882"/>
      <c r="D272" s="2882"/>
      <c r="E272" s="2882"/>
      <c r="F272" s="2882"/>
      <c r="G272" s="2885"/>
      <c r="H272" s="1"/>
    </row>
    <row r="273" spans="2:13" ht="15" customHeight="1">
      <c r="B273" s="2885"/>
      <c r="C273" s="2882"/>
      <c r="D273" s="2882"/>
      <c r="E273" s="2882"/>
      <c r="F273" s="2882"/>
      <c r="G273" s="2885"/>
      <c r="H273" s="1"/>
    </row>
    <row r="274" spans="2:13" ht="12.75" customHeight="1">
      <c r="B274" s="2885"/>
      <c r="C274" s="2882"/>
      <c r="D274" s="2882"/>
      <c r="E274" s="2882"/>
      <c r="F274" s="2882"/>
      <c r="G274" s="2885"/>
      <c r="H274" s="1"/>
    </row>
    <row r="275" spans="2:13" ht="5.25" customHeight="1">
      <c r="B275" s="2901"/>
      <c r="C275" s="2901"/>
      <c r="D275" s="2901"/>
      <c r="E275" s="2901"/>
      <c r="F275" s="2901"/>
      <c r="G275" s="2901"/>
      <c r="H275" s="1"/>
    </row>
    <row r="276" spans="2:13" ht="12.75" customHeight="1">
      <c r="B276" s="1"/>
      <c r="C276" s="1"/>
      <c r="D276" s="1"/>
      <c r="E276" s="1"/>
      <c r="F276" s="1"/>
      <c r="G276" s="1"/>
      <c r="H276" s="1"/>
    </row>
    <row r="277" spans="2:13" ht="12.75" customHeight="1">
      <c r="B277" s="12"/>
      <c r="C277" s="12"/>
      <c r="D277" s="12"/>
      <c r="E277" s="12"/>
      <c r="F277" s="12"/>
      <c r="G277" s="12"/>
      <c r="H277" s="12"/>
    </row>
    <row r="278" spans="2:13" ht="12.75" customHeight="1">
      <c r="B278" s="1705" t="s">
        <v>131</v>
      </c>
      <c r="C278" s="1705"/>
      <c r="D278" s="1705"/>
      <c r="E278" s="1705"/>
      <c r="F278" s="1705"/>
      <c r="G278" s="1705"/>
      <c r="H278" s="1705"/>
      <c r="I278" s="1705"/>
      <c r="J278" s="1705"/>
      <c r="K278" s="1705"/>
      <c r="L278" s="1705"/>
      <c r="M278" s="1705"/>
    </row>
    <row r="279" spans="2:13" ht="12.75" customHeight="1">
      <c r="B279" s="1"/>
      <c r="C279" s="1"/>
      <c r="D279" s="1"/>
      <c r="E279" s="1"/>
      <c r="F279" s="1"/>
      <c r="G279" s="1"/>
      <c r="H279" s="1"/>
    </row>
    <row r="280" spans="2:13" ht="15" customHeight="1">
      <c r="B280" s="2936" t="s">
        <v>132</v>
      </c>
      <c r="C280" s="2885"/>
      <c r="D280" s="2885"/>
      <c r="E280" s="2915">
        <v>2023</v>
      </c>
      <c r="F280" s="2917" t="s">
        <v>133</v>
      </c>
      <c r="G280" s="2915">
        <v>2025</v>
      </c>
      <c r="H280" s="2946"/>
    </row>
    <row r="281" spans="2:13" ht="15" customHeight="1">
      <c r="B281" s="2885"/>
      <c r="C281" s="2882"/>
      <c r="D281" s="2885"/>
      <c r="E281" s="2940"/>
      <c r="F281" s="2941"/>
      <c r="G281" s="2940"/>
      <c r="H281" s="2882"/>
    </row>
    <row r="282" spans="2:13" ht="12.75" customHeight="1">
      <c r="B282" s="2913"/>
      <c r="C282" s="2913"/>
      <c r="D282" s="2913"/>
      <c r="E282" s="2916"/>
      <c r="F282" s="2918"/>
      <c r="G282" s="2916"/>
      <c r="H282" s="2882"/>
    </row>
    <row r="283" spans="2:13" ht="12.75" customHeight="1">
      <c r="B283" s="3067" t="s">
        <v>106</v>
      </c>
      <c r="C283" s="2953"/>
      <c r="D283" s="2953"/>
      <c r="E283" s="2953"/>
      <c r="F283" s="2953"/>
      <c r="G283" s="2953"/>
      <c r="H283" s="1"/>
    </row>
    <row r="284" spans="2:13" ht="12.75" customHeight="1">
      <c r="B284" s="1831" t="s">
        <v>84</v>
      </c>
      <c r="C284" s="1831"/>
      <c r="D284" s="1831"/>
      <c r="E284" s="1838">
        <v>0.99072617820923048</v>
      </c>
      <c r="F284" s="1839" t="s">
        <v>42</v>
      </c>
      <c r="G284" s="1839">
        <v>0.99750000000000005</v>
      </c>
      <c r="H284" s="1"/>
    </row>
    <row r="285" spans="2:13" ht="12.75" customHeight="1">
      <c r="B285" s="1832" t="s">
        <v>107</v>
      </c>
      <c r="C285" s="1832"/>
      <c r="D285" s="1832"/>
      <c r="E285" s="142">
        <v>0.96474098182804446</v>
      </c>
      <c r="F285" s="143" t="s">
        <v>42</v>
      </c>
      <c r="G285" s="143">
        <v>0.99839999999999995</v>
      </c>
      <c r="H285" s="1"/>
    </row>
    <row r="286" spans="2:13" ht="12.75" customHeight="1">
      <c r="B286" s="3072" t="s">
        <v>29</v>
      </c>
      <c r="C286" s="2885"/>
      <c r="D286" s="2885"/>
      <c r="E286" s="2885"/>
      <c r="F286" s="2885"/>
      <c r="G286" s="2885"/>
      <c r="H286" s="1"/>
    </row>
    <row r="287" spans="2:13" ht="12.75" customHeight="1">
      <c r="B287" s="3073" t="s">
        <v>30</v>
      </c>
      <c r="C287" s="3074"/>
      <c r="D287" s="3075"/>
      <c r="E287" s="1840">
        <v>1</v>
      </c>
      <c r="F287" s="1841" t="s">
        <v>42</v>
      </c>
      <c r="G287" s="1840">
        <v>1</v>
      </c>
      <c r="H287" s="1"/>
    </row>
    <row r="288" spans="2:13" ht="12.75" customHeight="1">
      <c r="B288" s="2976" t="s">
        <v>31</v>
      </c>
      <c r="C288" s="2908"/>
      <c r="D288" s="2909"/>
      <c r="E288" s="144">
        <v>0.98937677053824358</v>
      </c>
      <c r="F288" s="1842" t="s">
        <v>42</v>
      </c>
      <c r="G288" s="144">
        <v>0.99029999999999996</v>
      </c>
      <c r="H288" s="1"/>
    </row>
    <row r="289" spans="2:8" ht="12.75" customHeight="1">
      <c r="B289" s="2976" t="s">
        <v>32</v>
      </c>
      <c r="C289" s="2908"/>
      <c r="D289" s="2909"/>
      <c r="E289" s="144">
        <v>0.9932432432432432</v>
      </c>
      <c r="F289" s="1842" t="s">
        <v>42</v>
      </c>
      <c r="G289" s="144">
        <v>0.99239999999999995</v>
      </c>
      <c r="H289" s="1"/>
    </row>
    <row r="290" spans="2:8" ht="12.75" customHeight="1">
      <c r="B290" s="2976" t="s">
        <v>33</v>
      </c>
      <c r="C290" s="2908"/>
      <c r="D290" s="2909"/>
      <c r="E290" s="144">
        <v>0.99195402298850577</v>
      </c>
      <c r="F290" s="1842" t="s">
        <v>42</v>
      </c>
      <c r="G290" s="144">
        <v>0.998</v>
      </c>
    </row>
    <row r="291" spans="2:8" ht="12.75" customHeight="1">
      <c r="B291" s="2976" t="s">
        <v>34</v>
      </c>
      <c r="C291" s="2908"/>
      <c r="D291" s="2909"/>
      <c r="E291" s="144">
        <v>0.98078462770216168</v>
      </c>
      <c r="F291" s="1842" t="s">
        <v>42</v>
      </c>
      <c r="G291" s="1840">
        <v>1</v>
      </c>
    </row>
    <row r="292" spans="2:8" ht="12.75" customHeight="1">
      <c r="B292" s="2976" t="s">
        <v>35</v>
      </c>
      <c r="C292" s="2908"/>
      <c r="D292" s="2909"/>
      <c r="E292" s="144">
        <v>0.99093466708346356</v>
      </c>
      <c r="F292" s="1842" t="s">
        <v>42</v>
      </c>
      <c r="G292" s="144">
        <v>0.99839999999999995</v>
      </c>
    </row>
    <row r="293" spans="2:8" ht="12.75" customHeight="1">
      <c r="B293" s="2976" t="s">
        <v>36</v>
      </c>
      <c r="C293" s="2908"/>
      <c r="D293" s="2909"/>
      <c r="E293" s="144">
        <v>0.97785977859778594</v>
      </c>
      <c r="F293" s="1842" t="s">
        <v>42</v>
      </c>
      <c r="G293" s="144">
        <v>0.99909999999999999</v>
      </c>
    </row>
    <row r="294" spans="2:8" ht="12.75" customHeight="1">
      <c r="B294" s="2976" t="s">
        <v>37</v>
      </c>
      <c r="C294" s="2908"/>
      <c r="D294" s="2909"/>
      <c r="E294" s="144">
        <v>0.98551724137931029</v>
      </c>
      <c r="F294" s="1842" t="s">
        <v>42</v>
      </c>
      <c r="G294" s="144">
        <v>0.99809999999999999</v>
      </c>
    </row>
    <row r="295" spans="2:8" ht="12.75" customHeight="1">
      <c r="B295" s="2976" t="s">
        <v>38</v>
      </c>
      <c r="C295" s="2908"/>
      <c r="D295" s="2909"/>
      <c r="E295" s="144">
        <v>0.88888888888888884</v>
      </c>
      <c r="F295" s="1842" t="s">
        <v>42</v>
      </c>
      <c r="G295" s="144">
        <v>0.99519999999999997</v>
      </c>
    </row>
    <row r="296" spans="2:8" ht="12.75" customHeight="1">
      <c r="B296" s="3037" t="s">
        <v>43</v>
      </c>
      <c r="C296" s="2908"/>
      <c r="D296" s="2909"/>
      <c r="E296" s="145">
        <v>0.9863960950917473</v>
      </c>
      <c r="F296" s="146" t="s">
        <v>42</v>
      </c>
      <c r="G296" s="145">
        <v>0.99770000000000003</v>
      </c>
    </row>
    <row r="297" spans="2:8" ht="15" customHeight="1">
      <c r="B297" s="2962" t="s">
        <v>134</v>
      </c>
      <c r="C297" s="2933"/>
      <c r="D297" s="2933"/>
      <c r="E297" s="2933"/>
      <c r="F297" s="2933"/>
      <c r="G297" s="2933"/>
    </row>
    <row r="298" spans="2:8" ht="15" customHeight="1">
      <c r="B298" s="2885"/>
      <c r="C298" s="2882"/>
      <c r="D298" s="2882"/>
      <c r="E298" s="2882"/>
      <c r="F298" s="2882"/>
      <c r="G298" s="2885"/>
    </row>
    <row r="299" spans="2:8" ht="15" customHeight="1">
      <c r="B299" s="2885"/>
      <c r="C299" s="2882"/>
      <c r="D299" s="2882"/>
      <c r="E299" s="2882"/>
      <c r="F299" s="2882"/>
      <c r="G299" s="2885"/>
    </row>
    <row r="300" spans="2:8" ht="15" customHeight="1">
      <c r="B300" s="2885"/>
      <c r="C300" s="2882"/>
      <c r="D300" s="2882"/>
      <c r="E300" s="2882"/>
      <c r="F300" s="2882"/>
      <c r="G300" s="2885"/>
    </row>
    <row r="301" spans="2:8" ht="12.75" customHeight="1">
      <c r="B301" s="2885"/>
      <c r="C301" s="2882"/>
      <c r="D301" s="2882"/>
      <c r="E301" s="2882"/>
      <c r="F301" s="2882"/>
      <c r="G301" s="2885"/>
    </row>
    <row r="302" spans="2:8" ht="13.5" customHeight="1">
      <c r="B302" s="2901"/>
      <c r="C302" s="2901"/>
      <c r="D302" s="2901"/>
      <c r="E302" s="2901"/>
      <c r="F302" s="2901"/>
      <c r="G302" s="2901"/>
    </row>
    <row r="303" spans="2:8" ht="12.75" customHeight="1">
      <c r="B303" s="23"/>
      <c r="C303" s="23"/>
      <c r="D303" s="23"/>
      <c r="E303" s="23"/>
      <c r="F303" s="23"/>
      <c r="G303" s="23"/>
    </row>
    <row r="304" spans="2:8" ht="12.75" customHeight="1">
      <c r="B304" s="23"/>
      <c r="C304" s="23"/>
      <c r="D304" s="23"/>
      <c r="E304" s="23"/>
      <c r="F304" s="23"/>
      <c r="G304" s="23"/>
    </row>
    <row r="305" spans="2:13" ht="12.75" customHeight="1">
      <c r="B305" s="1705" t="s">
        <v>135</v>
      </c>
      <c r="C305" s="1705"/>
      <c r="D305" s="1705"/>
      <c r="E305" s="1705"/>
      <c r="F305" s="1705"/>
      <c r="G305" s="1705"/>
      <c r="H305" s="1705"/>
      <c r="I305" s="1705"/>
      <c r="J305" s="1705"/>
      <c r="K305" s="1705"/>
      <c r="L305" s="1705"/>
      <c r="M305" s="1705"/>
    </row>
    <row r="307" spans="2:13" ht="15" customHeight="1">
      <c r="B307" s="3140" t="s">
        <v>136</v>
      </c>
      <c r="C307" s="2885"/>
      <c r="D307" s="2885"/>
      <c r="E307" s="2885"/>
      <c r="F307" s="2885"/>
      <c r="G307" s="2912"/>
      <c r="H307" s="3068">
        <v>2023</v>
      </c>
      <c r="I307" s="2912"/>
      <c r="J307" s="3068">
        <v>2024</v>
      </c>
      <c r="K307" s="2885"/>
      <c r="L307" s="3068">
        <v>2025</v>
      </c>
      <c r="M307" s="2885"/>
    </row>
    <row r="308" spans="2:13" ht="12.75" customHeight="1">
      <c r="B308" s="2913"/>
      <c r="C308" s="2913"/>
      <c r="D308" s="2913"/>
      <c r="E308" s="2913"/>
      <c r="F308" s="2913"/>
      <c r="G308" s="2914"/>
      <c r="H308" s="147" t="s">
        <v>84</v>
      </c>
      <c r="I308" s="1824" t="s">
        <v>107</v>
      </c>
      <c r="J308" s="147" t="s">
        <v>84</v>
      </c>
      <c r="K308" s="1824" t="s">
        <v>107</v>
      </c>
      <c r="L308" s="147" t="s">
        <v>84</v>
      </c>
      <c r="M308" s="1824" t="s">
        <v>107</v>
      </c>
    </row>
    <row r="309" spans="2:13" ht="12.75" customHeight="1">
      <c r="B309" s="1748" t="s">
        <v>30</v>
      </c>
      <c r="C309" s="1748"/>
      <c r="D309" s="1748"/>
      <c r="E309" s="1748"/>
      <c r="F309" s="1748"/>
      <c r="G309" s="148"/>
      <c r="H309" s="1843">
        <v>0.90625</v>
      </c>
      <c r="I309" s="149">
        <v>9.375E-2</v>
      </c>
      <c r="J309" s="1843">
        <v>0.879</v>
      </c>
      <c r="K309" s="150">
        <v>0.121</v>
      </c>
      <c r="L309" s="1843">
        <v>0.85699999999999998</v>
      </c>
      <c r="M309" s="1844">
        <v>0.14299999999999999</v>
      </c>
    </row>
    <row r="310" spans="2:13" ht="12.75" customHeight="1">
      <c r="B310" s="1752" t="s">
        <v>31</v>
      </c>
      <c r="C310" s="1752"/>
      <c r="D310" s="1752"/>
      <c r="E310" s="1752"/>
      <c r="F310" s="1752"/>
      <c r="G310" s="151"/>
      <c r="H310" s="1845">
        <v>0.84812623274161736</v>
      </c>
      <c r="I310" s="152">
        <v>0.15187376725838264</v>
      </c>
      <c r="J310" s="1845">
        <v>0.84499999999999997</v>
      </c>
      <c r="K310" s="153">
        <v>0.155</v>
      </c>
      <c r="L310" s="1845">
        <v>0.84099999999999997</v>
      </c>
      <c r="M310" s="1846">
        <v>0.159</v>
      </c>
    </row>
    <row r="311" spans="2:13" ht="12.75" customHeight="1">
      <c r="B311" s="1752" t="s">
        <v>32</v>
      </c>
      <c r="C311" s="1752"/>
      <c r="D311" s="1752"/>
      <c r="E311" s="1752"/>
      <c r="F311" s="1752"/>
      <c r="G311" s="151"/>
      <c r="H311" s="1845">
        <v>0.59099999999999997</v>
      </c>
      <c r="I311" s="152">
        <v>0.40899999999999997</v>
      </c>
      <c r="J311" s="1845">
        <v>0.59599999999999997</v>
      </c>
      <c r="K311" s="153">
        <v>0.40400000000000003</v>
      </c>
      <c r="L311" s="1845">
        <v>0.58099999999999996</v>
      </c>
      <c r="M311" s="1846">
        <v>0.41899999999999998</v>
      </c>
    </row>
    <row r="312" spans="2:13" ht="12.75" customHeight="1">
      <c r="B312" s="1752" t="s">
        <v>33</v>
      </c>
      <c r="C312" s="1752"/>
      <c r="D312" s="1752"/>
      <c r="E312" s="1752"/>
      <c r="F312" s="1752"/>
      <c r="G312" s="151"/>
      <c r="H312" s="1845">
        <v>0.82099999999999995</v>
      </c>
      <c r="I312" s="152">
        <v>0.17899999999999999</v>
      </c>
      <c r="J312" s="1845">
        <v>0.81</v>
      </c>
      <c r="K312" s="153">
        <v>0.19</v>
      </c>
      <c r="L312" s="1845">
        <v>0.79200000000000004</v>
      </c>
      <c r="M312" s="1846">
        <v>0.20799999999999999</v>
      </c>
    </row>
    <row r="313" spans="2:13" ht="12.75" customHeight="1">
      <c r="B313" s="1752" t="s">
        <v>34</v>
      </c>
      <c r="C313" s="1752"/>
      <c r="D313" s="1752"/>
      <c r="E313" s="1752"/>
      <c r="F313" s="1752"/>
      <c r="G313" s="151"/>
      <c r="H313" s="1845">
        <v>0.47499999999999998</v>
      </c>
      <c r="I313" s="152">
        <v>0.52500000000000002</v>
      </c>
      <c r="J313" s="1845">
        <v>0.46800000000000003</v>
      </c>
      <c r="K313" s="153">
        <v>0.53200000000000003</v>
      </c>
      <c r="L313" s="1845">
        <v>0.42899999999999999</v>
      </c>
      <c r="M313" s="1846">
        <v>0.57099999999999995</v>
      </c>
    </row>
    <row r="314" spans="2:13" ht="12.75" customHeight="1">
      <c r="B314" s="1752" t="s">
        <v>35</v>
      </c>
      <c r="C314" s="1752"/>
      <c r="D314" s="1752"/>
      <c r="E314" s="1752"/>
      <c r="F314" s="1752"/>
      <c r="G314" s="151"/>
      <c r="H314" s="1845">
        <v>0.86799999999999999</v>
      </c>
      <c r="I314" s="152">
        <v>0.13200000000000001</v>
      </c>
      <c r="J314" s="1845">
        <v>0.86499999999999999</v>
      </c>
      <c r="K314" s="153">
        <v>0.13500000000000001</v>
      </c>
      <c r="L314" s="1845">
        <v>0.85399999999999998</v>
      </c>
      <c r="M314" s="1846">
        <v>0.14599999999999999</v>
      </c>
    </row>
    <row r="315" spans="2:13" ht="12.75" customHeight="1">
      <c r="B315" s="1752" t="s">
        <v>36</v>
      </c>
      <c r="C315" s="1752"/>
      <c r="D315" s="1752"/>
      <c r="E315" s="1752"/>
      <c r="F315" s="1752"/>
      <c r="G315" s="151"/>
      <c r="H315" s="1845">
        <v>0.42899999999999999</v>
      </c>
      <c r="I315" s="152">
        <v>0.57099999999999995</v>
      </c>
      <c r="J315" s="1845">
        <v>0.48</v>
      </c>
      <c r="K315" s="153">
        <v>0.52</v>
      </c>
      <c r="L315" s="1845">
        <v>0.45700000000000002</v>
      </c>
      <c r="M315" s="1846">
        <v>0.54300000000000004</v>
      </c>
    </row>
    <row r="316" spans="2:13" ht="12.75" customHeight="1">
      <c r="B316" s="1752" t="s">
        <v>37</v>
      </c>
      <c r="C316" s="1752"/>
      <c r="D316" s="1752"/>
      <c r="E316" s="1752"/>
      <c r="F316" s="1752"/>
      <c r="G316" s="151"/>
      <c r="H316" s="1845">
        <v>0.8466319502771712</v>
      </c>
      <c r="I316" s="152">
        <v>0.15336804972282883</v>
      </c>
      <c r="J316" s="1845">
        <v>0.83299999999999996</v>
      </c>
      <c r="K316" s="153">
        <v>0.16700000000000001</v>
      </c>
      <c r="L316" s="1845">
        <v>0.80400000000000005</v>
      </c>
      <c r="M316" s="1846">
        <v>0.19600000000000001</v>
      </c>
    </row>
    <row r="317" spans="2:13" ht="12.75" customHeight="1">
      <c r="B317" s="1752" t="s">
        <v>38</v>
      </c>
      <c r="C317" s="1752"/>
      <c r="D317" s="1752"/>
      <c r="E317" s="1752"/>
      <c r="F317" s="1752"/>
      <c r="G317" s="151"/>
      <c r="H317" s="1845">
        <v>3.125E-2</v>
      </c>
      <c r="I317" s="152">
        <v>0.96875</v>
      </c>
      <c r="J317" s="1845">
        <v>1.7000000000000001E-2</v>
      </c>
      <c r="K317" s="153">
        <v>0.98299999999999998</v>
      </c>
      <c r="L317" s="1845">
        <v>5.0000000000000001E-3</v>
      </c>
      <c r="M317" s="1846">
        <v>0.995</v>
      </c>
    </row>
    <row r="318" spans="2:13" ht="12.75" customHeight="1">
      <c r="B318" s="1752" t="s">
        <v>39</v>
      </c>
      <c r="C318" s="1752"/>
      <c r="D318" s="1752"/>
      <c r="E318" s="1752"/>
      <c r="F318" s="1752"/>
      <c r="G318" s="151"/>
      <c r="H318" s="1845">
        <v>0.39200000000000002</v>
      </c>
      <c r="I318" s="152">
        <v>0.60799999999999998</v>
      </c>
      <c r="J318" s="1845">
        <v>0.28299999999999997</v>
      </c>
      <c r="K318" s="153">
        <v>0.71699999999999997</v>
      </c>
      <c r="L318" s="1845">
        <v>0.28399999999999997</v>
      </c>
      <c r="M318" s="1846">
        <v>0.71599999999999997</v>
      </c>
    </row>
    <row r="319" spans="2:13" ht="12.75" customHeight="1">
      <c r="B319" s="1752" t="s">
        <v>40</v>
      </c>
      <c r="C319" s="1752"/>
      <c r="D319" s="1752"/>
      <c r="E319" s="1752"/>
      <c r="F319" s="1752"/>
      <c r="G319" s="151"/>
      <c r="H319" s="1845">
        <v>0.31666666666666665</v>
      </c>
      <c r="I319" s="152">
        <v>0.68333333333333335</v>
      </c>
      <c r="J319" s="1845">
        <v>0.36699999999999999</v>
      </c>
      <c r="K319" s="153">
        <v>0.63300000000000001</v>
      </c>
      <c r="L319" s="1845">
        <v>0</v>
      </c>
      <c r="M319" s="1846">
        <v>0</v>
      </c>
    </row>
    <row r="320" spans="2:13" ht="12.75" customHeight="1">
      <c r="B320" s="3147" t="s">
        <v>43</v>
      </c>
      <c r="C320" s="3148"/>
      <c r="D320" s="3148"/>
      <c r="E320" s="3148"/>
      <c r="F320" s="3148"/>
      <c r="G320" s="3149"/>
      <c r="H320" s="154">
        <v>0.78</v>
      </c>
      <c r="I320" s="155">
        <v>0.22</v>
      </c>
      <c r="J320" s="1847">
        <v>0.76300000000000001</v>
      </c>
      <c r="K320" s="156">
        <v>0.23699999999999999</v>
      </c>
      <c r="L320" s="1847">
        <v>0.74</v>
      </c>
      <c r="M320" s="1848">
        <v>0.26</v>
      </c>
    </row>
    <row r="321" spans="2:13" ht="15" customHeight="1">
      <c r="B321" s="2932" t="s">
        <v>137</v>
      </c>
      <c r="C321" s="2933"/>
      <c r="D321" s="2933"/>
      <c r="E321" s="2933"/>
      <c r="F321" s="2933"/>
      <c r="G321" s="2933"/>
      <c r="H321" s="2933"/>
      <c r="I321" s="2933"/>
      <c r="J321" s="2933"/>
      <c r="K321" s="2933"/>
      <c r="L321" s="2933"/>
      <c r="M321" s="2933"/>
    </row>
    <row r="322" spans="2:13" ht="7.5" customHeight="1">
      <c r="B322" s="2885"/>
      <c r="C322" s="2882"/>
      <c r="D322" s="2882"/>
      <c r="E322" s="2882"/>
      <c r="F322" s="2882"/>
      <c r="G322" s="2882"/>
      <c r="H322" s="2882"/>
      <c r="I322" s="2882"/>
      <c r="J322" s="2882"/>
      <c r="K322" s="2882"/>
      <c r="L322" s="2882"/>
      <c r="M322" s="2885"/>
    </row>
    <row r="323" spans="2:13" ht="12.75" customHeight="1">
      <c r="B323" s="2901"/>
      <c r="C323" s="2901"/>
      <c r="D323" s="2901"/>
      <c r="E323" s="2901"/>
      <c r="F323" s="2901"/>
      <c r="G323" s="2901"/>
      <c r="H323" s="2901"/>
      <c r="I323" s="2901"/>
      <c r="J323" s="2901"/>
      <c r="K323" s="2901"/>
      <c r="L323" s="2901"/>
      <c r="M323" s="2901"/>
    </row>
    <row r="324" spans="2:13" ht="12.75" customHeight="1">
      <c r="B324" s="1"/>
      <c r="C324" s="1"/>
      <c r="D324" s="1"/>
      <c r="E324" s="1"/>
      <c r="F324" s="1"/>
      <c r="G324" s="1"/>
      <c r="H324" s="1"/>
      <c r="I324" s="1"/>
      <c r="J324" s="1"/>
      <c r="K324" s="1"/>
      <c r="L324" s="1"/>
      <c r="M324" s="1"/>
    </row>
    <row r="325" spans="2:13" ht="15" customHeight="1">
      <c r="B325" s="2936" t="s">
        <v>138</v>
      </c>
      <c r="C325" s="2885"/>
      <c r="D325" s="2912"/>
      <c r="E325" s="3150">
        <v>2023</v>
      </c>
      <c r="F325" s="3151"/>
      <c r="G325" s="3152"/>
      <c r="H325" s="2917">
        <v>2024</v>
      </c>
      <c r="I325" s="2885"/>
      <c r="J325" s="2885"/>
      <c r="K325" s="2917">
        <v>2025</v>
      </c>
      <c r="L325" s="2885"/>
      <c r="M325" s="2885"/>
    </row>
    <row r="326" spans="2:13" ht="15" customHeight="1">
      <c r="B326" s="2885"/>
      <c r="C326" s="2882"/>
      <c r="D326" s="2912"/>
      <c r="E326" s="3141" t="s">
        <v>109</v>
      </c>
      <c r="F326" s="3143" t="s">
        <v>110</v>
      </c>
      <c r="G326" s="3145" t="s">
        <v>111</v>
      </c>
      <c r="H326" s="3141" t="s">
        <v>109</v>
      </c>
      <c r="I326" s="3143" t="s">
        <v>110</v>
      </c>
      <c r="J326" s="3145" t="s">
        <v>111</v>
      </c>
      <c r="K326" s="3141" t="s">
        <v>109</v>
      </c>
      <c r="L326" s="3143" t="s">
        <v>110</v>
      </c>
      <c r="M326" s="3145" t="s">
        <v>111</v>
      </c>
    </row>
    <row r="327" spans="2:13" ht="12.75" customHeight="1">
      <c r="B327" s="2885"/>
      <c r="C327" s="2882"/>
      <c r="D327" s="2912"/>
      <c r="E327" s="3142"/>
      <c r="F327" s="3144"/>
      <c r="G327" s="3146"/>
      <c r="H327" s="3142"/>
      <c r="I327" s="3144"/>
      <c r="J327" s="3146"/>
      <c r="K327" s="3142"/>
      <c r="L327" s="3144"/>
      <c r="M327" s="3146"/>
    </row>
    <row r="328" spans="2:13" ht="12.75" customHeight="1">
      <c r="B328" s="2913"/>
      <c r="C328" s="2913"/>
      <c r="D328" s="2914"/>
      <c r="E328" s="3058"/>
      <c r="F328" s="3056"/>
      <c r="G328" s="2985"/>
      <c r="H328" s="3058"/>
      <c r="I328" s="3056"/>
      <c r="J328" s="2985"/>
      <c r="K328" s="3058"/>
      <c r="L328" s="3056"/>
      <c r="M328" s="2985"/>
    </row>
    <row r="329" spans="2:13" ht="12.75" customHeight="1">
      <c r="B329" s="1748" t="s">
        <v>30</v>
      </c>
      <c r="C329" s="1748"/>
      <c r="D329" s="1792"/>
      <c r="E329" s="157">
        <v>0</v>
      </c>
      <c r="F329" s="158">
        <v>0.59375</v>
      </c>
      <c r="G329" s="1844">
        <v>0.40625</v>
      </c>
      <c r="H329" s="157">
        <v>0</v>
      </c>
      <c r="I329" s="158">
        <v>0.57599999999999996</v>
      </c>
      <c r="J329" s="1844">
        <v>0.42399999999999999</v>
      </c>
      <c r="K329" s="157">
        <v>0</v>
      </c>
      <c r="L329" s="158">
        <v>0.53600000000000003</v>
      </c>
      <c r="M329" s="1844">
        <v>0.46400000000000002</v>
      </c>
    </row>
    <row r="330" spans="2:13" ht="12.75" customHeight="1">
      <c r="B330" s="1752" t="s">
        <v>31</v>
      </c>
      <c r="C330" s="1752"/>
      <c r="D330" s="1792"/>
      <c r="E330" s="159">
        <v>3.8132807363576597E-2</v>
      </c>
      <c r="F330" s="160">
        <v>0.74399999999999999</v>
      </c>
      <c r="G330" s="1846">
        <v>0.219</v>
      </c>
      <c r="H330" s="159">
        <v>3.2000000000000001E-2</v>
      </c>
      <c r="I330" s="160">
        <v>0.748</v>
      </c>
      <c r="J330" s="1846">
        <v>0.22</v>
      </c>
      <c r="K330" s="159">
        <v>2.76E-2</v>
      </c>
      <c r="L330" s="160">
        <v>0.76090000000000002</v>
      </c>
      <c r="M330" s="1846">
        <v>0.21149999999999999</v>
      </c>
    </row>
    <row r="331" spans="2:13" ht="12.75" customHeight="1">
      <c r="B331" s="1752" t="s">
        <v>32</v>
      </c>
      <c r="C331" s="1752"/>
      <c r="D331" s="1792"/>
      <c r="E331" s="159">
        <v>8.2644628099173556E-2</v>
      </c>
      <c r="F331" s="160">
        <v>0.72451790633608815</v>
      </c>
      <c r="G331" s="1846">
        <v>0.192</v>
      </c>
      <c r="H331" s="159">
        <v>8.1000000000000003E-2</v>
      </c>
      <c r="I331" s="160">
        <v>0.71699999999999997</v>
      </c>
      <c r="J331" s="1846">
        <v>0.20200000000000001</v>
      </c>
      <c r="K331" s="159">
        <v>8.4000000000000005E-2</v>
      </c>
      <c r="L331" s="160">
        <v>0.71699999999999997</v>
      </c>
      <c r="M331" s="1846">
        <v>0.19900000000000001</v>
      </c>
    </row>
    <row r="332" spans="2:13" ht="12.75" customHeight="1">
      <c r="B332" s="1752" t="s">
        <v>33</v>
      </c>
      <c r="C332" s="1752"/>
      <c r="D332" s="1792"/>
      <c r="E332" s="159">
        <v>0.13200000000000001</v>
      </c>
      <c r="F332" s="160">
        <v>0.74425574425574426</v>
      </c>
      <c r="G332" s="1846">
        <v>0.124</v>
      </c>
      <c r="H332" s="159">
        <v>0.114</v>
      </c>
      <c r="I332" s="161">
        <v>0.755</v>
      </c>
      <c r="J332" s="162">
        <v>0.13100000000000001</v>
      </c>
      <c r="K332" s="159">
        <v>0.11</v>
      </c>
      <c r="L332" s="161">
        <v>0.76</v>
      </c>
      <c r="M332" s="162">
        <v>0.13</v>
      </c>
    </row>
    <row r="333" spans="2:13" ht="12.75" customHeight="1">
      <c r="B333" s="1752" t="s">
        <v>34</v>
      </c>
      <c r="C333" s="1752"/>
      <c r="D333" s="1792"/>
      <c r="E333" s="159">
        <v>0.30499999999999999</v>
      </c>
      <c r="F333" s="160">
        <v>0.61199999999999999</v>
      </c>
      <c r="G333" s="1846">
        <v>8.2000000000000003E-2</v>
      </c>
      <c r="H333" s="159">
        <v>0.3</v>
      </c>
      <c r="I333" s="161">
        <v>0.60799999999999998</v>
      </c>
      <c r="J333" s="162">
        <v>9.1999999999999998E-2</v>
      </c>
      <c r="K333" s="159">
        <v>0.309</v>
      </c>
      <c r="L333" s="161">
        <v>0.60399999999999998</v>
      </c>
      <c r="M333" s="162">
        <v>8.6999999999999994E-2</v>
      </c>
    </row>
    <row r="334" spans="2:13" ht="12.75" customHeight="1">
      <c r="B334" s="1752" t="s">
        <v>35</v>
      </c>
      <c r="C334" s="1752"/>
      <c r="D334" s="1792"/>
      <c r="E334" s="159">
        <v>0.185</v>
      </c>
      <c r="F334" s="160">
        <v>0.69</v>
      </c>
      <c r="G334" s="1846">
        <v>0.12414965986394558</v>
      </c>
      <c r="H334" s="159">
        <v>0.17499999999999999</v>
      </c>
      <c r="I334" s="161">
        <v>0.68899999999999995</v>
      </c>
      <c r="J334" s="162">
        <v>0.13600000000000001</v>
      </c>
      <c r="K334" s="159">
        <v>0.1736</v>
      </c>
      <c r="L334" s="161">
        <v>0.68279999999999996</v>
      </c>
      <c r="M334" s="162">
        <v>0.14360000000000001</v>
      </c>
    </row>
    <row r="335" spans="2:13" ht="12.75" customHeight="1">
      <c r="B335" s="1752" t="s">
        <v>36</v>
      </c>
      <c r="C335" s="1752"/>
      <c r="D335" s="1792"/>
      <c r="E335" s="159">
        <v>0.36699999999999999</v>
      </c>
      <c r="F335" s="160">
        <v>0.55100000000000005</v>
      </c>
      <c r="G335" s="1846">
        <v>8.2000000000000003E-2</v>
      </c>
      <c r="H335" s="159">
        <v>0.314</v>
      </c>
      <c r="I335" s="161">
        <v>0.57899999999999996</v>
      </c>
      <c r="J335" s="162">
        <v>0.108</v>
      </c>
      <c r="K335" s="159">
        <v>0.35099999999999998</v>
      </c>
      <c r="L335" s="161">
        <v>0.55800000000000005</v>
      </c>
      <c r="M335" s="162">
        <v>9.0999999999999998E-2</v>
      </c>
    </row>
    <row r="336" spans="2:13" ht="12.75" customHeight="1">
      <c r="B336" s="1752" t="s">
        <v>37</v>
      </c>
      <c r="C336" s="1752"/>
      <c r="D336" s="1792"/>
      <c r="E336" s="159">
        <v>0.28799999999999998</v>
      </c>
      <c r="F336" s="160">
        <v>0.57399999999999995</v>
      </c>
      <c r="G336" s="1846">
        <v>0.13800000000000001</v>
      </c>
      <c r="H336" s="159">
        <v>0.27300000000000002</v>
      </c>
      <c r="I336" s="161">
        <v>0.57499999999999996</v>
      </c>
      <c r="J336" s="162">
        <v>0.152</v>
      </c>
      <c r="K336" s="159">
        <v>0.26929999999999998</v>
      </c>
      <c r="L336" s="161">
        <v>0.56630000000000003</v>
      </c>
      <c r="M336" s="162">
        <v>0.16439999999999999</v>
      </c>
    </row>
    <row r="337" spans="2:13" ht="12.75" customHeight="1">
      <c r="B337" s="1752" t="s">
        <v>38</v>
      </c>
      <c r="C337" s="1752"/>
      <c r="D337" s="1792"/>
      <c r="E337" s="159">
        <v>0.63020833333333337</v>
      </c>
      <c r="F337" s="160">
        <v>0.36979166666666669</v>
      </c>
      <c r="G337" s="1846">
        <v>0</v>
      </c>
      <c r="H337" s="159">
        <v>0.60499999999999998</v>
      </c>
      <c r="I337" s="160">
        <v>0.38700000000000001</v>
      </c>
      <c r="J337" s="1846">
        <v>8.0000000000000002E-3</v>
      </c>
      <c r="K337" s="159">
        <v>0.59</v>
      </c>
      <c r="L337" s="160">
        <v>0.4</v>
      </c>
      <c r="M337" s="1846">
        <v>0.01</v>
      </c>
    </row>
    <row r="338" spans="2:13" ht="12.75" customHeight="1">
      <c r="B338" s="1752" t="s">
        <v>39</v>
      </c>
      <c r="C338" s="1752"/>
      <c r="D338" s="1792"/>
      <c r="E338" s="159">
        <v>0.99882491186839018</v>
      </c>
      <c r="F338" s="160">
        <v>1.1750881316098707E-3</v>
      </c>
      <c r="G338" s="1846">
        <v>0</v>
      </c>
      <c r="H338" s="159">
        <v>0.998</v>
      </c>
      <c r="I338" s="160">
        <v>2E-3</v>
      </c>
      <c r="J338" s="1846">
        <v>0</v>
      </c>
      <c r="K338" s="159">
        <v>1</v>
      </c>
      <c r="L338" s="160">
        <v>0</v>
      </c>
      <c r="M338" s="1846">
        <v>0</v>
      </c>
    </row>
    <row r="339" spans="2:13" ht="12.75" customHeight="1">
      <c r="B339" s="1752" t="s">
        <v>40</v>
      </c>
      <c r="C339" s="1752"/>
      <c r="D339" s="1792"/>
      <c r="E339" s="159">
        <v>1</v>
      </c>
      <c r="F339" s="160">
        <v>0</v>
      </c>
      <c r="G339" s="1846">
        <v>0</v>
      </c>
      <c r="H339" s="159">
        <v>1</v>
      </c>
      <c r="I339" s="160">
        <v>0</v>
      </c>
      <c r="J339" s="1846">
        <v>0</v>
      </c>
      <c r="K339" s="159">
        <v>0</v>
      </c>
      <c r="L339" s="160">
        <v>0</v>
      </c>
      <c r="M339" s="1846">
        <v>0</v>
      </c>
    </row>
    <row r="340" spans="2:13" ht="12.75" customHeight="1">
      <c r="B340" s="3139" t="s">
        <v>43</v>
      </c>
      <c r="C340" s="2993"/>
      <c r="D340" s="2994"/>
      <c r="E340" s="163">
        <v>0.28800451993361348</v>
      </c>
      <c r="F340" s="1850">
        <v>0.58349517991454503</v>
      </c>
      <c r="G340" s="1851">
        <v>0.12850030015184152</v>
      </c>
      <c r="H340" s="163">
        <v>0.27200000000000002</v>
      </c>
      <c r="I340" s="1850">
        <v>0.58699999999999997</v>
      </c>
      <c r="J340" s="1851">
        <v>0.14099999999999999</v>
      </c>
      <c r="K340" s="163">
        <v>0.27129999999999999</v>
      </c>
      <c r="L340" s="1850">
        <v>0.58130000000000004</v>
      </c>
      <c r="M340" s="1851">
        <v>0.1474</v>
      </c>
    </row>
    <row r="341" spans="2:13" ht="15" customHeight="1">
      <c r="B341" s="2932" t="s">
        <v>137</v>
      </c>
      <c r="C341" s="2933"/>
      <c r="D341" s="2933"/>
      <c r="E341" s="2933"/>
      <c r="F341" s="2933"/>
      <c r="G341" s="2933"/>
      <c r="H341" s="2933"/>
      <c r="I341" s="2933"/>
      <c r="J341" s="2933"/>
      <c r="K341" s="2933"/>
      <c r="L341" s="2933"/>
      <c r="M341" s="2933"/>
    </row>
    <row r="342" spans="2:13" ht="12" customHeight="1">
      <c r="B342" s="2885"/>
      <c r="C342" s="2882"/>
      <c r="D342" s="2882"/>
      <c r="E342" s="2882"/>
      <c r="F342" s="2882"/>
      <c r="G342" s="2882"/>
      <c r="H342" s="2882"/>
      <c r="I342" s="2882"/>
      <c r="J342" s="2882"/>
      <c r="K342" s="2882"/>
      <c r="L342" s="2882"/>
      <c r="M342" s="2885"/>
    </row>
    <row r="343" spans="2:13" ht="12.75" customHeight="1">
      <c r="B343" s="2901"/>
      <c r="C343" s="2901"/>
      <c r="D343" s="2901"/>
      <c r="E343" s="2901"/>
      <c r="F343" s="2901"/>
      <c r="G343" s="2901"/>
      <c r="H343" s="2901"/>
      <c r="I343" s="2901"/>
      <c r="J343" s="2901"/>
      <c r="K343" s="2901"/>
      <c r="L343" s="2901"/>
      <c r="M343" s="2901"/>
    </row>
    <row r="344" spans="2:13" ht="12.75" customHeight="1">
      <c r="B344" s="1"/>
      <c r="C344" s="1"/>
      <c r="D344" s="1"/>
      <c r="E344" s="1"/>
      <c r="F344" s="1"/>
      <c r="G344" s="1"/>
      <c r="H344" s="1"/>
      <c r="I344" s="1"/>
      <c r="J344" s="1"/>
      <c r="K344" s="1"/>
      <c r="L344" s="1"/>
      <c r="M344" s="1"/>
    </row>
    <row r="345" spans="2:13" ht="15" customHeight="1">
      <c r="B345" s="2936" t="s">
        <v>139</v>
      </c>
      <c r="C345" s="2885"/>
      <c r="D345" s="2885"/>
      <c r="E345" s="2885"/>
      <c r="F345" s="2885"/>
      <c r="G345" s="2912"/>
      <c r="H345" s="3069" t="s">
        <v>140</v>
      </c>
      <c r="I345" s="3069" t="s">
        <v>141</v>
      </c>
      <c r="J345" s="3069" t="s">
        <v>142</v>
      </c>
      <c r="K345" s="3069" t="s">
        <v>143</v>
      </c>
      <c r="L345" s="3069" t="s">
        <v>144</v>
      </c>
      <c r="M345" s="3070" t="s">
        <v>145</v>
      </c>
    </row>
    <row r="346" spans="2:13" ht="12.75" customHeight="1">
      <c r="B346" s="2913"/>
      <c r="C346" s="2913"/>
      <c r="D346" s="2913"/>
      <c r="E346" s="2913"/>
      <c r="F346" s="2913"/>
      <c r="G346" s="2914"/>
      <c r="H346" s="2916"/>
      <c r="I346" s="2916"/>
      <c r="J346" s="2916"/>
      <c r="K346" s="2916"/>
      <c r="L346" s="2916"/>
      <c r="M346" s="2918"/>
    </row>
    <row r="347" spans="2:13" ht="12.75" customHeight="1">
      <c r="B347" s="1748" t="s">
        <v>30</v>
      </c>
      <c r="C347" s="1748"/>
      <c r="D347" s="1748"/>
      <c r="E347" s="1748"/>
      <c r="F347" s="1748"/>
      <c r="G347" s="1748"/>
      <c r="H347" s="164">
        <v>0</v>
      </c>
      <c r="I347" s="164">
        <v>0.9375</v>
      </c>
      <c r="J347" s="164">
        <v>0</v>
      </c>
      <c r="K347" s="164">
        <v>3.125E-2</v>
      </c>
      <c r="L347" s="164">
        <v>3.125E-2</v>
      </c>
      <c r="M347" s="1852">
        <v>0</v>
      </c>
    </row>
    <row r="348" spans="2:13" ht="12.75" customHeight="1">
      <c r="B348" s="1752" t="s">
        <v>31</v>
      </c>
      <c r="C348" s="1752"/>
      <c r="D348" s="1752"/>
      <c r="E348" s="1752"/>
      <c r="F348" s="1752"/>
      <c r="G348" s="1752"/>
      <c r="H348" s="165">
        <v>9.8619329388560158E-3</v>
      </c>
      <c r="I348" s="165">
        <v>0.6357659434582511</v>
      </c>
      <c r="J348" s="165">
        <v>2.6298487836949377E-3</v>
      </c>
      <c r="K348" s="165">
        <v>6.443129520052597E-2</v>
      </c>
      <c r="L348" s="165">
        <v>0.27021696252465482</v>
      </c>
      <c r="M348" s="166">
        <v>1.7094017094017096E-2</v>
      </c>
    </row>
    <row r="349" spans="2:13" ht="12.75" customHeight="1">
      <c r="B349" s="1752" t="s">
        <v>32</v>
      </c>
      <c r="C349" s="1752"/>
      <c r="D349" s="1752"/>
      <c r="E349" s="1752"/>
      <c r="F349" s="1752"/>
      <c r="G349" s="1752"/>
      <c r="H349" s="165">
        <v>2.4793388429752067E-2</v>
      </c>
      <c r="I349" s="165">
        <v>0.73553719008264462</v>
      </c>
      <c r="J349" s="165">
        <v>0</v>
      </c>
      <c r="K349" s="165">
        <v>3.0303030303030304E-2</v>
      </c>
      <c r="L349" s="165">
        <v>0.16528925619834711</v>
      </c>
      <c r="M349" s="166">
        <v>4.4077134986225897E-2</v>
      </c>
    </row>
    <row r="350" spans="2:13" ht="12.75" customHeight="1">
      <c r="B350" s="1752" t="s">
        <v>33</v>
      </c>
      <c r="C350" s="1752"/>
      <c r="D350" s="1752"/>
      <c r="E350" s="1752"/>
      <c r="F350" s="1752"/>
      <c r="G350" s="1752"/>
      <c r="H350" s="165">
        <v>1.3986013986013986E-2</v>
      </c>
      <c r="I350" s="165">
        <v>0.63536463536463539</v>
      </c>
      <c r="J350" s="165">
        <v>0</v>
      </c>
      <c r="K350" s="165">
        <v>6.2937062937062943E-2</v>
      </c>
      <c r="L350" s="165">
        <v>0.25774225774225773</v>
      </c>
      <c r="M350" s="166">
        <v>2.9970029970029972E-2</v>
      </c>
    </row>
    <row r="351" spans="2:13" ht="12.75" customHeight="1">
      <c r="B351" s="1752" t="s">
        <v>34</v>
      </c>
      <c r="C351" s="1752"/>
      <c r="D351" s="1752"/>
      <c r="E351" s="1752"/>
      <c r="F351" s="1752"/>
      <c r="G351" s="1752"/>
      <c r="H351" s="165">
        <v>1.6294508147254073E-2</v>
      </c>
      <c r="I351" s="165">
        <v>0.62643331321665663</v>
      </c>
      <c r="J351" s="165">
        <v>1.2070006035003018E-3</v>
      </c>
      <c r="K351" s="165">
        <v>5.431502715751358E-2</v>
      </c>
      <c r="L351" s="165">
        <v>0.26916113458056729</v>
      </c>
      <c r="M351" s="166">
        <v>3.2589016294508145E-2</v>
      </c>
    </row>
    <row r="352" spans="2:13" ht="12.75" customHeight="1">
      <c r="B352" s="1752" t="s">
        <v>35</v>
      </c>
      <c r="C352" s="1752"/>
      <c r="D352" s="1752"/>
      <c r="E352" s="1752"/>
      <c r="F352" s="1752"/>
      <c r="G352" s="1752"/>
      <c r="H352" s="165">
        <v>1.5306122448979591E-2</v>
      </c>
      <c r="I352" s="165">
        <v>0.48639455782312924</v>
      </c>
      <c r="J352" s="165">
        <v>1.984126984126984E-3</v>
      </c>
      <c r="K352" s="165">
        <v>0.11734693877551021</v>
      </c>
      <c r="L352" s="165">
        <v>0.36224489795918369</v>
      </c>
      <c r="M352" s="166">
        <v>1.6723356009070295E-2</v>
      </c>
    </row>
    <row r="353" spans="2:13" ht="12.75" customHeight="1">
      <c r="B353" s="1752" t="s">
        <v>36</v>
      </c>
      <c r="C353" s="1752"/>
      <c r="D353" s="1752"/>
      <c r="E353" s="1752"/>
      <c r="F353" s="1752"/>
      <c r="G353" s="1752"/>
      <c r="H353" s="165">
        <v>1.2629161882893225E-2</v>
      </c>
      <c r="I353" s="165">
        <v>0.4362801377726751</v>
      </c>
      <c r="J353" s="165">
        <v>3.4443168771526979E-3</v>
      </c>
      <c r="K353" s="165">
        <v>0.10218140068886337</v>
      </c>
      <c r="L353" s="165">
        <v>0.39954075774971298</v>
      </c>
      <c r="M353" s="166">
        <v>4.5924225028702644E-2</v>
      </c>
    </row>
    <row r="354" spans="2:13" ht="12.75" customHeight="1">
      <c r="B354" s="1752" t="s">
        <v>37</v>
      </c>
      <c r="C354" s="1752"/>
      <c r="D354" s="1752"/>
      <c r="E354" s="1752"/>
      <c r="F354" s="1752"/>
      <c r="G354" s="1752"/>
      <c r="H354" s="165">
        <v>1.3214625678929391E-2</v>
      </c>
      <c r="I354" s="165">
        <v>0.33943669858334735</v>
      </c>
      <c r="J354" s="165">
        <v>3.4156447729436139E-3</v>
      </c>
      <c r="K354" s="165">
        <v>0.17710958060361723</v>
      </c>
      <c r="L354" s="165">
        <v>0.43289097933814885</v>
      </c>
      <c r="M354" s="166">
        <v>3.3932471023013604E-2</v>
      </c>
    </row>
    <row r="355" spans="2:13" ht="12.75" customHeight="1">
      <c r="B355" s="1752" t="s">
        <v>38</v>
      </c>
      <c r="C355" s="1752"/>
      <c r="D355" s="1752"/>
      <c r="E355" s="1752"/>
      <c r="F355" s="1752"/>
      <c r="G355" s="1752"/>
      <c r="H355" s="165">
        <v>1.9097222222222224E-2</v>
      </c>
      <c r="I355" s="165">
        <v>0.27256944444444442</v>
      </c>
      <c r="J355" s="165">
        <v>0</v>
      </c>
      <c r="K355" s="165">
        <v>0.24479166666666666</v>
      </c>
      <c r="L355" s="165">
        <v>0.46006944444444442</v>
      </c>
      <c r="M355" s="166">
        <v>3.472222222222222E-3</v>
      </c>
    </row>
    <row r="356" spans="2:13" ht="12.75" customHeight="1">
      <c r="B356" s="1752" t="s">
        <v>39</v>
      </c>
      <c r="C356" s="1752"/>
      <c r="D356" s="1752"/>
      <c r="E356" s="1752"/>
      <c r="F356" s="1752"/>
      <c r="G356" s="1752"/>
      <c r="H356" s="165">
        <v>1.2925969447708578E-2</v>
      </c>
      <c r="I356" s="165">
        <v>0.38190364277320799</v>
      </c>
      <c r="J356" s="165">
        <v>2.3501762632197414E-3</v>
      </c>
      <c r="K356" s="165">
        <v>0.21034077555816685</v>
      </c>
      <c r="L356" s="165">
        <v>0.38895417156286721</v>
      </c>
      <c r="M356" s="166">
        <v>3.5252643948296123E-3</v>
      </c>
    </row>
    <row r="357" spans="2:13" ht="12.75" customHeight="1">
      <c r="B357" s="1752" t="s">
        <v>40</v>
      </c>
      <c r="C357" s="1752"/>
      <c r="D357" s="1752"/>
      <c r="E357" s="1752"/>
      <c r="F357" s="1752"/>
      <c r="G357" s="1752"/>
      <c r="H357" s="165">
        <v>1.6666666666666666E-2</v>
      </c>
      <c r="I357" s="165">
        <v>0.7</v>
      </c>
      <c r="J357" s="165">
        <v>0</v>
      </c>
      <c r="K357" s="165">
        <v>6.6666666666666666E-2</v>
      </c>
      <c r="L357" s="165">
        <v>0.21666666666666667</v>
      </c>
      <c r="M357" s="166">
        <v>0</v>
      </c>
    </row>
    <row r="358" spans="2:13" ht="12.75" customHeight="1">
      <c r="B358" s="3071" t="s">
        <v>43</v>
      </c>
      <c r="C358" s="2930"/>
      <c r="D358" s="2930"/>
      <c r="E358" s="2930"/>
      <c r="F358" s="2930"/>
      <c r="G358" s="2931"/>
      <c r="H358" s="167">
        <v>1.3736360747201526E-2</v>
      </c>
      <c r="I358" s="167">
        <v>0.41032522334828209</v>
      </c>
      <c r="J358" s="167">
        <v>2.7896465270666336E-3</v>
      </c>
      <c r="K358" s="167">
        <v>0.15018185670397965</v>
      </c>
      <c r="L358" s="167">
        <v>0.39344609626046118</v>
      </c>
      <c r="M358" s="168">
        <v>2.9520816413008934E-2</v>
      </c>
    </row>
    <row r="359" spans="2:13" ht="15" customHeight="1">
      <c r="B359" s="2932" t="s">
        <v>137</v>
      </c>
      <c r="C359" s="2933"/>
      <c r="D359" s="2933"/>
      <c r="E359" s="2933"/>
      <c r="F359" s="2933"/>
      <c r="G359" s="2933"/>
      <c r="H359" s="2933"/>
      <c r="I359" s="2933"/>
      <c r="J359" s="2933"/>
      <c r="K359" s="2933"/>
      <c r="L359" s="2933"/>
      <c r="M359" s="2933"/>
    </row>
    <row r="360" spans="2:13" ht="12.75" customHeight="1">
      <c r="B360" s="2901"/>
      <c r="C360" s="2901"/>
      <c r="D360" s="2901"/>
      <c r="E360" s="2901"/>
      <c r="F360" s="2901"/>
      <c r="G360" s="2901"/>
      <c r="H360" s="2901"/>
      <c r="I360" s="2901"/>
      <c r="J360" s="2901"/>
      <c r="K360" s="2901"/>
      <c r="L360" s="2901"/>
      <c r="M360" s="2901"/>
    </row>
    <row r="361" spans="2:13" ht="12.75" customHeight="1">
      <c r="B361" s="12"/>
      <c r="C361" s="12"/>
      <c r="D361" s="12"/>
      <c r="E361" s="12"/>
      <c r="F361" s="12"/>
      <c r="G361" s="12"/>
      <c r="H361" s="12"/>
      <c r="I361" s="12"/>
      <c r="J361" s="12"/>
      <c r="K361" s="12"/>
      <c r="L361" s="12"/>
      <c r="M361" s="12"/>
    </row>
    <row r="362" spans="2:13" ht="15" customHeight="1">
      <c r="B362" s="2936" t="s">
        <v>146</v>
      </c>
      <c r="C362" s="2885"/>
      <c r="D362" s="2885"/>
      <c r="E362" s="2885"/>
      <c r="F362" s="2885"/>
      <c r="G362" s="2912"/>
      <c r="H362" s="3069" t="s">
        <v>140</v>
      </c>
      <c r="I362" s="3069" t="s">
        <v>141</v>
      </c>
      <c r="J362" s="3069" t="s">
        <v>142</v>
      </c>
      <c r="K362" s="3069" t="s">
        <v>143</v>
      </c>
      <c r="L362" s="3069" t="s">
        <v>144</v>
      </c>
      <c r="M362" s="3070" t="s">
        <v>145</v>
      </c>
    </row>
    <row r="363" spans="2:13" ht="12.75" customHeight="1">
      <c r="B363" s="2913"/>
      <c r="C363" s="2913"/>
      <c r="D363" s="2913"/>
      <c r="E363" s="2913"/>
      <c r="F363" s="2913"/>
      <c r="G363" s="2914"/>
      <c r="H363" s="2916"/>
      <c r="I363" s="2916"/>
      <c r="J363" s="2916"/>
      <c r="K363" s="2916"/>
      <c r="L363" s="2916"/>
      <c r="M363" s="2918"/>
    </row>
    <row r="364" spans="2:13" ht="12.75" customHeight="1">
      <c r="B364" s="1748" t="s">
        <v>30</v>
      </c>
      <c r="C364" s="1748"/>
      <c r="D364" s="1748"/>
      <c r="E364" s="1748"/>
      <c r="F364" s="1748"/>
      <c r="G364" s="1748"/>
      <c r="H364" s="164">
        <v>0</v>
      </c>
      <c r="I364" s="164">
        <v>0.93899999999999995</v>
      </c>
      <c r="J364" s="164">
        <v>0</v>
      </c>
      <c r="K364" s="164">
        <v>0.03</v>
      </c>
      <c r="L364" s="164">
        <v>0.03</v>
      </c>
      <c r="M364" s="1852">
        <v>0</v>
      </c>
    </row>
    <row r="365" spans="2:13" ht="12.75" customHeight="1">
      <c r="B365" s="1752" t="s">
        <v>31</v>
      </c>
      <c r="C365" s="1752"/>
      <c r="D365" s="1752"/>
      <c r="E365" s="1752"/>
      <c r="F365" s="1752"/>
      <c r="G365" s="1752"/>
      <c r="H365" s="165">
        <v>8.9999999999999993E-3</v>
      </c>
      <c r="I365" s="165">
        <v>0.61799999999999999</v>
      </c>
      <c r="J365" s="165">
        <v>2E-3</v>
      </c>
      <c r="K365" s="165">
        <v>6.0999999999999999E-2</v>
      </c>
      <c r="L365" s="165">
        <v>0.29699999999999999</v>
      </c>
      <c r="M365" s="166">
        <v>1.4E-2</v>
      </c>
    </row>
    <row r="366" spans="2:13" ht="12.75" customHeight="1">
      <c r="B366" s="1752" t="s">
        <v>32</v>
      </c>
      <c r="C366" s="1752"/>
      <c r="D366" s="1752"/>
      <c r="E366" s="1752"/>
      <c r="F366" s="1752"/>
      <c r="G366" s="1752"/>
      <c r="H366" s="165">
        <v>1.6E-2</v>
      </c>
      <c r="I366" s="165">
        <v>0.73199999999999998</v>
      </c>
      <c r="J366" s="165">
        <v>0</v>
      </c>
      <c r="K366" s="165">
        <v>3.6999999999999998E-2</v>
      </c>
      <c r="L366" s="165">
        <v>0.184</v>
      </c>
      <c r="M366" s="166">
        <v>3.1E-2</v>
      </c>
    </row>
    <row r="367" spans="2:13" ht="12.75" customHeight="1">
      <c r="B367" s="1752" t="s">
        <v>33</v>
      </c>
      <c r="C367" s="1752"/>
      <c r="D367" s="1752"/>
      <c r="E367" s="1752"/>
      <c r="F367" s="1752"/>
      <c r="G367" s="1752"/>
      <c r="H367" s="165">
        <v>1.4E-2</v>
      </c>
      <c r="I367" s="165">
        <v>0.64200000000000002</v>
      </c>
      <c r="J367" s="165">
        <v>0</v>
      </c>
      <c r="K367" s="165">
        <v>6.2E-2</v>
      </c>
      <c r="L367" s="165">
        <v>0.25700000000000001</v>
      </c>
      <c r="M367" s="166">
        <v>2.5999999999999999E-2</v>
      </c>
    </row>
    <row r="368" spans="2:13" ht="12.75" customHeight="1">
      <c r="B368" s="1752" t="s">
        <v>34</v>
      </c>
      <c r="C368" s="1752"/>
      <c r="D368" s="1752"/>
      <c r="E368" s="1752"/>
      <c r="F368" s="1752"/>
      <c r="G368" s="1752"/>
      <c r="H368" s="165">
        <v>1.4E-2</v>
      </c>
      <c r="I368" s="165">
        <v>0.60899999999999999</v>
      </c>
      <c r="J368" s="165">
        <v>1E-3</v>
      </c>
      <c r="K368" s="165">
        <v>6.3E-2</v>
      </c>
      <c r="L368" s="165">
        <v>0.28399999999999997</v>
      </c>
      <c r="M368" s="166">
        <v>2.9000000000000001E-2</v>
      </c>
    </row>
    <row r="369" spans="2:15" ht="12.75" customHeight="1">
      <c r="B369" s="1752" t="s">
        <v>35</v>
      </c>
      <c r="C369" s="1752"/>
      <c r="D369" s="1752"/>
      <c r="E369" s="1752"/>
      <c r="F369" s="1752"/>
      <c r="G369" s="1752"/>
      <c r="H369" s="165">
        <v>1.7000000000000001E-2</v>
      </c>
      <c r="I369" s="165">
        <v>0.46800000000000003</v>
      </c>
      <c r="J369" s="165">
        <v>2E-3</v>
      </c>
      <c r="K369" s="165">
        <v>0.125</v>
      </c>
      <c r="L369" s="165">
        <v>0.373</v>
      </c>
      <c r="M369" s="166">
        <v>1.6E-2</v>
      </c>
    </row>
    <row r="370" spans="2:15" ht="12.75" customHeight="1">
      <c r="B370" s="1752" t="s">
        <v>36</v>
      </c>
      <c r="C370" s="1752"/>
      <c r="D370" s="1752"/>
      <c r="E370" s="1752"/>
      <c r="F370" s="1752"/>
      <c r="G370" s="1752"/>
      <c r="H370" s="165">
        <v>1.2999999999999999E-2</v>
      </c>
      <c r="I370" s="165">
        <v>0.45</v>
      </c>
      <c r="J370" s="165">
        <v>2E-3</v>
      </c>
      <c r="K370" s="165">
        <v>0.13500000000000001</v>
      </c>
      <c r="L370" s="165">
        <v>0.371</v>
      </c>
      <c r="M370" s="166">
        <v>2.9000000000000001E-2</v>
      </c>
    </row>
    <row r="371" spans="2:15" ht="12.75" customHeight="1">
      <c r="B371" s="1752" t="s">
        <v>37</v>
      </c>
      <c r="C371" s="1752"/>
      <c r="D371" s="1752"/>
      <c r="E371" s="1752"/>
      <c r="F371" s="1752"/>
      <c r="G371" s="1752"/>
      <c r="H371" s="165">
        <v>1.2999999999999999E-2</v>
      </c>
      <c r="I371" s="165">
        <v>0.34</v>
      </c>
      <c r="J371" s="165">
        <v>4.0000000000000001E-3</v>
      </c>
      <c r="K371" s="165">
        <v>0.17799999999999999</v>
      </c>
      <c r="L371" s="165">
        <v>0.439</v>
      </c>
      <c r="M371" s="166">
        <v>2.7E-2</v>
      </c>
    </row>
    <row r="372" spans="2:15" ht="12.75" customHeight="1">
      <c r="B372" s="1752" t="s">
        <v>38</v>
      </c>
      <c r="C372" s="1752"/>
      <c r="D372" s="1752"/>
      <c r="E372" s="1752"/>
      <c r="F372" s="1752"/>
      <c r="G372" s="1752"/>
      <c r="H372" s="165">
        <v>1.9E-2</v>
      </c>
      <c r="I372" s="165">
        <v>0.27800000000000002</v>
      </c>
      <c r="J372" s="165">
        <v>2E-3</v>
      </c>
      <c r="K372" s="165">
        <v>0.25900000000000001</v>
      </c>
      <c r="L372" s="165">
        <v>0.441</v>
      </c>
      <c r="M372" s="166">
        <v>2E-3</v>
      </c>
    </row>
    <row r="373" spans="2:15" ht="12.75" customHeight="1">
      <c r="B373" s="1752" t="s">
        <v>39</v>
      </c>
      <c r="C373" s="1752"/>
      <c r="D373" s="1752"/>
      <c r="E373" s="1752"/>
      <c r="F373" s="1752"/>
      <c r="G373" s="1752"/>
      <c r="H373" s="165">
        <v>8.9999999999999993E-3</v>
      </c>
      <c r="I373" s="165">
        <v>0.33900000000000002</v>
      </c>
      <c r="J373" s="165">
        <v>1E-3</v>
      </c>
      <c r="K373" s="165">
        <v>0.23100000000000001</v>
      </c>
      <c r="L373" s="169">
        <v>0.42</v>
      </c>
      <c r="M373" s="166">
        <v>0</v>
      </c>
    </row>
    <row r="374" spans="2:15" ht="12.75" customHeight="1">
      <c r="B374" s="1752" t="s">
        <v>40</v>
      </c>
      <c r="C374" s="1752"/>
      <c r="D374" s="1752"/>
      <c r="E374" s="1752"/>
      <c r="F374" s="1752"/>
      <c r="G374" s="1752"/>
      <c r="H374" s="165">
        <v>0.02</v>
      </c>
      <c r="I374" s="165">
        <v>0.65300000000000002</v>
      </c>
      <c r="J374" s="165">
        <v>0</v>
      </c>
      <c r="K374" s="165">
        <v>8.2000000000000003E-2</v>
      </c>
      <c r="L374" s="165">
        <v>0.245</v>
      </c>
      <c r="M374" s="166">
        <v>0</v>
      </c>
    </row>
    <row r="375" spans="2:15" ht="12.75" customHeight="1">
      <c r="B375" s="3071" t="s">
        <v>43</v>
      </c>
      <c r="C375" s="2930"/>
      <c r="D375" s="2930"/>
      <c r="E375" s="2930"/>
      <c r="F375" s="2930"/>
      <c r="G375" s="2931"/>
      <c r="H375" s="167">
        <v>1.2999999999999999E-2</v>
      </c>
      <c r="I375" s="167">
        <v>0.41</v>
      </c>
      <c r="J375" s="167">
        <v>3.0000000000000001E-3</v>
      </c>
      <c r="K375" s="167">
        <v>0.152</v>
      </c>
      <c r="L375" s="167">
        <v>0.39900000000000002</v>
      </c>
      <c r="M375" s="168">
        <v>2.4E-2</v>
      </c>
    </row>
    <row r="376" spans="2:15" ht="15" customHeight="1">
      <c r="B376" s="2932" t="s">
        <v>137</v>
      </c>
      <c r="C376" s="2933"/>
      <c r="D376" s="2933"/>
      <c r="E376" s="2933"/>
      <c r="F376" s="2933"/>
      <c r="G376" s="2933"/>
      <c r="H376" s="2933"/>
      <c r="I376" s="2933"/>
      <c r="J376" s="2933"/>
      <c r="K376" s="2933"/>
      <c r="L376" s="2933"/>
      <c r="M376" s="2933"/>
    </row>
    <row r="377" spans="2:15" ht="15" customHeight="1">
      <c r="B377" s="2901"/>
      <c r="C377" s="2901"/>
      <c r="D377" s="2901"/>
      <c r="E377" s="2901"/>
      <c r="F377" s="2901"/>
      <c r="G377" s="2901"/>
      <c r="H377" s="2901"/>
      <c r="I377" s="2901"/>
      <c r="J377" s="2901"/>
      <c r="K377" s="2901"/>
      <c r="L377" s="2901"/>
      <c r="M377" s="2901"/>
    </row>
    <row r="378" spans="2:15" ht="12.75" customHeight="1"/>
    <row r="379" spans="2:15" ht="15" customHeight="1">
      <c r="B379" s="2936" t="s">
        <v>147</v>
      </c>
      <c r="C379" s="2885"/>
      <c r="D379" s="2885"/>
      <c r="E379" s="2885"/>
      <c r="F379" s="2885"/>
      <c r="G379" s="2912"/>
      <c r="H379" s="3069" t="s">
        <v>140</v>
      </c>
      <c r="I379" s="3069" t="s">
        <v>141</v>
      </c>
      <c r="J379" s="3069" t="s">
        <v>142</v>
      </c>
      <c r="K379" s="3069" t="s">
        <v>143</v>
      </c>
      <c r="L379" s="3069" t="s">
        <v>144</v>
      </c>
      <c r="M379" s="3070" t="s">
        <v>145</v>
      </c>
    </row>
    <row r="380" spans="2:15" ht="12.75" customHeight="1">
      <c r="B380" s="2913"/>
      <c r="C380" s="2913"/>
      <c r="D380" s="2913"/>
      <c r="E380" s="2913"/>
      <c r="F380" s="2913"/>
      <c r="G380" s="2914"/>
      <c r="H380" s="2916"/>
      <c r="I380" s="2916"/>
      <c r="J380" s="2916"/>
      <c r="K380" s="2916"/>
      <c r="L380" s="2916"/>
      <c r="M380" s="2918"/>
      <c r="N380" s="2836"/>
    </row>
    <row r="381" spans="2:15" ht="12.75" customHeight="1">
      <c r="B381" s="1748" t="s">
        <v>30</v>
      </c>
      <c r="C381" s="1748"/>
      <c r="D381" s="1748"/>
      <c r="E381" s="1748"/>
      <c r="F381" s="1748"/>
      <c r="G381" s="1748"/>
      <c r="H381" s="172">
        <v>0</v>
      </c>
      <c r="I381" s="172">
        <v>0.92900000000000005</v>
      </c>
      <c r="J381" s="172">
        <v>0</v>
      </c>
      <c r="K381" s="172">
        <v>3.5999999999999997E-2</v>
      </c>
      <c r="L381" s="172">
        <v>3.5999999999999997E-2</v>
      </c>
      <c r="M381" s="1853">
        <v>0</v>
      </c>
      <c r="N381" s="2836"/>
      <c r="O381" s="2836"/>
    </row>
    <row r="382" spans="2:15" ht="12.75" customHeight="1">
      <c r="B382" s="1752" t="s">
        <v>31</v>
      </c>
      <c r="C382" s="1752"/>
      <c r="D382" s="1752"/>
      <c r="E382" s="1752"/>
      <c r="F382" s="1752"/>
      <c r="G382" s="1752"/>
      <c r="H382" s="172">
        <v>8.9999999999999993E-3</v>
      </c>
      <c r="I382" s="172">
        <v>0.55500000000000005</v>
      </c>
      <c r="J382" s="172">
        <v>2E-3</v>
      </c>
      <c r="K382" s="172">
        <v>8.5999999999999993E-2</v>
      </c>
      <c r="L382" s="172">
        <v>0.33600000000000002</v>
      </c>
      <c r="M382" s="1853">
        <v>1.0999999999999999E-2</v>
      </c>
      <c r="N382" s="2836"/>
      <c r="O382" s="2836"/>
    </row>
    <row r="383" spans="2:15" ht="12.75" customHeight="1">
      <c r="B383" s="1752" t="s">
        <v>32</v>
      </c>
      <c r="C383" s="1752"/>
      <c r="D383" s="1752"/>
      <c r="E383" s="1752"/>
      <c r="F383" s="1752"/>
      <c r="G383" s="1752"/>
      <c r="H383" s="172">
        <v>2.4E-2</v>
      </c>
      <c r="I383" s="172">
        <v>0.72</v>
      </c>
      <c r="J383" s="172">
        <v>0</v>
      </c>
      <c r="K383" s="172">
        <v>4.2000000000000003E-2</v>
      </c>
      <c r="L383" s="172">
        <v>0.191</v>
      </c>
      <c r="M383" s="1853">
        <v>2.4E-2</v>
      </c>
      <c r="N383" s="2836"/>
      <c r="O383" s="2836"/>
    </row>
    <row r="384" spans="2:15" ht="12.75" customHeight="1">
      <c r="B384" s="1752" t="s">
        <v>33</v>
      </c>
      <c r="C384" s="1752"/>
      <c r="D384" s="1752"/>
      <c r="E384" s="1752"/>
      <c r="F384" s="1752"/>
      <c r="G384" s="1752"/>
      <c r="H384" s="172">
        <v>1.2E-2</v>
      </c>
      <c r="I384" s="172">
        <v>0.621</v>
      </c>
      <c r="J384" s="172">
        <v>1E-3</v>
      </c>
      <c r="K384" s="172">
        <v>6.6000000000000003E-2</v>
      </c>
      <c r="L384" s="172">
        <v>0.27900000000000003</v>
      </c>
      <c r="M384" s="1853">
        <v>2.1999999999999999E-2</v>
      </c>
      <c r="N384" s="2836"/>
      <c r="O384" s="2836"/>
    </row>
    <row r="385" spans="2:15" ht="12.75" customHeight="1">
      <c r="B385" s="1752" t="s">
        <v>34</v>
      </c>
      <c r="C385" s="1752"/>
      <c r="D385" s="1752"/>
      <c r="E385" s="1752"/>
      <c r="F385" s="1752"/>
      <c r="G385" s="1752"/>
      <c r="H385" s="172">
        <v>1.4E-2</v>
      </c>
      <c r="I385" s="172">
        <v>0.59399999999999997</v>
      </c>
      <c r="J385" s="172">
        <v>1E-3</v>
      </c>
      <c r="K385" s="172">
        <v>6.7000000000000004E-2</v>
      </c>
      <c r="L385" s="172">
        <v>0.30199999999999999</v>
      </c>
      <c r="M385" s="1853">
        <v>2.1999999999999999E-2</v>
      </c>
      <c r="N385" s="2836"/>
      <c r="O385" s="2836"/>
    </row>
    <row r="386" spans="2:15" ht="12.75" customHeight="1">
      <c r="B386" s="1752" t="s">
        <v>35</v>
      </c>
      <c r="C386" s="1752"/>
      <c r="D386" s="1752"/>
      <c r="E386" s="1752"/>
      <c r="F386" s="1752"/>
      <c r="G386" s="1752"/>
      <c r="H386" s="172">
        <v>1.4999999999999999E-2</v>
      </c>
      <c r="I386" s="172">
        <v>0.44900000000000001</v>
      </c>
      <c r="J386" s="172">
        <v>2E-3</v>
      </c>
      <c r="K386" s="172">
        <v>0.13300000000000001</v>
      </c>
      <c r="L386" s="172">
        <v>0.38600000000000001</v>
      </c>
      <c r="M386" s="1853">
        <v>1.4999999999999999E-2</v>
      </c>
      <c r="N386" s="2836"/>
      <c r="O386" s="2836"/>
    </row>
    <row r="387" spans="2:15" ht="12.75" customHeight="1">
      <c r="B387" s="1752" t="s">
        <v>36</v>
      </c>
      <c r="C387" s="1752"/>
      <c r="D387" s="1752"/>
      <c r="E387" s="1752"/>
      <c r="F387" s="1752"/>
      <c r="G387" s="1752"/>
      <c r="H387" s="172">
        <v>1.0999999999999999E-2</v>
      </c>
      <c r="I387" s="172">
        <v>0.45700000000000002</v>
      </c>
      <c r="J387" s="172">
        <v>1E-3</v>
      </c>
      <c r="K387" s="172">
        <v>0.129</v>
      </c>
      <c r="L387" s="172">
        <v>0.38</v>
      </c>
      <c r="M387" s="1853">
        <v>2.1999999999999999E-2</v>
      </c>
      <c r="N387" s="2836"/>
      <c r="O387" s="2836"/>
    </row>
    <row r="388" spans="2:15" ht="12.75" customHeight="1">
      <c r="B388" s="1752" t="s">
        <v>37</v>
      </c>
      <c r="C388" s="1752"/>
      <c r="D388" s="1752"/>
      <c r="E388" s="1752"/>
      <c r="F388" s="1752"/>
      <c r="G388" s="1752"/>
      <c r="H388" s="172">
        <v>1.2999999999999999E-2</v>
      </c>
      <c r="I388" s="172">
        <v>0.33100000000000002</v>
      </c>
      <c r="J388" s="172">
        <v>3.0000000000000001E-3</v>
      </c>
      <c r="K388" s="172">
        <v>0.184</v>
      </c>
      <c r="L388" s="172">
        <v>0.44800000000000001</v>
      </c>
      <c r="M388" s="1853">
        <v>0.02</v>
      </c>
      <c r="N388" s="2836"/>
      <c r="O388" s="2836"/>
    </row>
    <row r="389" spans="2:15" ht="12.75" customHeight="1">
      <c r="B389" s="1752" t="s">
        <v>38</v>
      </c>
      <c r="C389" s="1752"/>
      <c r="D389" s="1752"/>
      <c r="E389" s="1752"/>
      <c r="F389" s="1752"/>
      <c r="G389" s="1752"/>
      <c r="H389" s="172">
        <v>0.01</v>
      </c>
      <c r="I389" s="172">
        <v>0.31900000000000001</v>
      </c>
      <c r="J389" s="172">
        <v>2E-3</v>
      </c>
      <c r="K389" s="172">
        <v>0.22700000000000001</v>
      </c>
      <c r="L389" s="172">
        <v>0.442</v>
      </c>
      <c r="M389" s="1853">
        <v>0</v>
      </c>
      <c r="N389" s="2836"/>
      <c r="O389" s="2836"/>
    </row>
    <row r="390" spans="2:15" ht="12.75" customHeight="1">
      <c r="B390" s="1752" t="s">
        <v>39</v>
      </c>
      <c r="C390" s="1752"/>
      <c r="D390" s="1752"/>
      <c r="E390" s="1752"/>
      <c r="F390" s="1752"/>
      <c r="G390" s="1752"/>
      <c r="H390" s="172">
        <v>1.14E-2</v>
      </c>
      <c r="I390" s="172">
        <v>0.36199999999999999</v>
      </c>
      <c r="J390" s="172">
        <v>1E-3</v>
      </c>
      <c r="K390" s="172">
        <v>0.215</v>
      </c>
      <c r="L390" s="172">
        <v>0.41</v>
      </c>
      <c r="M390" s="1853">
        <v>0</v>
      </c>
      <c r="N390" s="2836"/>
      <c r="O390" s="2836"/>
    </row>
    <row r="391" spans="2:15" ht="12.75" customHeight="1">
      <c r="B391" s="1752" t="s">
        <v>40</v>
      </c>
      <c r="C391" s="1752"/>
      <c r="D391" s="1752"/>
      <c r="E391" s="1752"/>
      <c r="F391" s="1752"/>
      <c r="G391" s="1752"/>
      <c r="H391" s="172">
        <v>0</v>
      </c>
      <c r="I391" s="172">
        <v>0</v>
      </c>
      <c r="J391" s="172">
        <v>0</v>
      </c>
      <c r="K391" s="172">
        <v>0</v>
      </c>
      <c r="L391" s="172">
        <v>0</v>
      </c>
      <c r="M391" s="1853">
        <v>0</v>
      </c>
      <c r="N391" s="2836"/>
      <c r="O391" s="2836"/>
    </row>
    <row r="392" spans="2:15" ht="12.75" customHeight="1">
      <c r="B392" s="3071" t="s">
        <v>43</v>
      </c>
      <c r="C392" s="2930"/>
      <c r="D392" s="2930"/>
      <c r="E392" s="2930"/>
      <c r="F392" s="2930"/>
      <c r="G392" s="2931"/>
      <c r="H392" s="173">
        <v>1.2999999999999999E-2</v>
      </c>
      <c r="I392" s="173">
        <v>0.39900000000000002</v>
      </c>
      <c r="J392" s="174">
        <v>3.0000000000000001E-3</v>
      </c>
      <c r="K392" s="173">
        <v>0.157</v>
      </c>
      <c r="L392" s="173">
        <v>0.41</v>
      </c>
      <c r="M392" s="1854">
        <v>1.7999999999999999E-2</v>
      </c>
      <c r="N392" s="2836"/>
    </row>
    <row r="393" spans="2:15" ht="33" customHeight="1">
      <c r="B393" s="2963" t="s">
        <v>137</v>
      </c>
      <c r="C393" s="2964"/>
      <c r="D393" s="2964"/>
      <c r="E393" s="2964"/>
      <c r="F393" s="2964"/>
      <c r="G393" s="2964"/>
      <c r="H393" s="2964"/>
      <c r="I393" s="2964"/>
      <c r="J393" s="2964"/>
      <c r="K393" s="2964"/>
      <c r="L393" s="2964"/>
      <c r="M393" s="2964"/>
    </row>
    <row r="394" spans="2:15" ht="12.75" customHeight="1">
      <c r="B394" s="1"/>
      <c r="C394" s="1"/>
      <c r="D394" s="1"/>
      <c r="E394" s="1"/>
      <c r="F394" s="1"/>
      <c r="G394" s="1"/>
      <c r="H394" s="1"/>
      <c r="I394" s="1"/>
      <c r="J394" s="1"/>
      <c r="K394" s="1"/>
      <c r="L394" s="1"/>
      <c r="M394" s="1"/>
    </row>
    <row r="395" spans="2:15" ht="12.75" customHeight="1">
      <c r="B395" s="1705" t="s">
        <v>148</v>
      </c>
      <c r="C395" s="1705"/>
      <c r="D395" s="1705"/>
      <c r="E395" s="1705"/>
      <c r="F395" s="1705"/>
      <c r="G395" s="1705"/>
      <c r="H395" s="1705"/>
      <c r="I395" s="1705"/>
      <c r="J395" s="1705"/>
      <c r="K395" s="1705"/>
      <c r="L395" s="1705"/>
      <c r="M395" s="1705"/>
    </row>
    <row r="396" spans="2:15" ht="12.75" customHeight="1">
      <c r="B396" s="1"/>
      <c r="C396" s="1"/>
      <c r="D396" s="1"/>
      <c r="E396" s="1"/>
      <c r="F396" s="1"/>
      <c r="G396" s="1"/>
      <c r="H396" s="1"/>
      <c r="I396" s="1"/>
      <c r="J396" s="1"/>
      <c r="K396" s="1"/>
      <c r="L396" s="1"/>
      <c r="M396" s="1"/>
    </row>
    <row r="397" spans="2:15" ht="24.75" customHeight="1">
      <c r="B397" s="2936" t="s">
        <v>149</v>
      </c>
      <c r="C397" s="2885"/>
      <c r="D397" s="2912"/>
      <c r="E397" s="3069">
        <v>2023</v>
      </c>
      <c r="F397" s="3070">
        <v>2024</v>
      </c>
      <c r="G397" s="3070">
        <v>2025</v>
      </c>
      <c r="H397" s="1"/>
      <c r="I397" s="1"/>
      <c r="J397" s="1"/>
      <c r="K397" s="1"/>
      <c r="L397" s="1"/>
      <c r="M397" s="1"/>
    </row>
    <row r="398" spans="2:15" ht="12.75" customHeight="1">
      <c r="B398" s="2885"/>
      <c r="C398" s="2882"/>
      <c r="D398" s="2912"/>
      <c r="E398" s="2940"/>
      <c r="F398" s="2941"/>
      <c r="G398" s="2941"/>
      <c r="H398" s="1"/>
      <c r="I398" s="1"/>
      <c r="J398" s="1"/>
      <c r="K398" s="1"/>
      <c r="L398" s="1"/>
      <c r="M398" s="1"/>
    </row>
    <row r="399" spans="2:15" ht="15.75" customHeight="1">
      <c r="B399" s="2913"/>
      <c r="C399" s="2913"/>
      <c r="D399" s="2914"/>
      <c r="E399" s="2916"/>
      <c r="F399" s="2918"/>
      <c r="G399" s="2918"/>
      <c r="H399" s="1"/>
      <c r="I399" s="1"/>
      <c r="J399" s="1"/>
      <c r="K399" s="1"/>
      <c r="L399" s="1"/>
      <c r="M399" s="1"/>
    </row>
    <row r="400" spans="2:15" ht="12.75" customHeight="1">
      <c r="B400" s="2956" t="s">
        <v>30</v>
      </c>
      <c r="C400" s="2926"/>
      <c r="D400" s="2927"/>
      <c r="E400" s="1852">
        <v>0.91867753327764134</v>
      </c>
      <c r="F400" s="1852">
        <v>1.0289999999999999</v>
      </c>
      <c r="G400" s="1852">
        <v>1.014</v>
      </c>
      <c r="H400" s="1"/>
      <c r="J400" s="1"/>
      <c r="K400" s="1"/>
      <c r="L400" s="1"/>
      <c r="M400" s="1"/>
    </row>
    <row r="401" spans="2:13" ht="12.75" customHeight="1">
      <c r="B401" s="2976" t="s">
        <v>31</v>
      </c>
      <c r="C401" s="2908"/>
      <c r="D401" s="2909"/>
      <c r="E401" s="166">
        <v>1.1542138483999944</v>
      </c>
      <c r="F401" s="166">
        <v>1.1120000000000001</v>
      </c>
      <c r="G401" s="166">
        <v>1.1240000000000001</v>
      </c>
      <c r="J401" s="1"/>
      <c r="K401" s="1"/>
      <c r="L401" s="1"/>
      <c r="M401" s="1"/>
    </row>
    <row r="402" spans="2:13" ht="12.75" customHeight="1">
      <c r="B402" s="2976" t="s">
        <v>32</v>
      </c>
      <c r="C402" s="2908"/>
      <c r="D402" s="2909"/>
      <c r="E402" s="166">
        <v>0.94840561514674315</v>
      </c>
      <c r="F402" s="166">
        <v>0.97799999999999998</v>
      </c>
      <c r="G402" s="166">
        <v>0.95899999999999996</v>
      </c>
    </row>
    <row r="403" spans="2:13" ht="12.75" customHeight="1">
      <c r="B403" s="2976" t="s">
        <v>33</v>
      </c>
      <c r="C403" s="2908"/>
      <c r="D403" s="2909"/>
      <c r="E403" s="166">
        <v>0.89409987430671078</v>
      </c>
      <c r="F403" s="166">
        <v>0.93100000000000005</v>
      </c>
      <c r="G403" s="166">
        <v>0.91500000000000004</v>
      </c>
    </row>
    <row r="404" spans="2:13" ht="12.75" customHeight="1">
      <c r="B404" s="2976" t="s">
        <v>34</v>
      </c>
      <c r="C404" s="2908"/>
      <c r="D404" s="2909"/>
      <c r="E404" s="166">
        <v>0.91506158699771045</v>
      </c>
      <c r="F404" s="166">
        <v>0.91700000000000004</v>
      </c>
      <c r="G404" s="166">
        <v>0.90100000000000002</v>
      </c>
    </row>
    <row r="405" spans="2:13" ht="12.75" customHeight="1">
      <c r="B405" s="2976" t="s">
        <v>35</v>
      </c>
      <c r="C405" s="2908"/>
      <c r="D405" s="2909"/>
      <c r="E405" s="166">
        <v>0.87693061518779969</v>
      </c>
      <c r="F405" s="166">
        <v>0.879</v>
      </c>
      <c r="G405" s="166">
        <v>0.88900000000000001</v>
      </c>
    </row>
    <row r="406" spans="2:13" ht="12.75" customHeight="1">
      <c r="B406" s="2976" t="s">
        <v>36</v>
      </c>
      <c r="C406" s="2908"/>
      <c r="D406" s="2909"/>
      <c r="E406" s="166">
        <v>0.91740710457618324</v>
      </c>
      <c r="F406" s="166">
        <v>0.91500000000000004</v>
      </c>
      <c r="G406" s="166">
        <v>0.871</v>
      </c>
    </row>
    <row r="407" spans="2:13" ht="12.75" customHeight="1">
      <c r="B407" s="2976" t="s">
        <v>37</v>
      </c>
      <c r="C407" s="2908"/>
      <c r="D407" s="2909"/>
      <c r="E407" s="166">
        <v>0.8673278268450485</v>
      </c>
      <c r="F407" s="166">
        <v>0.85299999999999998</v>
      </c>
      <c r="G407" s="166">
        <v>0.84599999999999997</v>
      </c>
    </row>
    <row r="408" spans="2:13" ht="12.75" customHeight="1">
      <c r="B408" s="2976" t="s">
        <v>38</v>
      </c>
      <c r="C408" s="2908"/>
      <c r="D408" s="2909"/>
      <c r="E408" s="166">
        <v>1.0214188757585541</v>
      </c>
      <c r="F408" s="166">
        <v>1</v>
      </c>
      <c r="G408" s="166">
        <v>0.874</v>
      </c>
    </row>
    <row r="409" spans="2:13" ht="12.75" customHeight="1">
      <c r="B409" s="2976" t="s">
        <v>39</v>
      </c>
      <c r="C409" s="2908"/>
      <c r="D409" s="2909"/>
      <c r="E409" s="166">
        <v>0.89397232576425856</v>
      </c>
      <c r="F409" s="166">
        <v>0.91900000000000004</v>
      </c>
      <c r="G409" s="166">
        <v>0.877</v>
      </c>
    </row>
    <row r="410" spans="2:13" ht="12.75" customHeight="1">
      <c r="B410" s="2976" t="s">
        <v>40</v>
      </c>
      <c r="C410" s="2908"/>
      <c r="D410" s="2909"/>
      <c r="E410" s="166">
        <v>1</v>
      </c>
      <c r="F410" s="166">
        <v>1</v>
      </c>
      <c r="G410" s="166">
        <v>0</v>
      </c>
    </row>
    <row r="411" spans="2:13" ht="12.75" customHeight="1">
      <c r="B411" s="2980" t="s">
        <v>150</v>
      </c>
      <c r="C411" s="2930"/>
      <c r="D411" s="2931"/>
      <c r="E411" s="168">
        <v>0.93321745716366478</v>
      </c>
      <c r="F411" s="168">
        <v>0.90400000000000003</v>
      </c>
      <c r="G411" s="168">
        <v>0.86799999999999999</v>
      </c>
    </row>
    <row r="412" spans="2:13" ht="15" customHeight="1">
      <c r="B412" s="2932" t="s">
        <v>151</v>
      </c>
      <c r="C412" s="2933"/>
      <c r="D412" s="2933"/>
      <c r="E412" s="2933"/>
      <c r="F412" s="2933"/>
      <c r="G412" s="2933"/>
    </row>
    <row r="413" spans="2:13" ht="15" customHeight="1">
      <c r="B413" s="2885"/>
      <c r="C413" s="2882"/>
      <c r="D413" s="2882"/>
      <c r="E413" s="2882"/>
      <c r="F413" s="2882"/>
      <c r="G413" s="2885"/>
    </row>
    <row r="414" spans="2:13" ht="15" customHeight="1">
      <c r="B414" s="2885"/>
      <c r="C414" s="2882"/>
      <c r="D414" s="2882"/>
      <c r="E414" s="2882"/>
      <c r="F414" s="2882"/>
      <c r="G414" s="2885"/>
    </row>
    <row r="415" spans="2:13" ht="12.75" customHeight="1">
      <c r="B415" s="2885"/>
      <c r="C415" s="2882"/>
      <c r="D415" s="2882"/>
      <c r="E415" s="2882"/>
      <c r="F415" s="2882"/>
      <c r="G415" s="2885"/>
    </row>
    <row r="416" spans="2:13" ht="24.75" customHeight="1">
      <c r="B416" s="2901"/>
      <c r="C416" s="2901"/>
      <c r="D416" s="2901"/>
      <c r="E416" s="2901"/>
      <c r="F416" s="2901"/>
      <c r="G416" s="2901"/>
    </row>
    <row r="419" spans="1:13" ht="30.75" customHeight="1">
      <c r="B419" s="175" t="s">
        <v>152</v>
      </c>
      <c r="C419" s="176"/>
      <c r="D419" s="10"/>
      <c r="E419" s="10"/>
      <c r="F419" s="10"/>
      <c r="G419" s="10"/>
      <c r="H419" s="10"/>
      <c r="I419" s="10"/>
      <c r="J419" s="10"/>
      <c r="K419" s="10"/>
      <c r="L419" s="10"/>
      <c r="M419" s="10"/>
    </row>
    <row r="420" spans="1:13" ht="12.75" customHeight="1">
      <c r="B420" s="1"/>
      <c r="C420" s="1"/>
      <c r="D420" s="1"/>
      <c r="E420" s="1"/>
      <c r="F420" s="1"/>
      <c r="G420" s="1"/>
      <c r="H420" s="1"/>
      <c r="I420" s="1"/>
      <c r="J420" s="1"/>
      <c r="K420" s="1"/>
      <c r="L420" s="1"/>
      <c r="M420" s="1"/>
    </row>
    <row r="421" spans="1:13" ht="12.75" customHeight="1">
      <c r="B421" s="1"/>
      <c r="C421" s="1"/>
      <c r="D421" s="1"/>
      <c r="E421" s="1"/>
      <c r="F421" s="1"/>
      <c r="G421" s="1"/>
      <c r="H421" s="1"/>
      <c r="I421" s="1"/>
      <c r="J421" s="1"/>
      <c r="K421" s="1"/>
      <c r="L421" s="1"/>
      <c r="M421" s="1"/>
    </row>
    <row r="422" spans="1:13" ht="12.75" customHeight="1">
      <c r="B422" s="1705" t="s">
        <v>153</v>
      </c>
      <c r="C422" s="1705"/>
      <c r="D422" s="1705"/>
      <c r="E422" s="1705"/>
      <c r="F422" s="1705"/>
      <c r="G422" s="1705"/>
      <c r="H422" s="1705"/>
      <c r="I422" s="1705"/>
      <c r="J422" s="1705"/>
      <c r="K422" s="1705"/>
      <c r="L422" s="1705"/>
      <c r="M422" s="1705"/>
    </row>
    <row r="423" spans="1:13" ht="15" customHeight="1">
      <c r="B423" s="3065" t="s">
        <v>154</v>
      </c>
      <c r="C423" s="2882"/>
      <c r="D423" s="2882"/>
      <c r="E423" s="2882"/>
      <c r="F423" s="2882"/>
      <c r="G423" s="2882"/>
      <c r="H423" s="2882"/>
      <c r="I423" s="2882"/>
      <c r="J423" s="2882"/>
      <c r="K423" s="2882"/>
      <c r="L423" s="2882"/>
      <c r="M423" s="2882"/>
    </row>
    <row r="424" spans="1:13" ht="12.75" customHeight="1">
      <c r="B424" s="2882"/>
      <c r="C424" s="2882"/>
      <c r="D424" s="2882"/>
      <c r="E424" s="2882"/>
      <c r="F424" s="2882"/>
      <c r="G424" s="2882"/>
      <c r="H424" s="2882"/>
      <c r="I424" s="2882"/>
      <c r="J424" s="2882"/>
      <c r="K424" s="2882"/>
      <c r="L424" s="2882"/>
      <c r="M424" s="2882"/>
    </row>
    <row r="425" spans="1:13" ht="12.75" customHeight="1">
      <c r="A425" s="176"/>
      <c r="B425" s="1704"/>
      <c r="C425" s="1704"/>
      <c r="D425" s="1704"/>
      <c r="E425" s="1704"/>
      <c r="F425" s="1704"/>
      <c r="G425" s="1704"/>
      <c r="H425" s="1704"/>
      <c r="I425" s="1704"/>
      <c r="J425" s="1704"/>
      <c r="K425" s="1704"/>
      <c r="L425" s="1704"/>
      <c r="M425" s="1704"/>
    </row>
    <row r="426" spans="1:13" ht="12.75" customHeight="1">
      <c r="A426" s="176"/>
      <c r="B426" s="1704"/>
      <c r="C426" s="1704"/>
      <c r="D426" s="1704"/>
      <c r="E426" s="1704"/>
      <c r="F426" s="1704"/>
      <c r="G426" s="1704"/>
      <c r="H426" s="1704"/>
      <c r="I426" s="1704"/>
      <c r="J426" s="1704"/>
      <c r="K426" s="1704"/>
      <c r="L426" s="1704"/>
      <c r="M426" s="1704"/>
    </row>
    <row r="427" spans="1:13" ht="12.75" customHeight="1">
      <c r="A427" s="176"/>
      <c r="B427" s="2910" t="s">
        <v>155</v>
      </c>
      <c r="C427" s="2885"/>
      <c r="D427" s="2885"/>
      <c r="E427" s="2885"/>
      <c r="F427" s="2885"/>
      <c r="G427" s="2885"/>
      <c r="H427" s="2885"/>
      <c r="I427" s="2885"/>
      <c r="J427" s="2885"/>
      <c r="K427" s="2885"/>
      <c r="L427" s="2885"/>
      <c r="M427" s="2885"/>
    </row>
    <row r="428" spans="1:13" ht="12.75" customHeight="1">
      <c r="A428" s="176"/>
      <c r="B428" s="3066" t="s">
        <v>156</v>
      </c>
      <c r="C428" s="2885"/>
      <c r="D428" s="2885"/>
      <c r="E428" s="2885"/>
      <c r="F428" s="2885"/>
      <c r="G428" s="2885"/>
      <c r="H428" s="2885"/>
      <c r="I428" s="2885"/>
      <c r="J428" s="2885"/>
      <c r="K428" s="2885"/>
      <c r="L428" s="2885"/>
      <c r="M428" s="2885"/>
    </row>
    <row r="429" spans="1:13" ht="12.75" customHeight="1">
      <c r="A429" s="176"/>
      <c r="B429" s="2885"/>
      <c r="C429" s="2882"/>
      <c r="D429" s="2882"/>
      <c r="E429" s="2882"/>
      <c r="F429" s="2882"/>
      <c r="G429" s="2882"/>
      <c r="H429" s="2882"/>
      <c r="I429" s="2882"/>
      <c r="J429" s="2882"/>
      <c r="K429" s="2882"/>
      <c r="L429" s="2882"/>
      <c r="M429" s="2885"/>
    </row>
    <row r="430" spans="1:13" ht="46.5" customHeight="1">
      <c r="A430" s="176"/>
      <c r="B430" s="2885"/>
      <c r="C430" s="2885"/>
      <c r="D430" s="2885"/>
      <c r="E430" s="2885"/>
      <c r="F430" s="2885"/>
      <c r="G430" s="2885"/>
      <c r="H430" s="2885"/>
      <c r="I430" s="2885"/>
      <c r="J430" s="2885"/>
      <c r="K430" s="2885"/>
      <c r="L430" s="2885"/>
      <c r="M430" s="2885"/>
    </row>
    <row r="431" spans="1:13" ht="12.75" customHeight="1">
      <c r="B431" s="1"/>
      <c r="C431" s="1"/>
      <c r="D431" s="1"/>
      <c r="E431" s="1"/>
      <c r="F431" s="1"/>
      <c r="G431" s="1"/>
      <c r="H431" s="1"/>
      <c r="I431" s="1"/>
      <c r="J431" s="1"/>
      <c r="K431" s="1"/>
      <c r="L431" s="1"/>
      <c r="M431" s="1"/>
    </row>
    <row r="432" spans="1:13" ht="12.75" customHeight="1">
      <c r="B432" s="1"/>
      <c r="C432" s="1"/>
      <c r="D432" s="1"/>
      <c r="E432" s="1"/>
      <c r="F432" s="1"/>
      <c r="G432" s="1"/>
      <c r="H432" s="1"/>
      <c r="I432" s="1"/>
      <c r="J432" s="1"/>
      <c r="K432" s="1"/>
      <c r="L432" s="1"/>
      <c r="M432" s="1"/>
    </row>
    <row r="433" spans="2:14" ht="24" customHeight="1">
      <c r="B433" s="9" t="s">
        <v>157</v>
      </c>
      <c r="C433" s="10"/>
      <c r="D433" s="10"/>
      <c r="E433" s="10"/>
      <c r="F433" s="10"/>
      <c r="G433" s="10"/>
      <c r="H433" s="10"/>
      <c r="I433" s="10"/>
      <c r="J433" s="10"/>
      <c r="K433" s="10"/>
      <c r="L433" s="10"/>
      <c r="M433" s="10"/>
    </row>
    <row r="436" spans="2:14" ht="12.75" customHeight="1">
      <c r="B436" s="1705" t="s">
        <v>158</v>
      </c>
      <c r="C436" s="1705"/>
      <c r="D436" s="1705"/>
      <c r="E436" s="1705"/>
      <c r="F436" s="1705"/>
      <c r="G436" s="1705"/>
      <c r="H436" s="1705"/>
      <c r="I436" s="1705"/>
      <c r="J436" s="1705"/>
      <c r="K436" s="1705"/>
      <c r="L436" s="1705"/>
      <c r="M436" s="1705"/>
      <c r="N436" s="1"/>
    </row>
    <row r="437" spans="2:14" ht="12.75" customHeight="1">
      <c r="B437" s="1"/>
      <c r="C437" s="1"/>
      <c r="D437" s="1"/>
      <c r="E437" s="1"/>
      <c r="F437" s="1"/>
      <c r="G437" s="1"/>
      <c r="H437" s="1"/>
      <c r="I437" s="1"/>
      <c r="J437" s="1"/>
      <c r="K437" s="1"/>
      <c r="L437" s="1"/>
      <c r="M437" s="1"/>
      <c r="N437" s="1"/>
    </row>
    <row r="438" spans="2:14" ht="15" customHeight="1">
      <c r="B438" s="2936" t="s">
        <v>159</v>
      </c>
      <c r="C438" s="2885"/>
      <c r="D438" s="2912"/>
      <c r="E438" s="2917">
        <v>2023</v>
      </c>
      <c r="F438" s="2885"/>
      <c r="G438" s="2912"/>
      <c r="H438" s="2917">
        <v>2024</v>
      </c>
      <c r="I438" s="2885"/>
      <c r="J438" s="2885"/>
      <c r="K438" s="2917">
        <v>2025</v>
      </c>
      <c r="L438" s="2885"/>
      <c r="M438" s="2885"/>
      <c r="N438" s="2983"/>
    </row>
    <row r="439" spans="2:14" ht="12.75" customHeight="1">
      <c r="B439" s="2885"/>
      <c r="C439" s="2882"/>
      <c r="D439" s="2912"/>
      <c r="E439" s="3057" t="s">
        <v>160</v>
      </c>
      <c r="F439" s="3055" t="s">
        <v>161</v>
      </c>
      <c r="G439" s="2984" t="s">
        <v>150</v>
      </c>
      <c r="H439" s="3057" t="s">
        <v>160</v>
      </c>
      <c r="I439" s="3055" t="s">
        <v>161</v>
      </c>
      <c r="J439" s="2984" t="s">
        <v>150</v>
      </c>
      <c r="K439" s="3057" t="s">
        <v>160</v>
      </c>
      <c r="L439" s="3055" t="s">
        <v>161</v>
      </c>
      <c r="M439" s="2984" t="s">
        <v>150</v>
      </c>
      <c r="N439" s="2885"/>
    </row>
    <row r="440" spans="2:14" ht="12.75" customHeight="1">
      <c r="B440" s="2913"/>
      <c r="C440" s="2913"/>
      <c r="D440" s="2914"/>
      <c r="E440" s="3058"/>
      <c r="F440" s="3056"/>
      <c r="G440" s="2985"/>
      <c r="H440" s="3058"/>
      <c r="I440" s="3056"/>
      <c r="J440" s="2985"/>
      <c r="K440" s="3058"/>
      <c r="L440" s="3056"/>
      <c r="M440" s="2985"/>
      <c r="N440" s="2885"/>
    </row>
    <row r="441" spans="2:14" ht="15.75" customHeight="1">
      <c r="B441" s="3062" t="s">
        <v>162</v>
      </c>
      <c r="C441" s="2926"/>
      <c r="D441" s="2927"/>
      <c r="E441" s="178">
        <v>51189826</v>
      </c>
      <c r="F441" s="179">
        <v>45662985</v>
      </c>
      <c r="G441" s="1856">
        <v>96852811</v>
      </c>
      <c r="H441" s="178">
        <v>53062199.93</v>
      </c>
      <c r="I441" s="179">
        <v>53358916.799999997</v>
      </c>
      <c r="J441" s="1856">
        <v>106421117</v>
      </c>
      <c r="K441" s="180">
        <v>52496044</v>
      </c>
      <c r="L441" s="181">
        <v>59692881</v>
      </c>
      <c r="M441" s="182">
        <v>112188925</v>
      </c>
      <c r="N441" s="2885"/>
    </row>
    <row r="442" spans="2:14" ht="12.75" customHeight="1">
      <c r="B442" s="2992" t="s">
        <v>163</v>
      </c>
      <c r="C442" s="2993"/>
      <c r="D442" s="2994"/>
      <c r="E442" s="3015">
        <v>105</v>
      </c>
      <c r="F442" s="3010">
        <v>68</v>
      </c>
      <c r="G442" s="3011">
        <v>173</v>
      </c>
      <c r="H442" s="3012">
        <v>90</v>
      </c>
      <c r="I442" s="3013">
        <v>109</v>
      </c>
      <c r="J442" s="3011">
        <v>199</v>
      </c>
      <c r="K442" s="3014">
        <v>124</v>
      </c>
      <c r="L442" s="3024">
        <v>89</v>
      </c>
      <c r="M442" s="2990">
        <v>213</v>
      </c>
      <c r="N442" s="2885"/>
    </row>
    <row r="443" spans="2:14" ht="12.75" customHeight="1">
      <c r="B443" s="2995"/>
      <c r="C443" s="2995"/>
      <c r="D443" s="2996"/>
      <c r="E443" s="2998"/>
      <c r="F443" s="3000"/>
      <c r="G443" s="2991"/>
      <c r="H443" s="2998"/>
      <c r="I443" s="3000"/>
      <c r="J443" s="2991"/>
      <c r="K443" s="2998"/>
      <c r="L443" s="3000"/>
      <c r="M443" s="2991"/>
      <c r="N443" s="2885"/>
    </row>
    <row r="444" spans="2:14" ht="12.75" customHeight="1">
      <c r="B444" s="2992" t="s">
        <v>164</v>
      </c>
      <c r="C444" s="2993"/>
      <c r="D444" s="2994"/>
      <c r="E444" s="3015">
        <v>10</v>
      </c>
      <c r="F444" s="3010">
        <v>8</v>
      </c>
      <c r="G444" s="3011">
        <v>18</v>
      </c>
      <c r="H444" s="3012">
        <v>13</v>
      </c>
      <c r="I444" s="3013">
        <v>1</v>
      </c>
      <c r="J444" s="3011">
        <v>14</v>
      </c>
      <c r="K444" s="3014">
        <v>4</v>
      </c>
      <c r="L444" s="3024">
        <v>0</v>
      </c>
      <c r="M444" s="2990">
        <v>4</v>
      </c>
      <c r="N444" s="2885"/>
    </row>
    <row r="445" spans="2:14" ht="12.75" customHeight="1">
      <c r="B445" s="2995"/>
      <c r="C445" s="2995"/>
      <c r="D445" s="2996"/>
      <c r="E445" s="2998"/>
      <c r="F445" s="3000"/>
      <c r="G445" s="2991"/>
      <c r="H445" s="2998"/>
      <c r="I445" s="3000"/>
      <c r="J445" s="2991"/>
      <c r="K445" s="2998"/>
      <c r="L445" s="3000"/>
      <c r="M445" s="2991"/>
      <c r="N445" s="2885"/>
    </row>
    <row r="446" spans="2:14" ht="12.75" customHeight="1">
      <c r="B446" s="2986" t="s">
        <v>165</v>
      </c>
      <c r="C446" s="2908"/>
      <c r="D446" s="2909"/>
      <c r="E446" s="184">
        <v>3</v>
      </c>
      <c r="F446" s="185">
        <v>3</v>
      </c>
      <c r="G446" s="1859">
        <v>6</v>
      </c>
      <c r="H446" s="186">
        <v>0</v>
      </c>
      <c r="I446" s="187">
        <v>0</v>
      </c>
      <c r="J446" s="1859">
        <v>0</v>
      </c>
      <c r="K446" s="188">
        <v>2</v>
      </c>
      <c r="L446" s="189">
        <v>1</v>
      </c>
      <c r="M446" s="190">
        <v>3</v>
      </c>
      <c r="N446" s="2885"/>
    </row>
    <row r="447" spans="2:14" ht="12.75" customHeight="1">
      <c r="B447" s="2992" t="s">
        <v>166</v>
      </c>
      <c r="C447" s="2993"/>
      <c r="D447" s="2994"/>
      <c r="E447" s="3015">
        <v>20085</v>
      </c>
      <c r="F447" s="3010">
        <v>20731</v>
      </c>
      <c r="G447" s="3011">
        <v>40816</v>
      </c>
      <c r="H447" s="3059">
        <f>2550+4680</f>
        <v>7230</v>
      </c>
      <c r="I447" s="3060">
        <f>(SUM(1891+6000))</f>
        <v>7891</v>
      </c>
      <c r="J447" s="3061">
        <f>(SUM(H447+I447))</f>
        <v>15121</v>
      </c>
      <c r="K447" s="3014">
        <v>17347</v>
      </c>
      <c r="L447" s="3024">
        <v>7241</v>
      </c>
      <c r="M447" s="2990">
        <v>24588</v>
      </c>
      <c r="N447" s="2885"/>
    </row>
    <row r="448" spans="2:14" ht="12.75" customHeight="1">
      <c r="B448" s="2995"/>
      <c r="C448" s="2995"/>
      <c r="D448" s="2996"/>
      <c r="E448" s="2998"/>
      <c r="F448" s="3000"/>
      <c r="G448" s="2991"/>
      <c r="H448" s="2998"/>
      <c r="I448" s="3000"/>
      <c r="J448" s="2991"/>
      <c r="K448" s="2998"/>
      <c r="L448" s="3000"/>
      <c r="M448" s="2991"/>
      <c r="N448" s="2885"/>
    </row>
    <row r="449" spans="2:14" ht="12.75" customHeight="1">
      <c r="B449" s="2992" t="s">
        <v>167</v>
      </c>
      <c r="C449" s="2993"/>
      <c r="D449" s="2994"/>
      <c r="E449" s="2997">
        <f t="shared" ref="E449:G449" si="4">E442/E441*200000</f>
        <v>0.41023776873162254</v>
      </c>
      <c r="F449" s="2999">
        <f t="shared" si="4"/>
        <v>0.29783423050420377</v>
      </c>
      <c r="G449" s="3001">
        <f t="shared" si="4"/>
        <v>0.35724311605163428</v>
      </c>
      <c r="H449" s="3002">
        <v>0.34</v>
      </c>
      <c r="I449" s="3003">
        <v>0.4</v>
      </c>
      <c r="J449" s="3001">
        <v>0.37</v>
      </c>
      <c r="K449" s="3009">
        <v>0.47</v>
      </c>
      <c r="L449" s="3004">
        <v>0.3</v>
      </c>
      <c r="M449" s="3005">
        <v>0.38</v>
      </c>
      <c r="N449" s="2885"/>
    </row>
    <row r="450" spans="2:14" ht="12.75" customHeight="1">
      <c r="B450" s="2995"/>
      <c r="C450" s="2995"/>
      <c r="D450" s="2996"/>
      <c r="E450" s="2998"/>
      <c r="F450" s="3000"/>
      <c r="G450" s="2991"/>
      <c r="H450" s="2998"/>
      <c r="I450" s="3000"/>
      <c r="J450" s="2991"/>
      <c r="K450" s="2998"/>
      <c r="L450" s="3000"/>
      <c r="M450" s="2991"/>
      <c r="N450" s="2885"/>
    </row>
    <row r="451" spans="2:14" ht="12.75" customHeight="1">
      <c r="B451" s="2992" t="s">
        <v>168</v>
      </c>
      <c r="C451" s="2993"/>
      <c r="D451" s="2994"/>
      <c r="E451" s="2997">
        <f t="shared" ref="E451:G451" si="5">E444/E441*200000</f>
        <v>3.9070263688725959E-2</v>
      </c>
      <c r="F451" s="2999">
        <f t="shared" si="5"/>
        <v>3.5039321235788685E-2</v>
      </c>
      <c r="G451" s="3001">
        <f t="shared" si="5"/>
        <v>3.7169803982250962E-2</v>
      </c>
      <c r="H451" s="3006">
        <v>0.05</v>
      </c>
      <c r="I451" s="3007">
        <v>4.0000000000000001E-3</v>
      </c>
      <c r="J451" s="3008">
        <v>0.03</v>
      </c>
      <c r="K451" s="3009">
        <v>0.02</v>
      </c>
      <c r="L451" s="3004">
        <v>0</v>
      </c>
      <c r="M451" s="3005">
        <v>0.01</v>
      </c>
      <c r="N451" s="2885"/>
    </row>
    <row r="452" spans="2:14" ht="24" customHeight="1">
      <c r="B452" s="2995"/>
      <c r="C452" s="2995"/>
      <c r="D452" s="2996"/>
      <c r="E452" s="2998"/>
      <c r="F452" s="3000"/>
      <c r="G452" s="2991"/>
      <c r="H452" s="2998"/>
      <c r="I452" s="3000"/>
      <c r="J452" s="2991"/>
      <c r="K452" s="2998"/>
      <c r="L452" s="3000"/>
      <c r="M452" s="2991"/>
      <c r="N452" s="2885"/>
    </row>
    <row r="453" spans="2:14" ht="35.25" customHeight="1">
      <c r="B453" s="2986" t="s">
        <v>169</v>
      </c>
      <c r="C453" s="2908"/>
      <c r="D453" s="2909"/>
      <c r="E453" s="192">
        <f t="shared" ref="E453:G453" si="6">E446/E441*200000</f>
        <v>1.1721079106617788E-2</v>
      </c>
      <c r="F453" s="193">
        <f t="shared" si="6"/>
        <v>1.3139745463420756E-2</v>
      </c>
      <c r="G453" s="1862">
        <f t="shared" si="6"/>
        <v>1.2389934660750323E-2</v>
      </c>
      <c r="H453" s="194">
        <v>0</v>
      </c>
      <c r="I453" s="195">
        <v>0</v>
      </c>
      <c r="J453" s="196">
        <v>0</v>
      </c>
      <c r="K453" s="197">
        <v>0.01</v>
      </c>
      <c r="L453" s="198">
        <v>0</v>
      </c>
      <c r="M453" s="199">
        <v>0.01</v>
      </c>
      <c r="N453" s="2885"/>
    </row>
    <row r="454" spans="2:14" ht="12.75" customHeight="1">
      <c r="B454" s="2987" t="s">
        <v>170</v>
      </c>
      <c r="C454" s="2930"/>
      <c r="D454" s="2931"/>
      <c r="E454" s="200">
        <f t="shared" ref="E454:G454" si="7">E447/E441*200000</f>
        <v>78.47262461880608</v>
      </c>
      <c r="F454" s="201">
        <f t="shared" si="7"/>
        <v>90.800021067391896</v>
      </c>
      <c r="G454" s="1863">
        <f t="shared" si="7"/>
        <v>84.284595518864194</v>
      </c>
      <c r="H454" s="202">
        <v>27</v>
      </c>
      <c r="I454" s="203">
        <v>30</v>
      </c>
      <c r="J454" s="204">
        <v>28</v>
      </c>
      <c r="K454" s="205">
        <v>66</v>
      </c>
      <c r="L454" s="206">
        <v>24</v>
      </c>
      <c r="M454" s="207">
        <v>44</v>
      </c>
      <c r="N454" s="2885"/>
    </row>
    <row r="455" spans="2:14" ht="15" customHeight="1">
      <c r="B455" s="2962" t="s">
        <v>171</v>
      </c>
      <c r="C455" s="2933"/>
      <c r="D455" s="2933"/>
      <c r="E455" s="2933"/>
      <c r="F455" s="2933"/>
      <c r="G455" s="2933"/>
      <c r="H455" s="2933"/>
      <c r="I455" s="2933"/>
      <c r="J455" s="2933"/>
      <c r="K455" s="2933"/>
      <c r="L455" s="2933"/>
      <c r="M455" s="2933"/>
      <c r="N455" s="2885"/>
    </row>
    <row r="456" spans="2:14" ht="12.75" customHeight="1">
      <c r="B456" s="2885"/>
      <c r="C456" s="2882"/>
      <c r="D456" s="2882"/>
      <c r="E456" s="2882"/>
      <c r="F456" s="2882"/>
      <c r="G456" s="2882"/>
      <c r="H456" s="2882"/>
      <c r="I456" s="2882"/>
      <c r="J456" s="2882"/>
      <c r="K456" s="2882"/>
      <c r="L456" s="2882"/>
      <c r="M456" s="2885"/>
      <c r="N456" s="2885"/>
    </row>
    <row r="457" spans="2:14" ht="12.75" customHeight="1">
      <c r="B457" s="2885"/>
      <c r="C457" s="2882"/>
      <c r="D457" s="2882"/>
      <c r="E457" s="2882"/>
      <c r="F457" s="2882"/>
      <c r="G457" s="2882"/>
      <c r="H457" s="2882"/>
      <c r="I457" s="2882"/>
      <c r="J457" s="2882"/>
      <c r="K457" s="2882"/>
      <c r="L457" s="2882"/>
      <c r="M457" s="2885"/>
      <c r="N457" s="2885"/>
    </row>
    <row r="458" spans="2:14" ht="12.75" customHeight="1">
      <c r="B458" s="2885"/>
      <c r="C458" s="2882"/>
      <c r="D458" s="2882"/>
      <c r="E458" s="2882"/>
      <c r="F458" s="2882"/>
      <c r="G458" s="2882"/>
      <c r="H458" s="2882"/>
      <c r="I458" s="2882"/>
      <c r="J458" s="2882"/>
      <c r="K458" s="2882"/>
      <c r="L458" s="2882"/>
      <c r="M458" s="2885"/>
      <c r="N458" s="2885"/>
    </row>
    <row r="459" spans="2:14" ht="12.75" customHeight="1">
      <c r="B459" s="2885"/>
      <c r="C459" s="2882"/>
      <c r="D459" s="2882"/>
      <c r="E459" s="2882"/>
      <c r="F459" s="2882"/>
      <c r="G459" s="2882"/>
      <c r="H459" s="2882"/>
      <c r="I459" s="2882"/>
      <c r="J459" s="2882"/>
      <c r="K459" s="2882"/>
      <c r="L459" s="2882"/>
      <c r="M459" s="2885"/>
      <c r="N459" s="2885"/>
    </row>
    <row r="460" spans="2:14" ht="30.75" customHeight="1">
      <c r="B460" s="2901"/>
      <c r="C460" s="2901"/>
      <c r="D460" s="2901"/>
      <c r="E460" s="2901"/>
      <c r="F460" s="2901"/>
      <c r="G460" s="2901"/>
      <c r="H460" s="2901"/>
      <c r="I460" s="2901"/>
      <c r="J460" s="2901"/>
      <c r="K460" s="2901"/>
      <c r="L460" s="2901"/>
      <c r="M460" s="2901"/>
      <c r="N460" s="2885"/>
    </row>
    <row r="461" spans="2:14" ht="12.75" customHeight="1">
      <c r="B461" s="12"/>
      <c r="C461" s="12"/>
      <c r="D461" s="12"/>
      <c r="E461" s="12"/>
      <c r="F461" s="12"/>
      <c r="G461" s="12"/>
      <c r="H461" s="12"/>
      <c r="I461" s="12"/>
      <c r="J461" s="12"/>
      <c r="K461" s="12"/>
      <c r="L461" s="12"/>
      <c r="M461" s="12"/>
      <c r="N461" s="1"/>
    </row>
    <row r="462" spans="2:14" ht="12.75" customHeight="1">
      <c r="B462" s="1"/>
      <c r="C462" s="1"/>
      <c r="D462" s="1"/>
      <c r="E462" s="1"/>
      <c r="F462" s="1"/>
      <c r="G462" s="1"/>
      <c r="H462" s="1"/>
      <c r="I462" s="1"/>
      <c r="J462" s="1"/>
      <c r="K462" s="1"/>
      <c r="L462" s="1"/>
      <c r="M462" s="1"/>
      <c r="N462" s="1"/>
    </row>
    <row r="463" spans="2:14" ht="12.75" customHeight="1">
      <c r="B463" s="3063" t="s">
        <v>172</v>
      </c>
      <c r="C463" s="2885"/>
      <c r="D463" s="2885"/>
      <c r="E463" s="2885"/>
      <c r="F463" s="2885"/>
      <c r="G463" s="2885"/>
      <c r="H463" s="2885"/>
      <c r="I463" s="2885"/>
      <c r="J463" s="2885"/>
      <c r="K463" s="2885"/>
      <c r="L463" s="1865"/>
      <c r="M463" s="1865"/>
      <c r="N463" s="1"/>
    </row>
    <row r="464" spans="2:14" ht="12.75" customHeight="1">
      <c r="B464" s="1"/>
      <c r="C464" s="1"/>
      <c r="D464" s="1"/>
      <c r="E464" s="1"/>
      <c r="F464" s="1"/>
      <c r="G464" s="1"/>
      <c r="H464" s="1"/>
      <c r="I464" s="1"/>
      <c r="J464" s="1"/>
      <c r="K464" s="1"/>
      <c r="L464" s="1"/>
      <c r="M464" s="1"/>
      <c r="N464" s="1"/>
    </row>
    <row r="465" spans="2:14" ht="15" customHeight="1">
      <c r="B465" s="3064" t="s">
        <v>173</v>
      </c>
      <c r="C465" s="2885"/>
      <c r="D465" s="2885"/>
      <c r="E465" s="2885"/>
      <c r="F465" s="2885"/>
      <c r="G465" s="2885"/>
      <c r="H465" s="2885"/>
      <c r="I465" s="2885"/>
      <c r="J465" s="2885"/>
      <c r="K465" s="2885"/>
      <c r="L465" s="2885"/>
      <c r="M465" s="2885"/>
      <c r="N465" s="1"/>
    </row>
    <row r="466" spans="2:14" ht="12.75" customHeight="1">
      <c r="B466" s="2885"/>
      <c r="C466" s="2882"/>
      <c r="D466" s="2882"/>
      <c r="E466" s="2882"/>
      <c r="F466" s="2882"/>
      <c r="G466" s="2882"/>
      <c r="H466" s="2882"/>
      <c r="I466" s="2882"/>
      <c r="J466" s="2882"/>
      <c r="K466" s="2882"/>
      <c r="L466" s="2882"/>
      <c r="M466" s="2885"/>
      <c r="N466" s="1"/>
    </row>
    <row r="467" spans="2:14" ht="12.75" customHeight="1">
      <c r="B467" s="2885"/>
      <c r="C467" s="2882"/>
      <c r="D467" s="2882"/>
      <c r="E467" s="2882"/>
      <c r="F467" s="2882"/>
      <c r="G467" s="2882"/>
      <c r="H467" s="2882"/>
      <c r="I467" s="2882"/>
      <c r="J467" s="2882"/>
      <c r="K467" s="2882"/>
      <c r="L467" s="2882"/>
      <c r="M467" s="2885"/>
      <c r="N467" s="1"/>
    </row>
    <row r="468" spans="2:14" ht="15" customHeight="1">
      <c r="B468" s="2885"/>
      <c r="C468" s="2882"/>
      <c r="D468" s="2882"/>
      <c r="E468" s="2882"/>
      <c r="F468" s="2882"/>
      <c r="G468" s="2882"/>
      <c r="H468" s="2882"/>
      <c r="I468" s="2882"/>
      <c r="J468" s="2882"/>
      <c r="K468" s="2882"/>
      <c r="L468" s="2882"/>
      <c r="M468" s="2885"/>
    </row>
    <row r="469" spans="2:14" ht="12.75" customHeight="1">
      <c r="B469" s="2885"/>
      <c r="C469" s="2882"/>
      <c r="D469" s="2882"/>
      <c r="E469" s="2882"/>
      <c r="F469" s="2882"/>
      <c r="G469" s="2882"/>
      <c r="H469" s="2882"/>
      <c r="I469" s="2882"/>
      <c r="J469" s="2882"/>
      <c r="K469" s="2882"/>
      <c r="L469" s="2882"/>
      <c r="M469" s="2885"/>
    </row>
    <row r="470" spans="2:14" ht="12.75" customHeight="1">
      <c r="B470" s="2885"/>
      <c r="C470" s="2882"/>
      <c r="D470" s="2882"/>
      <c r="E470" s="2882"/>
      <c r="F470" s="2882"/>
      <c r="G470" s="2882"/>
      <c r="H470" s="2882"/>
      <c r="I470" s="2882"/>
      <c r="J470" s="2882"/>
      <c r="K470" s="2882"/>
      <c r="L470" s="2882"/>
      <c r="M470" s="2885"/>
    </row>
    <row r="471" spans="2:14" ht="12.75" customHeight="1">
      <c r="B471" s="2885"/>
      <c r="C471" s="2885"/>
      <c r="D471" s="2885"/>
      <c r="E471" s="2885"/>
      <c r="F471" s="2885"/>
      <c r="G471" s="2885"/>
      <c r="H471" s="2885"/>
      <c r="I471" s="2885"/>
      <c r="J471" s="2885"/>
      <c r="K471" s="2885"/>
      <c r="L471" s="2885"/>
      <c r="M471" s="2885"/>
    </row>
    <row r="472" spans="2:14" ht="12.75" customHeight="1">
      <c r="B472" s="1"/>
      <c r="C472" s="1"/>
      <c r="D472" s="1"/>
      <c r="E472" s="1"/>
      <c r="F472" s="1"/>
      <c r="G472" s="1"/>
      <c r="H472" s="1"/>
      <c r="I472" s="1"/>
      <c r="J472" s="1"/>
      <c r="K472" s="1"/>
      <c r="L472" s="1"/>
      <c r="M472" s="1"/>
    </row>
    <row r="473" spans="2:14" ht="12.75" customHeight="1">
      <c r="B473" s="1"/>
      <c r="C473" s="1"/>
      <c r="D473" s="1"/>
      <c r="E473" s="1"/>
      <c r="F473" s="1"/>
      <c r="G473" s="1"/>
      <c r="H473" s="1"/>
      <c r="I473" s="1"/>
      <c r="J473" s="1"/>
      <c r="K473" s="1"/>
      <c r="L473" s="1"/>
      <c r="M473" s="1"/>
    </row>
    <row r="474" spans="2:14" ht="27" customHeight="1">
      <c r="B474" s="9" t="s">
        <v>174</v>
      </c>
      <c r="C474" s="10"/>
      <c r="D474" s="10"/>
      <c r="E474" s="10"/>
      <c r="F474" s="10"/>
      <c r="G474" s="10"/>
      <c r="H474" s="10"/>
      <c r="I474" s="10"/>
      <c r="J474" s="10"/>
      <c r="K474" s="10"/>
      <c r="L474" s="10"/>
      <c r="M474" s="10"/>
    </row>
    <row r="475" spans="2:14" ht="12.75" customHeight="1">
      <c r="B475" s="1"/>
      <c r="C475" s="1"/>
      <c r="D475" s="1"/>
      <c r="E475" s="1"/>
      <c r="F475" s="1"/>
      <c r="G475" s="1"/>
      <c r="H475" s="1"/>
      <c r="I475" s="1"/>
      <c r="J475" s="1"/>
      <c r="K475" s="1"/>
      <c r="L475" s="1"/>
      <c r="M475" s="1"/>
    </row>
    <row r="476" spans="2:14" ht="12.75" customHeight="1">
      <c r="B476" s="1"/>
      <c r="C476" s="1"/>
      <c r="D476" s="1"/>
      <c r="E476" s="1"/>
      <c r="F476" s="1"/>
      <c r="G476" s="1"/>
      <c r="H476" s="1"/>
      <c r="I476" s="1"/>
      <c r="J476" s="1"/>
      <c r="K476" s="1"/>
      <c r="L476" s="1"/>
      <c r="M476" s="1"/>
    </row>
    <row r="477" spans="2:14" ht="12.75" customHeight="1">
      <c r="B477" s="1705" t="s">
        <v>175</v>
      </c>
      <c r="C477" s="1705"/>
      <c r="D477" s="1705"/>
      <c r="E477" s="1705"/>
      <c r="F477" s="1705"/>
      <c r="G477" s="1705"/>
      <c r="H477" s="1705"/>
      <c r="I477" s="1705"/>
      <c r="J477" s="1705"/>
      <c r="K477" s="1705"/>
      <c r="L477" s="1705"/>
      <c r="M477" s="1705"/>
    </row>
    <row r="478" spans="2:14" ht="12.75" customHeight="1">
      <c r="B478" s="1"/>
      <c r="C478" s="1"/>
      <c r="D478" s="1"/>
      <c r="E478" s="1"/>
      <c r="F478" s="1"/>
      <c r="G478" s="1"/>
      <c r="H478" s="1"/>
      <c r="I478" s="1"/>
      <c r="J478" s="1"/>
      <c r="K478" s="1"/>
      <c r="L478" s="1"/>
      <c r="M478" s="1"/>
    </row>
    <row r="479" spans="2:14" ht="12.75" customHeight="1">
      <c r="B479" s="2936" t="s">
        <v>176</v>
      </c>
      <c r="C479" s="2885"/>
      <c r="D479" s="2912"/>
      <c r="E479" s="2917">
        <v>2023</v>
      </c>
      <c r="F479" s="2988">
        <v>2024</v>
      </c>
      <c r="G479" s="2988">
        <v>2025</v>
      </c>
      <c r="H479" s="1"/>
      <c r="I479" s="1866"/>
      <c r="J479" s="12"/>
      <c r="K479" s="12"/>
      <c r="L479" s="12"/>
      <c r="M479" s="12"/>
    </row>
    <row r="480" spans="2:14" ht="15.75" customHeight="1">
      <c r="B480" s="2913"/>
      <c r="C480" s="2913"/>
      <c r="D480" s="2914"/>
      <c r="E480" s="2918"/>
      <c r="F480" s="2913"/>
      <c r="G480" s="2913"/>
      <c r="H480" s="1"/>
      <c r="I480" s="1866"/>
      <c r="J480" s="12"/>
      <c r="K480" s="12"/>
      <c r="L480" s="12"/>
      <c r="M480" s="12"/>
    </row>
    <row r="481" spans="2:14" ht="18" customHeight="1">
      <c r="B481" s="208" t="s">
        <v>177</v>
      </c>
      <c r="C481" s="208"/>
      <c r="D481" s="1867"/>
      <c r="E481" s="1868">
        <v>5359</v>
      </c>
      <c r="F481" s="1868">
        <v>6299</v>
      </c>
      <c r="G481" s="209">
        <v>5326</v>
      </c>
      <c r="H481" s="1"/>
      <c r="I481" s="1"/>
      <c r="J481" s="12"/>
      <c r="K481" s="12"/>
      <c r="L481" s="12"/>
      <c r="M481" s="12"/>
    </row>
    <row r="482" spans="2:14" ht="18" customHeight="1">
      <c r="B482" s="1869" t="s">
        <v>178</v>
      </c>
      <c r="C482" s="1869"/>
      <c r="D482" s="1870"/>
      <c r="E482" s="210">
        <v>31728.443469999998</v>
      </c>
      <c r="F482" s="210">
        <v>36229</v>
      </c>
      <c r="G482" s="1871">
        <v>35138.699999999997</v>
      </c>
      <c r="H482" s="2989"/>
      <c r="I482" s="2885"/>
      <c r="J482" s="12"/>
      <c r="K482" s="12"/>
      <c r="L482" s="12"/>
      <c r="M482" s="12"/>
    </row>
    <row r="483" spans="2:14" ht="23.25" customHeight="1">
      <c r="B483" s="2900" t="s">
        <v>179</v>
      </c>
      <c r="C483" s="2901"/>
      <c r="D483" s="2901"/>
      <c r="E483" s="2901"/>
      <c r="F483" s="2901"/>
      <c r="G483" s="2901"/>
      <c r="H483" s="1872"/>
      <c r="I483" s="176"/>
      <c r="J483" s="12"/>
      <c r="K483" s="12"/>
      <c r="L483" s="12"/>
      <c r="M483" s="12"/>
    </row>
    <row r="485" spans="2:14" ht="12.75" customHeight="1">
      <c r="B485" s="1705" t="s">
        <v>180</v>
      </c>
      <c r="C485" s="1705"/>
      <c r="D485" s="1705"/>
      <c r="E485" s="1705"/>
      <c r="F485" s="1705"/>
      <c r="G485" s="1705"/>
      <c r="H485" s="1705"/>
      <c r="I485" s="1705"/>
      <c r="J485" s="1705"/>
      <c r="K485" s="1705"/>
      <c r="L485" s="1705"/>
      <c r="M485" s="1705"/>
      <c r="N485" s="1"/>
    </row>
    <row r="486" spans="2:14" ht="12.75" customHeight="1">
      <c r="B486" s="1"/>
      <c r="C486" s="1"/>
      <c r="D486" s="1"/>
      <c r="E486" s="1"/>
      <c r="F486" s="1"/>
      <c r="G486" s="1"/>
      <c r="H486" s="1"/>
      <c r="I486" s="1"/>
      <c r="J486" s="1"/>
      <c r="K486" s="1"/>
      <c r="L486" s="1"/>
      <c r="M486" s="1"/>
      <c r="N486" s="1"/>
    </row>
    <row r="487" spans="2:14" ht="15" customHeight="1">
      <c r="B487" s="2936" t="s">
        <v>181</v>
      </c>
      <c r="C487" s="2885"/>
      <c r="D487" s="2885"/>
      <c r="E487" s="2885"/>
      <c r="F487" s="2885"/>
      <c r="G487" s="2912"/>
      <c r="H487" s="2917" t="s">
        <v>68</v>
      </c>
      <c r="I487" s="2885"/>
      <c r="J487" s="2912"/>
      <c r="K487" s="2917" t="s">
        <v>182</v>
      </c>
      <c r="L487" s="2885"/>
      <c r="M487" s="2885"/>
      <c r="N487" s="1"/>
    </row>
    <row r="488" spans="2:14" ht="12.75" customHeight="1">
      <c r="B488" s="2913"/>
      <c r="C488" s="2913"/>
      <c r="D488" s="2913"/>
      <c r="E488" s="2913"/>
      <c r="F488" s="2913"/>
      <c r="G488" s="2914"/>
      <c r="H488" s="1873">
        <v>2023</v>
      </c>
      <c r="I488" s="211">
        <v>2024</v>
      </c>
      <c r="J488" s="212">
        <v>2025</v>
      </c>
      <c r="K488" s="1873">
        <v>2023</v>
      </c>
      <c r="L488" s="1873">
        <v>2024</v>
      </c>
      <c r="M488" s="1808">
        <v>2025</v>
      </c>
      <c r="N488" s="1704"/>
    </row>
    <row r="489" spans="2:14" ht="15" customHeight="1">
      <c r="B489" s="2956" t="s">
        <v>183</v>
      </c>
      <c r="C489" s="2926"/>
      <c r="D489" s="2926"/>
      <c r="E489" s="2926"/>
      <c r="F489" s="2926"/>
      <c r="G489" s="2927"/>
      <c r="H489" s="213">
        <v>0.314</v>
      </c>
      <c r="I489" s="214">
        <v>0.32029999999999997</v>
      </c>
      <c r="J489" s="214">
        <v>0.316</v>
      </c>
      <c r="K489" s="215">
        <v>2.4E-2</v>
      </c>
      <c r="L489" s="216">
        <v>5.3999999999999999E-2</v>
      </c>
      <c r="M489" s="217">
        <v>4.2999999999999997E-2</v>
      </c>
      <c r="N489" s="1704"/>
    </row>
    <row r="490" spans="2:14" ht="15" customHeight="1">
      <c r="B490" s="2976" t="s">
        <v>184</v>
      </c>
      <c r="C490" s="2908"/>
      <c r="D490" s="2908"/>
      <c r="E490" s="2908"/>
      <c r="F490" s="2908"/>
      <c r="G490" s="2909"/>
      <c r="H490" s="218">
        <v>0.41799999999999998</v>
      </c>
      <c r="I490" s="219">
        <v>0.51</v>
      </c>
      <c r="J490" s="219">
        <v>0.51800000000000002</v>
      </c>
      <c r="K490" s="220">
        <v>0.65600000000000003</v>
      </c>
      <c r="L490" s="219">
        <v>0.97099999999999997</v>
      </c>
      <c r="M490" s="221">
        <v>0.94399999999999995</v>
      </c>
      <c r="N490" s="1704"/>
    </row>
    <row r="491" spans="2:14" ht="12.75" customHeight="1">
      <c r="B491" s="2980" t="s">
        <v>150</v>
      </c>
      <c r="C491" s="2930"/>
      <c r="D491" s="2930"/>
      <c r="E491" s="2930"/>
      <c r="F491" s="2930"/>
      <c r="G491" s="2931"/>
      <c r="H491" s="1874">
        <v>0.34399999999999997</v>
      </c>
      <c r="I491" s="222">
        <v>0.41099999999999998</v>
      </c>
      <c r="J491" s="222">
        <v>0.42399999999999999</v>
      </c>
      <c r="K491" s="223">
        <v>0.35</v>
      </c>
      <c r="L491" s="1875">
        <v>0.873</v>
      </c>
      <c r="M491" s="1876">
        <v>0.874</v>
      </c>
      <c r="N491" s="1"/>
    </row>
    <row r="492" spans="2:14" ht="41.25" customHeight="1">
      <c r="B492" s="2981" t="s">
        <v>185</v>
      </c>
      <c r="C492" s="2933"/>
      <c r="D492" s="2933"/>
      <c r="E492" s="2933"/>
      <c r="F492" s="2933"/>
      <c r="G492" s="2933"/>
      <c r="H492" s="2933"/>
      <c r="I492" s="2933"/>
      <c r="J492" s="2933"/>
      <c r="K492" s="2933"/>
      <c r="L492" s="2933"/>
      <c r="M492" s="2933"/>
      <c r="N492" s="1"/>
    </row>
    <row r="493" spans="2:14" ht="21.75" customHeight="1">
      <c r="B493" s="2901"/>
      <c r="C493" s="2901"/>
      <c r="D493" s="2901"/>
      <c r="E493" s="2901"/>
      <c r="F493" s="2901"/>
      <c r="G493" s="2901"/>
      <c r="H493" s="2901"/>
      <c r="I493" s="2901"/>
      <c r="J493" s="2901"/>
      <c r="K493" s="2901"/>
      <c r="L493" s="2901"/>
      <c r="M493" s="2901"/>
      <c r="N493" s="1"/>
    </row>
    <row r="494" spans="2:14" ht="24.75" customHeight="1">
      <c r="B494" s="1"/>
      <c r="C494" s="1"/>
      <c r="D494" s="1"/>
      <c r="E494" s="1"/>
      <c r="F494" s="1"/>
      <c r="G494" s="1"/>
      <c r="H494" s="1"/>
      <c r="I494" s="1"/>
      <c r="J494" s="1"/>
      <c r="K494" s="1"/>
      <c r="L494" s="1"/>
      <c r="M494" s="1"/>
      <c r="N494" s="1"/>
    </row>
    <row r="495" spans="2:14" ht="12.75" customHeight="1">
      <c r="B495" s="1705" t="s">
        <v>186</v>
      </c>
      <c r="C495" s="1705"/>
      <c r="D495" s="1705"/>
      <c r="E495" s="1705"/>
      <c r="F495" s="1705"/>
      <c r="G495" s="1705"/>
      <c r="H495" s="1705"/>
      <c r="I495" s="1705"/>
      <c r="J495" s="1705"/>
      <c r="K495" s="1705"/>
      <c r="L495" s="1705"/>
      <c r="M495" s="1705"/>
    </row>
    <row r="496" spans="2:14" ht="12.75" customHeight="1">
      <c r="B496" s="1"/>
      <c r="C496" s="1"/>
      <c r="D496" s="1"/>
      <c r="E496" s="1"/>
      <c r="F496" s="1"/>
      <c r="G496" s="1"/>
      <c r="H496" s="1"/>
      <c r="I496" s="1"/>
      <c r="J496" s="1"/>
      <c r="K496" s="1"/>
      <c r="L496" s="1"/>
      <c r="M496" s="1"/>
      <c r="N496" s="1704"/>
    </row>
    <row r="497" spans="2:14" ht="15" customHeight="1">
      <c r="B497" s="2936" t="s">
        <v>187</v>
      </c>
      <c r="C497" s="2885"/>
      <c r="D497" s="2885"/>
      <c r="E497" s="2885"/>
      <c r="F497" s="2885"/>
      <c r="G497" s="2885"/>
      <c r="H497" s="2885"/>
      <c r="I497" s="2885"/>
      <c r="J497" s="2912"/>
      <c r="K497" s="1761">
        <v>2023</v>
      </c>
      <c r="L497" s="1761">
        <v>2024</v>
      </c>
      <c r="M497" s="1761" t="s">
        <v>188</v>
      </c>
      <c r="N497" s="2982"/>
    </row>
    <row r="498" spans="2:14" ht="19.5" customHeight="1">
      <c r="B498" s="208" t="s">
        <v>189</v>
      </c>
      <c r="C498" s="208"/>
      <c r="D498" s="208"/>
      <c r="E498" s="208"/>
      <c r="F498" s="208"/>
      <c r="G498" s="208"/>
      <c r="H498" s="208"/>
      <c r="I498" s="208"/>
      <c r="J498" s="1867"/>
      <c r="K498" s="224">
        <v>4075</v>
      </c>
      <c r="L498" s="224">
        <v>6299</v>
      </c>
      <c r="M498" s="209">
        <v>5326</v>
      </c>
      <c r="N498" s="2885"/>
    </row>
    <row r="499" spans="2:14" ht="18" customHeight="1">
      <c r="B499" s="1791" t="s">
        <v>190</v>
      </c>
      <c r="C499" s="1791"/>
      <c r="D499" s="1791"/>
      <c r="E499" s="1791"/>
      <c r="F499" s="1791"/>
      <c r="G499" s="1791"/>
      <c r="H499" s="1791"/>
      <c r="I499" s="1791"/>
      <c r="J499" s="1792"/>
      <c r="K499" s="1877">
        <v>4075</v>
      </c>
      <c r="L499" s="1877">
        <v>6229</v>
      </c>
      <c r="M499" s="209">
        <v>5326</v>
      </c>
      <c r="N499" s="2885"/>
    </row>
    <row r="500" spans="2:14" ht="15" customHeight="1">
      <c r="B500" s="1869" t="s">
        <v>191</v>
      </c>
      <c r="C500" s="1869"/>
      <c r="D500" s="1869"/>
      <c r="E500" s="1869"/>
      <c r="F500" s="1869"/>
      <c r="G500" s="1869"/>
      <c r="H500" s="1869"/>
      <c r="I500" s="1869"/>
      <c r="J500" s="1870"/>
      <c r="K500" s="1878">
        <v>1</v>
      </c>
      <c r="L500" s="1878">
        <v>1</v>
      </c>
      <c r="M500" s="1879">
        <v>1</v>
      </c>
      <c r="N500" s="2885"/>
    </row>
    <row r="501" spans="2:14" ht="15" customHeight="1">
      <c r="B501" s="2932" t="s">
        <v>192</v>
      </c>
      <c r="C501" s="2933"/>
      <c r="D501" s="2933"/>
      <c r="E501" s="2933"/>
      <c r="F501" s="2933"/>
      <c r="G501" s="2933"/>
      <c r="H501" s="2933"/>
      <c r="I501" s="2933"/>
      <c r="J501" s="2933"/>
      <c r="K501" s="2933"/>
      <c r="L501" s="2933"/>
      <c r="M501" s="2933"/>
      <c r="N501" s="1704"/>
    </row>
    <row r="502" spans="2:14" ht="15" customHeight="1">
      <c r="B502" s="2885"/>
      <c r="C502" s="2882"/>
      <c r="D502" s="2882"/>
      <c r="E502" s="2882"/>
      <c r="F502" s="2882"/>
      <c r="G502" s="2882"/>
      <c r="H502" s="2882"/>
      <c r="I502" s="2882"/>
      <c r="J502" s="2882"/>
      <c r="K502" s="2882"/>
      <c r="L502" s="2882"/>
      <c r="M502" s="2885"/>
      <c r="N502" s="1704"/>
    </row>
    <row r="503" spans="2:14" ht="15" customHeight="1">
      <c r="B503" s="2885"/>
      <c r="C503" s="2882"/>
      <c r="D503" s="2882"/>
      <c r="E503" s="2882"/>
      <c r="F503" s="2882"/>
      <c r="G503" s="2882"/>
      <c r="H503" s="2882"/>
      <c r="I503" s="2882"/>
      <c r="J503" s="2882"/>
      <c r="K503" s="2882"/>
      <c r="L503" s="2882"/>
      <c r="M503" s="2885"/>
      <c r="N503" s="1704"/>
    </row>
    <row r="504" spans="2:14" ht="16.5" customHeight="1">
      <c r="B504" s="2885"/>
      <c r="C504" s="2882"/>
      <c r="D504" s="2882"/>
      <c r="E504" s="2882"/>
      <c r="F504" s="2882"/>
      <c r="G504" s="2882"/>
      <c r="H504" s="2882"/>
      <c r="I504" s="2882"/>
      <c r="J504" s="2882"/>
      <c r="K504" s="2882"/>
      <c r="L504" s="2882"/>
      <c r="M504" s="2885"/>
      <c r="N504" s="1"/>
    </row>
    <row r="505" spans="2:14" ht="10.5" customHeight="1">
      <c r="B505" s="2901"/>
      <c r="C505" s="2901"/>
      <c r="D505" s="2901"/>
      <c r="E505" s="2901"/>
      <c r="F505" s="2901"/>
      <c r="G505" s="2901"/>
      <c r="H505" s="2901"/>
      <c r="I505" s="2901"/>
      <c r="J505" s="2901"/>
      <c r="K505" s="2901"/>
      <c r="L505" s="2901"/>
      <c r="M505" s="2901"/>
      <c r="N505" s="1"/>
    </row>
    <row r="506" spans="2:14" ht="12.75" customHeight="1">
      <c r="B506" s="1"/>
      <c r="C506" s="1"/>
      <c r="D506" s="1"/>
      <c r="E506" s="1"/>
      <c r="F506" s="1"/>
      <c r="G506" s="1"/>
      <c r="H506" s="1"/>
      <c r="I506" s="1"/>
      <c r="J506" s="1"/>
      <c r="K506" s="1"/>
      <c r="L506" s="1"/>
      <c r="M506" s="1"/>
      <c r="N506" s="1"/>
    </row>
    <row r="507" spans="2:14" ht="12.75" customHeight="1">
      <c r="B507" s="1"/>
      <c r="C507" s="1"/>
      <c r="D507" s="1"/>
      <c r="E507" s="1"/>
      <c r="F507" s="1"/>
      <c r="G507" s="1"/>
      <c r="H507" s="1"/>
      <c r="I507" s="1"/>
      <c r="J507" s="1"/>
      <c r="K507" s="1"/>
      <c r="L507" s="1"/>
      <c r="M507" s="1"/>
      <c r="N507" s="1"/>
    </row>
    <row r="508" spans="2:14" ht="12.75" customHeight="1">
      <c r="B508" s="1705" t="s">
        <v>193</v>
      </c>
      <c r="C508" s="1705"/>
      <c r="D508" s="1705"/>
      <c r="E508" s="1705"/>
      <c r="F508" s="1705"/>
      <c r="G508" s="1705"/>
      <c r="H508" s="1705"/>
      <c r="I508" s="1705"/>
      <c r="J508" s="1705"/>
      <c r="K508" s="1705"/>
      <c r="L508" s="1705"/>
      <c r="M508" s="1705"/>
      <c r="N508" s="1"/>
    </row>
    <row r="509" spans="2:14" ht="12.75" customHeight="1">
      <c r="B509" s="1"/>
      <c r="C509" s="1"/>
      <c r="D509" s="1"/>
      <c r="E509" s="1"/>
      <c r="F509" s="1"/>
      <c r="G509" s="1"/>
      <c r="H509" s="1"/>
      <c r="I509" s="1"/>
      <c r="J509" s="1"/>
      <c r="K509" s="1"/>
      <c r="L509" s="1"/>
      <c r="M509" s="1"/>
      <c r="N509" s="1"/>
    </row>
    <row r="510" spans="2:14" ht="15.75" customHeight="1">
      <c r="B510" s="2936" t="s">
        <v>194</v>
      </c>
      <c r="C510" s="2885"/>
      <c r="D510" s="2885"/>
      <c r="E510" s="2885"/>
      <c r="F510" s="2885"/>
      <c r="G510" s="2885"/>
      <c r="H510" s="2885"/>
      <c r="I510" s="2885"/>
      <c r="J510" s="2912"/>
      <c r="K510" s="1761">
        <v>2023</v>
      </c>
      <c r="L510" s="1761">
        <v>2024</v>
      </c>
      <c r="M510" s="1761">
        <v>2025</v>
      </c>
      <c r="N510" s="1"/>
    </row>
    <row r="511" spans="2:14" ht="18.75" customHeight="1">
      <c r="B511" s="2956" t="s">
        <v>189</v>
      </c>
      <c r="C511" s="2926"/>
      <c r="D511" s="2926"/>
      <c r="E511" s="2926"/>
      <c r="F511" s="2926"/>
      <c r="G511" s="2926"/>
      <c r="H511" s="2926"/>
      <c r="I511" s="2926"/>
      <c r="J511" s="2927"/>
      <c r="K511" s="225">
        <v>4075</v>
      </c>
      <c r="L511" s="225">
        <v>6299</v>
      </c>
      <c r="M511" s="1880">
        <v>5326</v>
      </c>
      <c r="N511" s="1"/>
    </row>
    <row r="512" spans="2:14" ht="16.5" customHeight="1">
      <c r="B512" s="2976" t="s">
        <v>195</v>
      </c>
      <c r="C512" s="2908"/>
      <c r="D512" s="2908"/>
      <c r="E512" s="2908"/>
      <c r="F512" s="2908"/>
      <c r="G512" s="2908"/>
      <c r="H512" s="2908"/>
      <c r="I512" s="2908"/>
      <c r="J512" s="2909"/>
      <c r="K512" s="1881">
        <v>4075</v>
      </c>
      <c r="L512" s="1881">
        <v>6238</v>
      </c>
      <c r="M512" s="1880">
        <v>5326</v>
      </c>
      <c r="N512" s="1"/>
    </row>
    <row r="513" spans="2:14" ht="15" customHeight="1">
      <c r="B513" s="2957" t="s">
        <v>196</v>
      </c>
      <c r="C513" s="2930"/>
      <c r="D513" s="2930"/>
      <c r="E513" s="2930"/>
      <c r="F513" s="2930"/>
      <c r="G513" s="2930"/>
      <c r="H513" s="2930"/>
      <c r="I513" s="2930"/>
      <c r="J513" s="2931"/>
      <c r="K513" s="1882">
        <v>1</v>
      </c>
      <c r="L513" s="1882">
        <v>0.99</v>
      </c>
      <c r="M513" s="1883">
        <v>1</v>
      </c>
      <c r="N513" s="1"/>
    </row>
    <row r="514" spans="2:14" ht="23.25" customHeight="1">
      <c r="B514" s="2977" t="s">
        <v>197</v>
      </c>
      <c r="C514" s="2964"/>
      <c r="D514" s="2964"/>
      <c r="E514" s="2964"/>
      <c r="F514" s="2964"/>
      <c r="G514" s="2964"/>
      <c r="H514" s="2964"/>
      <c r="I514" s="2964"/>
      <c r="J514" s="2964"/>
      <c r="K514" s="2964"/>
      <c r="L514" s="2964"/>
      <c r="M514" s="2964"/>
      <c r="N514" s="1"/>
    </row>
    <row r="519" spans="2:14" ht="32.25" customHeight="1">
      <c r="B519" s="9" t="s">
        <v>198</v>
      </c>
      <c r="C519" s="10"/>
      <c r="D519" s="10"/>
      <c r="E519" s="10"/>
      <c r="F519" s="10"/>
      <c r="G519" s="10"/>
      <c r="H519" s="10"/>
      <c r="I519" s="10"/>
      <c r="J519" s="10"/>
      <c r="K519" s="10"/>
      <c r="L519" s="10"/>
      <c r="M519" s="10"/>
    </row>
    <row r="520" spans="2:14" ht="12.75" customHeight="1">
      <c r="B520" s="1"/>
      <c r="C520" s="1"/>
      <c r="D520" s="1"/>
      <c r="E520" s="1"/>
      <c r="F520" s="1"/>
      <c r="G520" s="1"/>
      <c r="H520" s="1"/>
      <c r="I520" s="1"/>
      <c r="J520" s="1"/>
      <c r="K520" s="1"/>
      <c r="L520" s="1"/>
      <c r="M520" s="1"/>
    </row>
    <row r="521" spans="2:14" ht="12.75" customHeight="1">
      <c r="B521" s="1"/>
      <c r="C521" s="1"/>
      <c r="D521" s="1"/>
      <c r="E521" s="1"/>
      <c r="F521" s="1"/>
      <c r="G521" s="1"/>
      <c r="H521" s="1"/>
      <c r="I521" s="1"/>
      <c r="J521" s="1"/>
      <c r="K521" s="1"/>
      <c r="L521" s="1"/>
      <c r="M521" s="1"/>
    </row>
    <row r="522" spans="2:14" ht="12.75" customHeight="1">
      <c r="B522" s="1705" t="s">
        <v>199</v>
      </c>
      <c r="C522" s="1705"/>
      <c r="D522" s="1705"/>
      <c r="E522" s="1705"/>
      <c r="F522" s="1705"/>
      <c r="G522" s="1705"/>
      <c r="H522" s="1705"/>
      <c r="I522" s="1705"/>
      <c r="J522" s="1705"/>
      <c r="K522" s="1705"/>
      <c r="L522" s="1705"/>
      <c r="M522" s="1705"/>
    </row>
    <row r="523" spans="2:14" ht="12.75" customHeight="1">
      <c r="B523" s="1"/>
      <c r="C523" s="1"/>
      <c r="D523" s="1"/>
      <c r="E523" s="1"/>
      <c r="F523" s="1"/>
      <c r="G523" s="1"/>
      <c r="H523" s="1"/>
      <c r="I523" s="1"/>
      <c r="J523" s="1"/>
      <c r="K523" s="1"/>
      <c r="L523" s="1"/>
      <c r="M523" s="1"/>
    </row>
    <row r="524" spans="2:14" ht="15" customHeight="1">
      <c r="B524" s="2978" t="s">
        <v>200</v>
      </c>
      <c r="C524" s="2913"/>
      <c r="D524" s="2913"/>
      <c r="E524" s="2913"/>
      <c r="F524" s="2913"/>
      <c r="G524" s="2913"/>
      <c r="H524" s="2913"/>
      <c r="I524" s="2913"/>
      <c r="J524" s="2914"/>
      <c r="K524" s="226">
        <v>2023</v>
      </c>
      <c r="L524" s="1809">
        <v>2024</v>
      </c>
      <c r="M524" s="226">
        <v>2025</v>
      </c>
    </row>
    <row r="525" spans="2:14" ht="15.75" customHeight="1">
      <c r="B525" s="2979" t="s">
        <v>201</v>
      </c>
      <c r="C525" s="2953"/>
      <c r="D525" s="2953"/>
      <c r="E525" s="2953"/>
      <c r="F525" s="2953"/>
      <c r="G525" s="2953"/>
      <c r="H525" s="2953"/>
      <c r="I525" s="2953"/>
      <c r="J525" s="2953"/>
      <c r="K525" s="2953"/>
      <c r="L525" s="2953"/>
      <c r="M525" s="2953"/>
    </row>
    <row r="526" spans="2:14" ht="12.75" customHeight="1">
      <c r="B526" s="227" t="s">
        <v>202</v>
      </c>
      <c r="C526" s="227"/>
      <c r="D526" s="227"/>
      <c r="E526" s="227"/>
      <c r="F526" s="227"/>
      <c r="G526" s="227"/>
      <c r="H526" s="227"/>
      <c r="I526" s="227"/>
      <c r="J526" s="227"/>
      <c r="K526" s="228">
        <v>21605560</v>
      </c>
      <c r="L526" s="1884">
        <v>18227023</v>
      </c>
      <c r="M526" s="1884">
        <v>17920649.530000001</v>
      </c>
    </row>
    <row r="527" spans="2:14" ht="12.75" customHeight="1">
      <c r="B527" s="229" t="s">
        <v>203</v>
      </c>
      <c r="C527" s="229"/>
      <c r="D527" s="229"/>
      <c r="E527" s="229"/>
      <c r="F527" s="229"/>
      <c r="G527" s="229"/>
      <c r="H527" s="229"/>
      <c r="I527" s="229"/>
      <c r="J527" s="229"/>
      <c r="K527" s="228">
        <v>12928777</v>
      </c>
      <c r="L527" s="1884">
        <v>13150263</v>
      </c>
      <c r="M527" s="1884">
        <v>12191130.039999999</v>
      </c>
    </row>
    <row r="528" spans="2:14" ht="12.75" customHeight="1">
      <c r="B528" s="229" t="s">
        <v>204</v>
      </c>
      <c r="C528" s="42"/>
      <c r="D528" s="1885" t="s">
        <v>205</v>
      </c>
      <c r="E528" s="1885" t="s">
        <v>205</v>
      </c>
      <c r="F528" s="1885" t="s">
        <v>205</v>
      </c>
      <c r="G528" s="1885" t="s">
        <v>205</v>
      </c>
      <c r="H528" s="1885" t="s">
        <v>205</v>
      </c>
      <c r="I528" s="1885" t="s">
        <v>205</v>
      </c>
      <c r="J528" s="1885" t="s">
        <v>205</v>
      </c>
      <c r="K528" s="228">
        <v>207476</v>
      </c>
      <c r="L528" s="1884">
        <v>221186</v>
      </c>
      <c r="M528" s="1884">
        <v>190882.29</v>
      </c>
    </row>
    <row r="529" spans="2:13" ht="12.75" customHeight="1">
      <c r="B529" s="229" t="s">
        <v>206</v>
      </c>
      <c r="C529" s="229"/>
      <c r="D529" s="229"/>
      <c r="E529" s="229"/>
      <c r="F529" s="229"/>
      <c r="G529" s="229"/>
      <c r="H529" s="229"/>
      <c r="I529" s="229"/>
      <c r="J529" s="229"/>
      <c r="K529" s="228">
        <v>33101</v>
      </c>
      <c r="L529" s="1884">
        <v>8588</v>
      </c>
      <c r="M529" s="1884">
        <v>491585.37</v>
      </c>
    </row>
    <row r="530" spans="2:13" ht="12.75" customHeight="1">
      <c r="B530" s="2896" t="s">
        <v>207</v>
      </c>
      <c r="C530" s="2897"/>
      <c r="D530" s="2897"/>
      <c r="E530" s="2897"/>
      <c r="F530" s="2897"/>
      <c r="G530" s="2897"/>
      <c r="H530" s="2897"/>
      <c r="I530" s="2897"/>
      <c r="J530" s="2972"/>
      <c r="K530" s="228">
        <v>2059</v>
      </c>
      <c r="L530" s="1884">
        <v>1925</v>
      </c>
      <c r="M530" s="1884">
        <v>1345.73</v>
      </c>
    </row>
    <row r="531" spans="2:13" ht="12.75" customHeight="1">
      <c r="B531" s="229" t="s">
        <v>208</v>
      </c>
      <c r="C531" s="229"/>
      <c r="D531" s="229"/>
      <c r="E531" s="229"/>
      <c r="F531" s="229"/>
      <c r="G531" s="229"/>
      <c r="H531" s="229"/>
      <c r="I531" s="229"/>
      <c r="J531" s="229"/>
      <c r="K531" s="228">
        <v>23011389</v>
      </c>
      <c r="L531" s="1884">
        <v>23799248</v>
      </c>
      <c r="M531" s="1884">
        <v>18731319.07</v>
      </c>
    </row>
    <row r="532" spans="2:13" ht="12.75" customHeight="1">
      <c r="B532" s="229" t="s">
        <v>209</v>
      </c>
      <c r="C532" s="229"/>
      <c r="D532" s="229"/>
      <c r="E532" s="229"/>
      <c r="F532" s="229"/>
      <c r="G532" s="229"/>
      <c r="H532" s="229"/>
      <c r="I532" s="229"/>
      <c r="J532" s="229"/>
      <c r="K532" s="228">
        <v>6777727</v>
      </c>
      <c r="L532" s="1884">
        <v>6377222</v>
      </c>
      <c r="M532" s="1884">
        <v>7269228.1799999997</v>
      </c>
    </row>
    <row r="533" spans="2:13" ht="12.75" customHeight="1">
      <c r="B533" s="229" t="s">
        <v>210</v>
      </c>
      <c r="C533" s="229"/>
      <c r="D533" s="229"/>
      <c r="E533" s="229"/>
      <c r="F533" s="229"/>
      <c r="G533" s="229"/>
      <c r="H533" s="229"/>
      <c r="I533" s="229"/>
      <c r="J533" s="229"/>
      <c r="K533" s="228">
        <v>4774490</v>
      </c>
      <c r="L533" s="1884">
        <v>5856201</v>
      </c>
      <c r="M533" s="1884">
        <v>5209743.5999999996</v>
      </c>
    </row>
    <row r="534" spans="2:13" ht="12.75" customHeight="1">
      <c r="B534" s="229" t="s">
        <v>211</v>
      </c>
      <c r="C534" s="229"/>
      <c r="D534" s="229"/>
      <c r="E534" s="229"/>
      <c r="F534" s="229"/>
      <c r="G534" s="229"/>
      <c r="H534" s="229"/>
      <c r="I534" s="229"/>
      <c r="J534" s="229"/>
      <c r="K534" s="228">
        <v>11521087</v>
      </c>
      <c r="L534" s="1884">
        <v>21968291</v>
      </c>
      <c r="M534" s="1884">
        <v>22243635.644893203</v>
      </c>
    </row>
    <row r="535" spans="2:13" ht="12.75" customHeight="1">
      <c r="B535" s="2896" t="s">
        <v>212</v>
      </c>
      <c r="C535" s="2897"/>
      <c r="D535" s="2897"/>
      <c r="E535" s="2897"/>
      <c r="F535" s="2897"/>
      <c r="G535" s="2897"/>
      <c r="H535" s="2897"/>
      <c r="I535" s="2897"/>
      <c r="J535" s="2972"/>
      <c r="K535" s="230">
        <v>1118</v>
      </c>
      <c r="L535" s="1886">
        <v>2866.22</v>
      </c>
      <c r="M535" s="1886">
        <v>2840.73</v>
      </c>
    </row>
    <row r="536" spans="2:13" ht="12.75" customHeight="1">
      <c r="B536" s="2896" t="s">
        <v>213</v>
      </c>
      <c r="C536" s="2897"/>
      <c r="D536" s="2897"/>
      <c r="E536" s="2897"/>
      <c r="F536" s="2897"/>
      <c r="G536" s="2897"/>
      <c r="H536" s="2897"/>
      <c r="I536" s="2897"/>
      <c r="J536" s="2972"/>
      <c r="K536" s="228">
        <v>3914955</v>
      </c>
      <c r="L536" s="1884">
        <v>4219858</v>
      </c>
      <c r="M536" s="1884">
        <v>4892527.87</v>
      </c>
    </row>
    <row r="537" spans="2:13" ht="12.75" customHeight="1">
      <c r="B537" s="229" t="s">
        <v>214</v>
      </c>
      <c r="C537" s="229"/>
      <c r="D537" s="229"/>
      <c r="E537" s="229"/>
      <c r="F537" s="229"/>
      <c r="G537" s="229"/>
      <c r="H537" s="229"/>
      <c r="I537" s="229"/>
      <c r="J537" s="229"/>
      <c r="K537" s="228">
        <v>658873</v>
      </c>
      <c r="L537" s="1884">
        <v>249681</v>
      </c>
      <c r="M537" s="1884">
        <v>54031.57</v>
      </c>
    </row>
    <row r="538" spans="2:13" ht="12.75" customHeight="1">
      <c r="B538" s="2971" t="s">
        <v>215</v>
      </c>
      <c r="C538" s="2897"/>
      <c r="D538" s="229"/>
      <c r="E538" s="229"/>
      <c r="F538" s="229"/>
      <c r="G538" s="229"/>
      <c r="H538" s="229"/>
      <c r="I538" s="229"/>
      <c r="J538" s="229"/>
      <c r="K538" s="228">
        <v>34032786</v>
      </c>
      <c r="L538" s="1884">
        <v>19191952</v>
      </c>
      <c r="M538" s="1884">
        <v>16100809.210000001</v>
      </c>
    </row>
    <row r="539" spans="2:13" ht="12.75" customHeight="1">
      <c r="B539" s="229" t="s">
        <v>216</v>
      </c>
      <c r="C539" s="229"/>
      <c r="D539" s="229"/>
      <c r="E539" s="229"/>
      <c r="F539" s="229"/>
      <c r="G539" s="229"/>
      <c r="H539" s="229"/>
      <c r="I539" s="229"/>
      <c r="J539" s="229"/>
      <c r="K539" s="228">
        <v>37574</v>
      </c>
      <c r="L539" s="1884">
        <v>22410</v>
      </c>
      <c r="M539" s="1884">
        <v>23624.47</v>
      </c>
    </row>
    <row r="540" spans="2:13" ht="12.75" customHeight="1">
      <c r="B540" s="229" t="s">
        <v>217</v>
      </c>
      <c r="C540" s="231"/>
      <c r="D540" s="231"/>
      <c r="E540" s="231"/>
      <c r="F540" s="231"/>
      <c r="G540" s="231"/>
      <c r="H540" s="231"/>
      <c r="I540" s="231"/>
      <c r="J540" s="231"/>
      <c r="K540" s="228">
        <v>264785</v>
      </c>
      <c r="L540" s="1884">
        <v>217383</v>
      </c>
      <c r="M540" s="1884">
        <v>239965.11</v>
      </c>
    </row>
    <row r="541" spans="2:13" ht="12.75" customHeight="1">
      <c r="B541" s="2896" t="s">
        <v>218</v>
      </c>
      <c r="C541" s="2897"/>
      <c r="D541" s="2897"/>
      <c r="E541" s="2897"/>
      <c r="F541" s="2897"/>
      <c r="G541" s="2897"/>
      <c r="H541" s="2897"/>
      <c r="I541" s="2897"/>
      <c r="J541" s="2972"/>
      <c r="K541" s="230">
        <v>0.72</v>
      </c>
      <c r="L541" s="1886">
        <v>0.35</v>
      </c>
      <c r="M541" s="1886">
        <v>0.77</v>
      </c>
    </row>
    <row r="542" spans="2:13" ht="12.75" customHeight="1">
      <c r="B542" s="2896" t="s">
        <v>219</v>
      </c>
      <c r="C542" s="2897"/>
      <c r="D542" s="2897"/>
      <c r="E542" s="2897"/>
      <c r="F542" s="2897"/>
      <c r="G542" s="2897"/>
      <c r="H542" s="2897"/>
      <c r="I542" s="2897"/>
      <c r="J542" s="2972"/>
      <c r="K542" s="230">
        <v>2032403</v>
      </c>
      <c r="L542" s="1886">
        <v>1977139.46</v>
      </c>
      <c r="M542" s="1886">
        <v>1794937.36</v>
      </c>
    </row>
    <row r="543" spans="2:13" ht="12.75" customHeight="1">
      <c r="B543" s="2896" t="s">
        <v>220</v>
      </c>
      <c r="C543" s="2897"/>
      <c r="D543" s="2897"/>
      <c r="E543" s="2897"/>
      <c r="F543" s="2897"/>
      <c r="G543" s="2897"/>
      <c r="H543" s="2897"/>
      <c r="I543" s="2897"/>
      <c r="J543" s="2972"/>
      <c r="K543" s="230">
        <v>410456</v>
      </c>
      <c r="L543" s="1886">
        <v>250918.87</v>
      </c>
      <c r="M543" s="1886">
        <v>326357.90000000002</v>
      </c>
    </row>
    <row r="544" spans="2:13" ht="12.75" customHeight="1">
      <c r="B544" s="2896" t="s">
        <v>221</v>
      </c>
      <c r="C544" s="2897"/>
      <c r="D544" s="2897"/>
      <c r="E544" s="2897"/>
      <c r="F544" s="2897"/>
      <c r="G544" s="2897"/>
      <c r="H544" s="2897"/>
      <c r="I544" s="2897"/>
      <c r="J544" s="2972"/>
      <c r="K544" s="230">
        <v>298688</v>
      </c>
      <c r="L544" s="1886">
        <v>361802.89</v>
      </c>
      <c r="M544" s="1886">
        <v>229857.15</v>
      </c>
    </row>
    <row r="545" spans="2:13" ht="12.75" customHeight="1">
      <c r="B545" s="232" t="s">
        <v>222</v>
      </c>
      <c r="C545" s="232"/>
      <c r="D545" s="232"/>
      <c r="E545" s="232"/>
      <c r="F545" s="232"/>
      <c r="G545" s="232"/>
      <c r="H545" s="232"/>
      <c r="I545" s="232"/>
      <c r="J545" s="232"/>
      <c r="K545" s="233">
        <f t="shared" ref="K545:M545" si="8">SUM(K526:K544)</f>
        <v>122513304.72</v>
      </c>
      <c r="L545" s="1887">
        <f t="shared" si="8"/>
        <v>116103958.78999999</v>
      </c>
      <c r="M545" s="1887">
        <f t="shared" si="8"/>
        <v>107914471.5948932</v>
      </c>
    </row>
    <row r="546" spans="2:13" ht="12.75" customHeight="1">
      <c r="B546" s="232" t="s">
        <v>223</v>
      </c>
      <c r="C546" s="232"/>
      <c r="D546" s="232"/>
      <c r="E546" s="232"/>
      <c r="F546" s="232"/>
      <c r="G546" s="232"/>
      <c r="H546" s="232"/>
      <c r="I546" s="232"/>
      <c r="J546" s="232"/>
      <c r="K546" s="234">
        <v>70</v>
      </c>
      <c r="L546" s="1887">
        <v>4935</v>
      </c>
      <c r="M546" s="1887">
        <v>16357.1</v>
      </c>
    </row>
    <row r="547" spans="2:13" ht="12.75" customHeight="1">
      <c r="B547" s="2973" t="s">
        <v>224</v>
      </c>
      <c r="C547" s="2897"/>
      <c r="D547" s="2897"/>
      <c r="E547" s="2897"/>
      <c r="F547" s="2897"/>
      <c r="G547" s="2897"/>
      <c r="H547" s="2897"/>
      <c r="I547" s="2897"/>
      <c r="J547" s="2972"/>
      <c r="K547" s="235">
        <v>5287121</v>
      </c>
      <c r="L547" s="1888">
        <v>5097877.53</v>
      </c>
      <c r="M547" s="1887">
        <v>4879175.92</v>
      </c>
    </row>
    <row r="548" spans="2:13" ht="12.75" customHeight="1">
      <c r="B548" s="2973" t="s">
        <v>225</v>
      </c>
      <c r="C548" s="2897"/>
      <c r="D548" s="2897"/>
      <c r="E548" s="2897"/>
      <c r="F548" s="2897"/>
      <c r="G548" s="2897"/>
      <c r="H548" s="2897"/>
      <c r="I548" s="2897"/>
      <c r="J548" s="2972"/>
      <c r="K548" s="235">
        <v>1051550</v>
      </c>
      <c r="L548" s="1888">
        <v>833985</v>
      </c>
      <c r="M548" s="1887">
        <v>482224.46</v>
      </c>
    </row>
    <row r="549" spans="2:13" ht="12.75" customHeight="1">
      <c r="B549" s="236" t="s">
        <v>226</v>
      </c>
      <c r="C549" s="236"/>
      <c r="D549" s="236"/>
      <c r="E549" s="1889"/>
      <c r="F549" s="1889"/>
      <c r="G549" s="1889"/>
      <c r="H549" s="1889"/>
      <c r="I549" s="1889"/>
      <c r="J549" s="1889"/>
      <c r="K549" s="1890">
        <f t="shared" ref="K549:M549" si="9">K545+K546+K547+K548</f>
        <v>128852045.72</v>
      </c>
      <c r="L549" s="1891">
        <f t="shared" si="9"/>
        <v>122040756.31999999</v>
      </c>
      <c r="M549" s="1892">
        <f t="shared" si="9"/>
        <v>113292229.07489319</v>
      </c>
    </row>
    <row r="550" spans="2:13" ht="12.75" customHeight="1">
      <c r="B550" s="1893" t="s">
        <v>227</v>
      </c>
      <c r="C550" s="1893"/>
      <c r="D550" s="1893"/>
      <c r="E550" s="1893"/>
      <c r="F550" s="1893"/>
      <c r="G550" s="1893"/>
      <c r="H550" s="1893"/>
      <c r="I550" s="1893"/>
      <c r="J550" s="1893"/>
      <c r="K550" s="1893"/>
      <c r="L550" s="1893"/>
      <c r="M550" s="1893"/>
    </row>
    <row r="551" spans="2:13" ht="12.75" customHeight="1">
      <c r="B551" s="2974" t="s">
        <v>228</v>
      </c>
      <c r="C551" s="2922"/>
      <c r="D551" s="2922"/>
      <c r="E551" s="2922"/>
      <c r="F551" s="2922"/>
      <c r="G551" s="2922"/>
      <c r="H551" s="2922"/>
      <c r="I551" s="2922"/>
      <c r="J551" s="2975"/>
      <c r="K551" s="228">
        <v>146220</v>
      </c>
      <c r="L551" s="1894">
        <v>0</v>
      </c>
      <c r="M551" s="1894">
        <v>0</v>
      </c>
    </row>
    <row r="552" spans="2:13" ht="12.75" customHeight="1">
      <c r="B552" s="2896" t="s">
        <v>229</v>
      </c>
      <c r="C552" s="2897"/>
      <c r="D552" s="2897"/>
      <c r="E552" s="2897"/>
      <c r="F552" s="2897"/>
      <c r="G552" s="2897"/>
      <c r="H552" s="2897"/>
      <c r="I552" s="2897"/>
      <c r="J552" s="2972"/>
      <c r="K552" s="228">
        <v>136177</v>
      </c>
      <c r="L552" s="1884">
        <v>127248</v>
      </c>
      <c r="M552" s="1884">
        <v>130718.66399999999</v>
      </c>
    </row>
    <row r="553" spans="2:13" ht="12.75" customHeight="1">
      <c r="B553" s="229" t="s">
        <v>230</v>
      </c>
      <c r="C553" s="229"/>
      <c r="D553" s="229"/>
      <c r="E553" s="229"/>
      <c r="F553" s="229"/>
      <c r="G553" s="229"/>
      <c r="H553" s="229"/>
      <c r="I553" s="229"/>
      <c r="J553" s="229"/>
      <c r="K553" s="228">
        <v>17577757</v>
      </c>
      <c r="L553" s="1884">
        <v>16485984</v>
      </c>
      <c r="M553" s="1884">
        <v>15723725.515938003</v>
      </c>
    </row>
    <row r="554" spans="2:13" ht="12.75" customHeight="1">
      <c r="B554" s="232" t="s">
        <v>231</v>
      </c>
      <c r="C554" s="232"/>
      <c r="D554" s="232"/>
      <c r="E554" s="232"/>
      <c r="F554" s="232"/>
      <c r="G554" s="232"/>
      <c r="H554" s="232"/>
      <c r="I554" s="232"/>
      <c r="J554" s="229"/>
      <c r="K554" s="233">
        <f t="shared" ref="K554:M554" si="10">SUM(K551:K553)</f>
        <v>17860154</v>
      </c>
      <c r="L554" s="1887">
        <f t="shared" si="10"/>
        <v>16613232</v>
      </c>
      <c r="M554" s="1887">
        <f t="shared" si="10"/>
        <v>15854444.179938003</v>
      </c>
    </row>
    <row r="555" spans="2:13" ht="12.75" customHeight="1">
      <c r="B555" s="237" t="s">
        <v>232</v>
      </c>
      <c r="C555" s="238"/>
      <c r="D555" s="238"/>
      <c r="E555" s="238"/>
      <c r="F555" s="238"/>
      <c r="G555" s="238"/>
      <c r="H555" s="238"/>
      <c r="I555" s="238"/>
      <c r="J555" s="238"/>
      <c r="K555" s="1895">
        <f t="shared" ref="K555:M555" si="11">K554+K549</f>
        <v>146712199.72</v>
      </c>
      <c r="L555" s="1896">
        <f t="shared" si="11"/>
        <v>138653988.31999999</v>
      </c>
      <c r="M555" s="1896">
        <f t="shared" si="11"/>
        <v>129146673.25483119</v>
      </c>
    </row>
    <row r="556" spans="2:13" ht="34.5" customHeight="1">
      <c r="B556" s="2945" t="s">
        <v>233</v>
      </c>
      <c r="C556" s="2901"/>
      <c r="D556" s="2901"/>
      <c r="E556" s="2901"/>
      <c r="F556" s="2901"/>
      <c r="G556" s="2901"/>
      <c r="H556" s="2901"/>
      <c r="I556" s="2901"/>
      <c r="J556" s="2901"/>
      <c r="K556" s="2901"/>
      <c r="L556" s="2901"/>
      <c r="M556" s="2901"/>
    </row>
    <row r="557" spans="2:13" ht="12.75" customHeight="1">
      <c r="B557" s="1"/>
      <c r="C557" s="1"/>
      <c r="D557" s="1"/>
      <c r="E557" s="1"/>
      <c r="F557" s="1"/>
      <c r="G557" s="1"/>
      <c r="H557" s="1"/>
      <c r="I557" s="1"/>
      <c r="J557" s="1"/>
      <c r="K557" s="1"/>
      <c r="L557" s="1"/>
      <c r="M557" s="1"/>
    </row>
    <row r="558" spans="2:13" ht="12.75" customHeight="1">
      <c r="B558" s="1705" t="s">
        <v>234</v>
      </c>
      <c r="C558" s="1897"/>
      <c r="D558" s="1897"/>
      <c r="E558" s="1897"/>
      <c r="F558" s="1897"/>
      <c r="G558" s="1705"/>
      <c r="H558" s="1705"/>
      <c r="I558" s="1705"/>
      <c r="J558" s="1705"/>
      <c r="K558" s="1705"/>
      <c r="L558" s="1705"/>
      <c r="M558" s="1705"/>
    </row>
    <row r="560" spans="2:13" ht="15.75" customHeight="1">
      <c r="B560" s="2936" t="s">
        <v>235</v>
      </c>
      <c r="C560" s="2885"/>
      <c r="D560" s="2912"/>
      <c r="E560" s="2915">
        <v>2023</v>
      </c>
      <c r="F560" s="2917">
        <v>2024</v>
      </c>
      <c r="G560" s="2915">
        <v>2025</v>
      </c>
      <c r="H560" s="2946"/>
    </row>
    <row r="561" spans="2:14" ht="12.75" customHeight="1">
      <c r="B561" s="2913"/>
      <c r="C561" s="2913"/>
      <c r="D561" s="2914"/>
      <c r="E561" s="2916"/>
      <c r="F561" s="2918"/>
      <c r="G561" s="2916"/>
      <c r="H561" s="2882"/>
    </row>
    <row r="562" spans="2:14" ht="21" customHeight="1">
      <c r="B562" s="2943" t="s">
        <v>68</v>
      </c>
      <c r="C562" s="2906"/>
      <c r="D562" s="2944"/>
      <c r="E562" s="1899">
        <v>54384744.979999997</v>
      </c>
      <c r="F562" s="1899">
        <v>44761513</v>
      </c>
      <c r="G562" s="239">
        <v>54125180.504251212</v>
      </c>
      <c r="H562" s="1"/>
    </row>
    <row r="563" spans="2:14" ht="27.75" customHeight="1">
      <c r="B563" s="2963" t="s">
        <v>236</v>
      </c>
      <c r="C563" s="2964"/>
      <c r="D563" s="2964"/>
      <c r="E563" s="2964"/>
      <c r="F563" s="2964"/>
      <c r="G563" s="2964"/>
      <c r="H563" s="1"/>
    </row>
    <row r="564" spans="2:14" ht="12.75" customHeight="1">
      <c r="B564" s="1"/>
      <c r="C564" s="1"/>
      <c r="D564" s="1"/>
      <c r="E564" s="1"/>
      <c r="F564" s="1"/>
      <c r="G564" s="1"/>
      <c r="H564" s="1"/>
    </row>
    <row r="565" spans="2:14" ht="12.75" customHeight="1">
      <c r="B565" s="1706" t="s">
        <v>237</v>
      </c>
      <c r="C565" s="1705"/>
      <c r="D565" s="1705"/>
      <c r="E565" s="1705"/>
      <c r="F565" s="1705"/>
      <c r="G565" s="1705"/>
      <c r="H565" s="2910"/>
      <c r="I565" s="2885"/>
      <c r="J565" s="2885"/>
      <c r="K565" s="2885"/>
      <c r="L565" s="2885"/>
      <c r="M565" s="2885"/>
    </row>
    <row r="566" spans="2:14" ht="12.75" customHeight="1">
      <c r="B566" s="1"/>
      <c r="C566" s="1"/>
      <c r="D566" s="1"/>
      <c r="E566" s="1"/>
      <c r="F566" s="1"/>
      <c r="G566" s="1"/>
      <c r="H566" s="1"/>
    </row>
    <row r="567" spans="2:14" ht="15" customHeight="1">
      <c r="B567" s="2936" t="s">
        <v>238</v>
      </c>
      <c r="C567" s="2885"/>
      <c r="D567" s="2912"/>
      <c r="E567" s="2915">
        <v>2023</v>
      </c>
      <c r="F567" s="2917">
        <v>2024</v>
      </c>
      <c r="G567" s="2915">
        <v>2025</v>
      </c>
      <c r="H567" s="2949"/>
    </row>
    <row r="568" spans="2:14" ht="12.75" customHeight="1">
      <c r="B568" s="2913"/>
      <c r="C568" s="2913"/>
      <c r="D568" s="2914"/>
      <c r="E568" s="2916"/>
      <c r="F568" s="2918"/>
      <c r="G568" s="2916"/>
      <c r="H568" s="2882"/>
    </row>
    <row r="569" spans="2:14" ht="15.75" customHeight="1">
      <c r="B569" s="2958" t="s">
        <v>239</v>
      </c>
      <c r="C569" s="2953"/>
      <c r="D569" s="2954"/>
      <c r="E569" s="2965">
        <v>7.69</v>
      </c>
      <c r="F569" s="2967">
        <v>6.76</v>
      </c>
      <c r="G569" s="2970">
        <v>6.52</v>
      </c>
      <c r="H569" s="2882"/>
    </row>
    <row r="570" spans="2:14" ht="12.75" customHeight="1">
      <c r="B570" s="2882"/>
      <c r="C570" s="2882"/>
      <c r="D570" s="2912"/>
      <c r="E570" s="2941"/>
      <c r="F570" s="2968"/>
      <c r="G570" s="2968"/>
      <c r="H570" s="2882"/>
    </row>
    <row r="571" spans="2:14" ht="12.75" customHeight="1">
      <c r="B571" s="2901"/>
      <c r="C571" s="2901"/>
      <c r="D571" s="2955"/>
      <c r="E571" s="2966"/>
      <c r="F571" s="2969"/>
      <c r="G571" s="2969"/>
      <c r="H571" s="2882"/>
    </row>
    <row r="572" spans="2:14" ht="27" customHeight="1">
      <c r="B572" s="2962" t="s">
        <v>240</v>
      </c>
      <c r="C572" s="2933"/>
      <c r="D572" s="2933"/>
      <c r="E572" s="2933"/>
      <c r="F572" s="2933"/>
      <c r="G572" s="2933"/>
      <c r="H572" s="1"/>
    </row>
    <row r="573" spans="2:14" ht="27" customHeight="1">
      <c r="B573" s="2901"/>
      <c r="C573" s="2901"/>
      <c r="D573" s="2901"/>
      <c r="E573" s="2901"/>
      <c r="F573" s="2901"/>
      <c r="G573" s="2901"/>
      <c r="H573" s="1"/>
    </row>
    <row r="575" spans="2:14" ht="12.75" customHeight="1">
      <c r="B575" s="240"/>
      <c r="C575" s="240"/>
      <c r="D575" s="240"/>
      <c r="E575" s="240"/>
      <c r="F575" s="240"/>
      <c r="G575" s="240"/>
      <c r="H575" s="240"/>
      <c r="I575" s="240"/>
      <c r="J575" s="240"/>
      <c r="K575" s="240"/>
      <c r="L575" s="240"/>
      <c r="M575" s="240"/>
      <c r="N575" s="240"/>
    </row>
    <row r="576" spans="2:14" ht="12.75" customHeight="1">
      <c r="B576" s="2910" t="s">
        <v>241</v>
      </c>
      <c r="C576" s="2885"/>
      <c r="D576" s="2885"/>
      <c r="E576" s="2885"/>
      <c r="F576" s="2885"/>
      <c r="G576" s="2885"/>
      <c r="H576" s="2885"/>
      <c r="I576" s="2885"/>
      <c r="J576" s="2885"/>
      <c r="K576" s="2885"/>
      <c r="L576" s="2885"/>
      <c r="M576" s="2885"/>
      <c r="N576" s="2885"/>
    </row>
    <row r="577" spans="2:14" ht="12.75" customHeight="1">
      <c r="B577" s="2910" t="s">
        <v>242</v>
      </c>
      <c r="C577" s="2885"/>
      <c r="D577" s="2885"/>
      <c r="E577" s="2885"/>
      <c r="F577" s="2885"/>
      <c r="G577" s="2885"/>
      <c r="H577" s="2885"/>
      <c r="I577" s="2885"/>
      <c r="J577" s="2885"/>
      <c r="K577" s="2885"/>
      <c r="L577" s="2885"/>
      <c r="M577" s="2885"/>
      <c r="N577" s="2885"/>
    </row>
    <row r="578" spans="2:14" ht="12.75" customHeight="1">
      <c r="B578" s="2910" t="s">
        <v>243</v>
      </c>
      <c r="C578" s="2885"/>
      <c r="D578" s="2885"/>
      <c r="E578" s="2885"/>
      <c r="F578" s="2885"/>
      <c r="G578" s="2885"/>
      <c r="H578" s="2885"/>
      <c r="I578" s="2885"/>
      <c r="J578" s="2885"/>
      <c r="K578" s="2885"/>
      <c r="L578" s="2885"/>
      <c r="M578" s="2885"/>
      <c r="N578" s="2885"/>
    </row>
    <row r="579" spans="2:14" ht="12.75" customHeight="1">
      <c r="B579" s="1900" t="s">
        <v>244</v>
      </c>
      <c r="C579" s="1705"/>
      <c r="D579" s="1705"/>
      <c r="E579" s="1705"/>
      <c r="F579" s="1705"/>
      <c r="G579" s="1705"/>
      <c r="H579" s="1705"/>
      <c r="I579" s="1705"/>
      <c r="J579" s="1705"/>
      <c r="K579" s="1705"/>
      <c r="L579" s="1705"/>
      <c r="M579" s="1705"/>
      <c r="N579" s="1705"/>
    </row>
    <row r="580" spans="2:14" ht="12.75" customHeight="1">
      <c r="B580" s="1"/>
      <c r="C580" s="1"/>
      <c r="D580" s="1"/>
      <c r="E580" s="1"/>
      <c r="F580" s="1"/>
      <c r="G580" s="1"/>
      <c r="H580" s="1"/>
      <c r="I580" s="1"/>
      <c r="J580" s="1"/>
      <c r="K580" s="1"/>
      <c r="L580" s="1"/>
      <c r="M580" s="1"/>
      <c r="N580" s="1"/>
    </row>
    <row r="581" spans="2:14" ht="15.75" customHeight="1">
      <c r="B581" s="2936" t="s">
        <v>245</v>
      </c>
      <c r="C581" s="2885"/>
      <c r="D581" s="2912"/>
      <c r="E581" s="2915">
        <v>2023</v>
      </c>
      <c r="F581" s="2917">
        <v>2024</v>
      </c>
      <c r="G581" s="2915">
        <v>2025</v>
      </c>
      <c r="I581" s="1704"/>
      <c r="J581" s="1704"/>
      <c r="K581" s="1704"/>
      <c r="L581" s="1704"/>
      <c r="M581" s="1704"/>
      <c r="N581" s="1704"/>
    </row>
    <row r="582" spans="2:14" ht="15.75" customHeight="1">
      <c r="B582" s="2913"/>
      <c r="C582" s="2913"/>
      <c r="D582" s="2914"/>
      <c r="E582" s="2916"/>
      <c r="F582" s="2918"/>
      <c r="G582" s="2916"/>
      <c r="H582" s="1704"/>
      <c r="I582" s="1704"/>
      <c r="J582" s="1704"/>
      <c r="K582" s="1704"/>
      <c r="L582" s="1704"/>
      <c r="M582" s="1704"/>
      <c r="N582" s="1704"/>
    </row>
    <row r="583" spans="2:14" ht="16.5" customHeight="1">
      <c r="B583" s="2959" t="s">
        <v>246</v>
      </c>
      <c r="C583" s="2926"/>
      <c r="D583" s="2927"/>
      <c r="E583" s="241">
        <v>14562750</v>
      </c>
      <c r="F583" s="241">
        <v>15213806</v>
      </c>
      <c r="G583" s="241">
        <v>13860050.6</v>
      </c>
      <c r="H583" s="12"/>
      <c r="I583" s="1"/>
      <c r="J583" s="1"/>
      <c r="K583" s="1"/>
      <c r="L583" s="1"/>
      <c r="M583" s="1"/>
      <c r="N583" s="1"/>
    </row>
    <row r="584" spans="2:14" ht="18" customHeight="1">
      <c r="B584" s="2960" t="s">
        <v>247</v>
      </c>
      <c r="C584" s="2908"/>
      <c r="D584" s="2909"/>
      <c r="E584" s="241">
        <v>7683</v>
      </c>
      <c r="F584" s="241">
        <v>5803</v>
      </c>
      <c r="G584" s="241">
        <v>3975.3</v>
      </c>
      <c r="H584" s="12"/>
      <c r="I584" s="1"/>
      <c r="J584" s="1"/>
      <c r="K584" s="1"/>
      <c r="L584" s="1"/>
      <c r="M584" s="1"/>
      <c r="N584" s="1"/>
    </row>
    <row r="585" spans="2:14" ht="16.5" customHeight="1">
      <c r="B585" s="2961" t="s">
        <v>248</v>
      </c>
      <c r="C585" s="2930"/>
      <c r="D585" s="2931"/>
      <c r="E585" s="1901">
        <v>3361881</v>
      </c>
      <c r="F585" s="1901">
        <v>5057176</v>
      </c>
      <c r="G585" s="1901">
        <v>4778555.49</v>
      </c>
      <c r="H585" s="12"/>
      <c r="I585" s="1"/>
      <c r="J585" s="1"/>
      <c r="K585" s="1"/>
      <c r="L585" s="1"/>
      <c r="M585" s="1"/>
      <c r="N585" s="1"/>
    </row>
    <row r="586" spans="2:14" ht="112.5" customHeight="1">
      <c r="B586" s="2945" t="s">
        <v>249</v>
      </c>
      <c r="C586" s="2901"/>
      <c r="D586" s="2901"/>
      <c r="E586" s="2901"/>
      <c r="F586" s="2901"/>
      <c r="G586" s="2901"/>
      <c r="H586" s="1"/>
      <c r="I586" s="1"/>
      <c r="J586" s="1"/>
      <c r="K586" s="1"/>
      <c r="L586" s="1"/>
      <c r="M586" s="1"/>
      <c r="N586" s="1"/>
    </row>
    <row r="587" spans="2:14" ht="3.75" customHeight="1">
      <c r="B587" s="242"/>
      <c r="C587" s="242"/>
      <c r="D587" s="242"/>
      <c r="E587" s="242"/>
      <c r="F587" s="242"/>
      <c r="G587" s="242"/>
      <c r="H587" s="1"/>
      <c r="I587" s="1"/>
      <c r="J587" s="1"/>
      <c r="K587" s="1"/>
      <c r="L587" s="1"/>
      <c r="M587" s="1"/>
      <c r="N587" s="1"/>
    </row>
    <row r="588" spans="2:14" ht="12.75" customHeight="1">
      <c r="B588" s="242"/>
      <c r="C588" s="242"/>
      <c r="D588" s="242"/>
      <c r="E588" s="242"/>
      <c r="F588" s="242"/>
      <c r="G588" s="242"/>
      <c r="H588" s="1"/>
      <c r="I588" s="1"/>
      <c r="J588" s="1"/>
      <c r="K588" s="1"/>
      <c r="L588" s="1"/>
      <c r="M588" s="1"/>
      <c r="N588" s="1"/>
    </row>
    <row r="589" spans="2:14" ht="15.75" customHeight="1">
      <c r="B589" s="2936" t="s">
        <v>250</v>
      </c>
      <c r="C589" s="2885"/>
      <c r="D589" s="2885"/>
      <c r="E589" s="2915">
        <v>2023</v>
      </c>
      <c r="F589" s="2917">
        <v>2024</v>
      </c>
      <c r="G589" s="2915">
        <v>2025</v>
      </c>
      <c r="I589" s="1704"/>
      <c r="J589" s="1704"/>
      <c r="K589" s="1"/>
      <c r="L589" s="1"/>
      <c r="M589" s="1"/>
      <c r="N589" s="1"/>
    </row>
    <row r="590" spans="2:14" ht="15.75" customHeight="1">
      <c r="B590" s="2913"/>
      <c r="C590" s="2913"/>
      <c r="D590" s="2913"/>
      <c r="E590" s="2916"/>
      <c r="F590" s="2918"/>
      <c r="G590" s="2916"/>
      <c r="H590" s="1704"/>
      <c r="I590" s="1704"/>
      <c r="J590" s="1704"/>
      <c r="K590" s="1"/>
      <c r="L590" s="1"/>
      <c r="M590" s="1"/>
      <c r="N590" s="1"/>
    </row>
    <row r="591" spans="2:14" ht="19.5" customHeight="1">
      <c r="B591" s="2956" t="s">
        <v>246</v>
      </c>
      <c r="C591" s="2926"/>
      <c r="D591" s="2927"/>
      <c r="E591" s="243">
        <v>705507.75000000012</v>
      </c>
      <c r="F591" s="244">
        <v>664483</v>
      </c>
      <c r="G591" s="245">
        <v>629270.35</v>
      </c>
      <c r="H591" s="12"/>
      <c r="I591" s="1704"/>
      <c r="J591" s="1704"/>
      <c r="K591" s="1"/>
      <c r="L591" s="1"/>
      <c r="M591" s="1"/>
      <c r="N591" s="1"/>
    </row>
    <row r="592" spans="2:14" ht="12.75" customHeight="1">
      <c r="B592" s="2957" t="s">
        <v>248</v>
      </c>
      <c r="C592" s="2930"/>
      <c r="D592" s="2931"/>
      <c r="E592" s="246">
        <v>131112.59999999998</v>
      </c>
      <c r="F592" s="1902">
        <v>140733</v>
      </c>
      <c r="G592" s="1903">
        <v>200951.64</v>
      </c>
      <c r="H592" s="12"/>
    </row>
    <row r="593" spans="2:10" ht="39" customHeight="1">
      <c r="B593" s="2900" t="s">
        <v>251</v>
      </c>
      <c r="C593" s="2901"/>
      <c r="D593" s="2901"/>
      <c r="E593" s="2901"/>
      <c r="F593" s="2901"/>
      <c r="G593" s="2901"/>
      <c r="H593" s="1"/>
      <c r="J593" s="247"/>
    </row>
    <row r="594" spans="2:10" ht="12.75" customHeight="1">
      <c r="B594" s="1"/>
      <c r="C594" s="1"/>
      <c r="D594" s="1"/>
      <c r="E594" s="1"/>
      <c r="F594" s="1"/>
      <c r="G594" s="1"/>
      <c r="H594" s="1"/>
      <c r="J594" s="1899"/>
    </row>
    <row r="595" spans="2:10" ht="12.75" customHeight="1">
      <c r="B595" s="1705" t="s">
        <v>252</v>
      </c>
      <c r="C595" s="1705"/>
      <c r="D595" s="1705"/>
      <c r="E595" s="1705"/>
      <c r="F595" s="1705"/>
      <c r="G595" s="1705"/>
      <c r="H595" s="1705"/>
    </row>
    <row r="596" spans="2:10" ht="12.75" customHeight="1">
      <c r="B596" s="1"/>
      <c r="C596" s="1"/>
      <c r="D596" s="1"/>
      <c r="E596" s="1"/>
      <c r="F596" s="1"/>
      <c r="G596" s="1"/>
      <c r="H596" s="1"/>
    </row>
    <row r="597" spans="2:10" ht="12.75" customHeight="1">
      <c r="B597" s="2936" t="s">
        <v>253</v>
      </c>
      <c r="C597" s="2885"/>
      <c r="D597" s="2885"/>
      <c r="E597" s="2915">
        <v>2023</v>
      </c>
      <c r="F597" s="2917">
        <v>2024</v>
      </c>
      <c r="G597" s="2915">
        <v>2025</v>
      </c>
      <c r="H597" s="2949"/>
    </row>
    <row r="598" spans="2:10" ht="12.75" customHeight="1">
      <c r="B598" s="2913"/>
      <c r="C598" s="2913"/>
      <c r="D598" s="2913"/>
      <c r="E598" s="2916"/>
      <c r="F598" s="2918"/>
      <c r="G598" s="2916"/>
      <c r="H598" s="2882"/>
    </row>
    <row r="599" spans="2:10" ht="15.75" customHeight="1">
      <c r="B599" s="2952" t="s">
        <v>254</v>
      </c>
      <c r="C599" s="2953"/>
      <c r="D599" s="2954"/>
      <c r="E599" s="2950">
        <v>0.77500000000000002</v>
      </c>
      <c r="F599" s="2947">
        <v>0.74199999999999999</v>
      </c>
      <c r="G599" s="2947">
        <v>0.71199999999999997</v>
      </c>
      <c r="H599" s="2882"/>
    </row>
    <row r="600" spans="2:10" ht="26.25" customHeight="1">
      <c r="B600" s="2901"/>
      <c r="C600" s="2901"/>
      <c r="D600" s="2955"/>
      <c r="E600" s="2948"/>
      <c r="F600" s="2948"/>
      <c r="G600" s="2948"/>
      <c r="H600" s="2882"/>
    </row>
    <row r="601" spans="2:10" ht="24.75" customHeight="1">
      <c r="B601" s="2951" t="s">
        <v>255</v>
      </c>
      <c r="C601" s="2885"/>
      <c r="D601" s="2885"/>
      <c r="E601" s="2885"/>
      <c r="F601" s="2885"/>
      <c r="G601" s="2885"/>
      <c r="H601" s="1"/>
    </row>
    <row r="602" spans="2:10" ht="30" customHeight="1">
      <c r="B602" s="2901"/>
      <c r="C602" s="2901"/>
      <c r="D602" s="2901"/>
      <c r="E602" s="2901"/>
      <c r="F602" s="2901"/>
      <c r="G602" s="2901"/>
      <c r="H602" s="1"/>
    </row>
    <row r="603" spans="2:10" ht="12.75" customHeight="1">
      <c r="B603" s="1"/>
      <c r="C603" s="1"/>
      <c r="D603" s="1"/>
      <c r="E603" s="1"/>
      <c r="F603" s="1"/>
      <c r="G603" s="1"/>
      <c r="H603" s="1"/>
    </row>
    <row r="604" spans="2:10" ht="12.75" customHeight="1">
      <c r="B604" s="1"/>
      <c r="C604" s="1"/>
      <c r="D604" s="1"/>
      <c r="E604" s="1"/>
      <c r="F604" s="1"/>
      <c r="G604" s="1"/>
      <c r="H604" s="1"/>
    </row>
    <row r="605" spans="2:10" ht="12.75" customHeight="1">
      <c r="B605" s="1705" t="s">
        <v>256</v>
      </c>
      <c r="C605" s="1705"/>
      <c r="D605" s="1705"/>
      <c r="E605" s="1705"/>
      <c r="F605" s="1705"/>
      <c r="G605" s="1705"/>
      <c r="H605" s="1705"/>
    </row>
    <row r="606" spans="2:10" ht="12.75" customHeight="1">
      <c r="B606" s="1"/>
      <c r="C606" s="1"/>
      <c r="D606" s="1"/>
      <c r="E606" s="1"/>
      <c r="F606" s="1"/>
      <c r="G606" s="1"/>
      <c r="H606" s="1"/>
    </row>
    <row r="607" spans="2:10" ht="15" customHeight="1">
      <c r="B607" s="2936" t="s">
        <v>257</v>
      </c>
      <c r="C607" s="2885"/>
      <c r="D607" s="2885"/>
      <c r="E607" s="2915">
        <v>2023</v>
      </c>
      <c r="F607" s="2917">
        <v>2024</v>
      </c>
      <c r="G607" s="2915">
        <v>2025</v>
      </c>
      <c r="H607" s="2942"/>
    </row>
    <row r="608" spans="2:10" ht="15" customHeight="1">
      <c r="B608" s="2885"/>
      <c r="C608" s="2882"/>
      <c r="D608" s="2885"/>
      <c r="E608" s="2940"/>
      <c r="F608" s="2941"/>
      <c r="G608" s="2940"/>
      <c r="H608" s="2882"/>
    </row>
    <row r="609" spans="2:13" ht="12.75" customHeight="1">
      <c r="B609" s="2913"/>
      <c r="C609" s="2913"/>
      <c r="D609" s="2913"/>
      <c r="E609" s="2916"/>
      <c r="F609" s="2918"/>
      <c r="G609" s="2916"/>
      <c r="H609" s="2882"/>
    </row>
    <row r="610" spans="2:13" ht="18.75" customHeight="1">
      <c r="B610" s="2943" t="s">
        <v>68</v>
      </c>
      <c r="C610" s="2906"/>
      <c r="D610" s="2944"/>
      <c r="E610" s="249">
        <v>0.36626700000000001</v>
      </c>
      <c r="F610" s="249">
        <v>0.36</v>
      </c>
      <c r="G610" s="1904">
        <v>0.35</v>
      </c>
      <c r="H610" s="1704"/>
    </row>
    <row r="611" spans="2:13" ht="34.5" customHeight="1">
      <c r="B611" s="2945" t="s">
        <v>258</v>
      </c>
      <c r="C611" s="2901"/>
      <c r="D611" s="2901"/>
      <c r="E611" s="2901"/>
      <c r="F611" s="2901"/>
      <c r="G611" s="2901"/>
      <c r="H611" s="1"/>
    </row>
    <row r="612" spans="2:13" ht="12.75" customHeight="1">
      <c r="B612" s="1"/>
      <c r="C612" s="1"/>
      <c r="D612" s="1"/>
      <c r="E612" s="1"/>
      <c r="F612" s="1"/>
      <c r="G612" s="1"/>
      <c r="H612" s="1"/>
    </row>
    <row r="613" spans="2:13" ht="12.75" customHeight="1">
      <c r="B613" s="2910" t="s">
        <v>259</v>
      </c>
      <c r="C613" s="2885"/>
      <c r="D613" s="2885"/>
      <c r="E613" s="2885"/>
      <c r="F613" s="2885"/>
      <c r="G613" s="2885"/>
      <c r="H613" s="2885"/>
      <c r="I613" s="2885"/>
      <c r="J613" s="2885"/>
      <c r="K613" s="2885"/>
      <c r="L613" s="2885"/>
      <c r="M613" s="2885"/>
    </row>
    <row r="614" spans="2:13" ht="12.75" customHeight="1">
      <c r="B614" s="1"/>
      <c r="C614" s="1"/>
      <c r="D614" s="1"/>
      <c r="E614" s="1"/>
      <c r="F614" s="1"/>
      <c r="G614" s="1"/>
      <c r="H614" s="1"/>
    </row>
    <row r="615" spans="2:13" ht="15" customHeight="1">
      <c r="B615" s="2936" t="s">
        <v>260</v>
      </c>
      <c r="C615" s="2885"/>
      <c r="D615" s="2912"/>
      <c r="E615" s="2915">
        <v>2023</v>
      </c>
      <c r="F615" s="2917">
        <v>2024</v>
      </c>
      <c r="G615" s="2915">
        <v>2025</v>
      </c>
      <c r="H615" s="2946"/>
    </row>
    <row r="616" spans="2:13" ht="12.75" customHeight="1">
      <c r="B616" s="2885"/>
      <c r="C616" s="2882"/>
      <c r="D616" s="2912"/>
      <c r="E616" s="2940"/>
      <c r="F616" s="2941"/>
      <c r="G616" s="2940"/>
      <c r="H616" s="2882"/>
    </row>
    <row r="617" spans="2:13" ht="12.75" customHeight="1">
      <c r="B617" s="2913"/>
      <c r="C617" s="2913"/>
      <c r="D617" s="2914"/>
      <c r="E617" s="2916"/>
      <c r="F617" s="2918"/>
      <c r="G617" s="2916"/>
      <c r="H617" s="2882"/>
    </row>
    <row r="618" spans="2:13" ht="12.75" customHeight="1">
      <c r="B618" s="2925" t="s">
        <v>261</v>
      </c>
      <c r="C618" s="2926"/>
      <c r="D618" s="2927"/>
      <c r="E618" s="250">
        <v>33375.279999999999</v>
      </c>
      <c r="F618" s="250">
        <v>37810.9</v>
      </c>
      <c r="G618" s="250">
        <v>38182.58</v>
      </c>
      <c r="H618" s="251"/>
    </row>
    <row r="619" spans="2:13" ht="12.75" customHeight="1">
      <c r="B619" s="2928" t="s">
        <v>262</v>
      </c>
      <c r="C619" s="2908"/>
      <c r="D619" s="2909"/>
      <c r="E619" s="1905">
        <v>8487.6</v>
      </c>
      <c r="F619" s="1905">
        <v>10145.1</v>
      </c>
      <c r="G619" s="252">
        <v>12170.3</v>
      </c>
      <c r="H619" s="251"/>
    </row>
    <row r="620" spans="2:13" ht="12.75" customHeight="1">
      <c r="B620" s="2928" t="s">
        <v>263</v>
      </c>
      <c r="C620" s="2908"/>
      <c r="D620" s="2909"/>
      <c r="E620" s="1906">
        <v>6179.1</v>
      </c>
      <c r="F620" s="1906">
        <v>5772.5</v>
      </c>
      <c r="G620" s="253">
        <v>6374.5</v>
      </c>
      <c r="H620" s="251"/>
    </row>
    <row r="621" spans="2:13">
      <c r="B621" s="2907" t="s">
        <v>264</v>
      </c>
      <c r="C621" s="2908"/>
      <c r="D621" s="2909"/>
      <c r="E621" s="1908">
        <v>302.8</v>
      </c>
      <c r="F621" s="1908">
        <v>268.2</v>
      </c>
      <c r="G621" s="254">
        <v>321.82</v>
      </c>
      <c r="H621" s="251"/>
    </row>
    <row r="622" spans="2:13" ht="18.75" customHeight="1">
      <c r="B622" s="2907" t="s">
        <v>265</v>
      </c>
      <c r="C622" s="2908"/>
      <c r="D622" s="2909"/>
      <c r="E622" s="255">
        <v>3.18</v>
      </c>
      <c r="F622" s="255">
        <v>0.5</v>
      </c>
      <c r="G622" s="1909">
        <v>2.0499999999999998</v>
      </c>
      <c r="H622" s="251"/>
    </row>
    <row r="623" spans="2:13" ht="12.75" customHeight="1">
      <c r="B623" s="2929" t="s">
        <v>266</v>
      </c>
      <c r="C623" s="2930"/>
      <c r="D623" s="2931"/>
      <c r="E623" s="1910">
        <v>4076.3</v>
      </c>
      <c r="F623" s="1910">
        <v>3174.5</v>
      </c>
      <c r="G623" s="256">
        <v>2992.4</v>
      </c>
      <c r="H623" s="251"/>
    </row>
    <row r="624" spans="2:13" ht="12.75" customHeight="1">
      <c r="B624" s="2932" t="s">
        <v>267</v>
      </c>
      <c r="C624" s="2933"/>
      <c r="D624" s="2933"/>
      <c r="E624" s="2933"/>
      <c r="F624" s="2933"/>
      <c r="G624" s="2933"/>
      <c r="H624" s="251"/>
    </row>
    <row r="625" spans="1:16" ht="12.75" customHeight="1">
      <c r="A625" s="1"/>
      <c r="B625" s="2885"/>
      <c r="C625" s="2934"/>
      <c r="D625" s="2934"/>
      <c r="E625" s="2934"/>
      <c r="F625" s="2934"/>
      <c r="G625" s="2885"/>
      <c r="H625" s="251"/>
      <c r="I625" s="1"/>
      <c r="J625" s="1"/>
      <c r="K625" s="1"/>
      <c r="L625" s="1"/>
      <c r="M625" s="1"/>
      <c r="N625" s="1"/>
      <c r="O625" s="1"/>
      <c r="P625" s="1"/>
    </row>
    <row r="626" spans="1:16" ht="12.75" customHeight="1">
      <c r="A626" s="1"/>
      <c r="B626" s="2885"/>
      <c r="C626" s="2934"/>
      <c r="D626" s="2934"/>
      <c r="E626" s="2934"/>
      <c r="F626" s="2934"/>
      <c r="G626" s="2885"/>
      <c r="H626" s="251"/>
      <c r="I626" s="1"/>
      <c r="J626" s="1"/>
      <c r="K626" s="1"/>
      <c r="L626" s="1"/>
      <c r="M626" s="1"/>
      <c r="N626" s="1"/>
      <c r="O626" s="1"/>
      <c r="P626" s="1"/>
    </row>
    <row r="627" spans="1:16" ht="12.75" customHeight="1">
      <c r="A627" s="1"/>
      <c r="B627" s="2885"/>
      <c r="C627" s="2934"/>
      <c r="D627" s="2934"/>
      <c r="E627" s="2934"/>
      <c r="F627" s="2934"/>
      <c r="G627" s="2885"/>
      <c r="H627" s="251"/>
      <c r="I627" s="1"/>
      <c r="J627" s="1"/>
      <c r="K627" s="1"/>
      <c r="L627" s="1"/>
      <c r="M627" s="1"/>
      <c r="N627" s="1"/>
      <c r="O627" s="1"/>
      <c r="P627" s="1"/>
    </row>
    <row r="628" spans="1:16" ht="12.75" customHeight="1">
      <c r="A628" s="1"/>
      <c r="B628" s="2885"/>
      <c r="C628" s="2934"/>
      <c r="D628" s="2934"/>
      <c r="E628" s="2934"/>
      <c r="F628" s="2934"/>
      <c r="G628" s="2885"/>
      <c r="H628" s="251"/>
      <c r="I628" s="1"/>
      <c r="J628" s="1"/>
      <c r="K628" s="1"/>
      <c r="L628" s="1"/>
      <c r="M628" s="1"/>
      <c r="N628" s="1"/>
      <c r="O628" s="1"/>
      <c r="P628" s="1"/>
    </row>
    <row r="629" spans="1:16" ht="22.5" customHeight="1">
      <c r="A629" s="1"/>
      <c r="B629" s="2935"/>
      <c r="C629" s="2935"/>
      <c r="D629" s="2935"/>
      <c r="E629" s="2935"/>
      <c r="F629" s="2935"/>
      <c r="G629" s="2935"/>
      <c r="H629" s="251"/>
      <c r="I629" s="1"/>
      <c r="J629" s="1"/>
      <c r="K629" s="1"/>
      <c r="L629" s="1"/>
      <c r="M629" s="1"/>
      <c r="N629" s="1"/>
      <c r="O629" s="1"/>
      <c r="P629" s="1"/>
    </row>
    <row r="630" spans="1:16" ht="12.75" customHeight="1">
      <c r="A630" s="1"/>
      <c r="B630" s="2835"/>
      <c r="C630" s="2835"/>
      <c r="D630" s="2835"/>
      <c r="E630" s="2835"/>
      <c r="F630" s="2835"/>
      <c r="G630" s="2835"/>
      <c r="H630" s="1"/>
      <c r="I630" s="1"/>
      <c r="J630" s="1"/>
      <c r="K630" s="1"/>
      <c r="L630" s="1"/>
      <c r="M630" s="1"/>
      <c r="N630" s="1"/>
      <c r="O630" s="1"/>
      <c r="P630" s="1"/>
    </row>
    <row r="631" spans="1:16" ht="13.5" customHeight="1">
      <c r="A631" s="240" t="s">
        <v>205</v>
      </c>
      <c r="B631" s="1912" t="s">
        <v>268</v>
      </c>
      <c r="C631" s="1913"/>
      <c r="D631" s="1914"/>
      <c r="E631" s="1706"/>
      <c r="F631" s="1706" t="s">
        <v>205</v>
      </c>
      <c r="G631" s="1706" t="s">
        <v>205</v>
      </c>
      <c r="H631" s="1706" t="s">
        <v>205</v>
      </c>
      <c r="I631" s="1706" t="s">
        <v>205</v>
      </c>
      <c r="J631" s="1706" t="s">
        <v>205</v>
      </c>
      <c r="K631" s="1706" t="s">
        <v>205</v>
      </c>
      <c r="L631" s="1706" t="s">
        <v>205</v>
      </c>
      <c r="M631" s="1706" t="s">
        <v>205</v>
      </c>
      <c r="N631" s="257"/>
      <c r="O631" s="257"/>
      <c r="P631" s="257"/>
    </row>
    <row r="632" spans="1:16" ht="13.5" customHeight="1">
      <c r="A632" s="257"/>
      <c r="B632" s="1747"/>
      <c r="C632" s="1747"/>
      <c r="D632" s="1747"/>
      <c r="E632" s="1747"/>
      <c r="F632" s="1747"/>
      <c r="G632" s="1747"/>
      <c r="H632" s="1916"/>
      <c r="I632" s="1916"/>
      <c r="J632" s="1916"/>
      <c r="K632" s="1917"/>
      <c r="L632" s="1917"/>
      <c r="M632" s="1917"/>
      <c r="N632" s="1915"/>
      <c r="O632" s="1915"/>
      <c r="P632" s="1915"/>
    </row>
    <row r="633" spans="1:16" ht="23.25" customHeight="1">
      <c r="A633" s="257"/>
      <c r="B633" s="2936" t="s">
        <v>269</v>
      </c>
      <c r="C633" s="2885"/>
      <c r="D633" s="2885"/>
      <c r="E633" s="2885"/>
      <c r="F633" s="2885"/>
      <c r="G633" s="2937"/>
      <c r="H633" s="2939" t="s">
        <v>68</v>
      </c>
      <c r="I633" s="2885"/>
      <c r="J633" s="2885"/>
      <c r="K633" s="2919"/>
      <c r="L633" s="2882"/>
      <c r="M633" s="2882"/>
      <c r="N633" s="257"/>
      <c r="O633" s="257"/>
      <c r="P633" s="257"/>
    </row>
    <row r="634" spans="1:16" ht="23.25" customHeight="1">
      <c r="A634" s="257"/>
      <c r="B634" s="2913"/>
      <c r="C634" s="2913"/>
      <c r="D634" s="2913"/>
      <c r="E634" s="2913"/>
      <c r="F634" s="2913"/>
      <c r="G634" s="2938"/>
      <c r="H634" s="1809">
        <v>2023</v>
      </c>
      <c r="I634" s="1808">
        <v>2024</v>
      </c>
      <c r="J634" s="1809">
        <v>2025</v>
      </c>
      <c r="K634" s="258"/>
      <c r="L634" s="2920"/>
      <c r="M634" s="2882"/>
      <c r="N634" s="2882"/>
      <c r="O634" s="2882"/>
      <c r="P634" s="2882"/>
    </row>
    <row r="635" spans="1:16" ht="15.75">
      <c r="A635" s="257"/>
      <c r="B635" s="2921" t="s">
        <v>270</v>
      </c>
      <c r="C635" s="2922"/>
      <c r="D635" s="2922"/>
      <c r="E635" s="2922"/>
      <c r="F635" s="2922"/>
      <c r="G635" s="2923"/>
      <c r="H635" s="1884">
        <v>829287</v>
      </c>
      <c r="I635" s="1884">
        <v>763223</v>
      </c>
      <c r="J635" s="1884">
        <v>715599.11606199911</v>
      </c>
      <c r="K635" s="259"/>
      <c r="L635" s="2882"/>
      <c r="M635" s="2882"/>
      <c r="N635" s="2882"/>
      <c r="O635" s="2882"/>
      <c r="P635" s="2882"/>
    </row>
    <row r="636" spans="1:16" ht="15.75">
      <c r="A636" s="257"/>
      <c r="B636" s="2924" t="s">
        <v>271</v>
      </c>
      <c r="C636" s="2897"/>
      <c r="D636" s="2897"/>
      <c r="E636" s="2897"/>
      <c r="F636" s="2897"/>
      <c r="G636" s="2898"/>
      <c r="H636" s="1884">
        <v>1169847</v>
      </c>
      <c r="I636" s="1884">
        <v>3131765</v>
      </c>
      <c r="J636" s="1884">
        <v>2574282.3259609956</v>
      </c>
      <c r="K636" s="259"/>
      <c r="L636" s="2882"/>
      <c r="M636" s="2882"/>
      <c r="N636" s="2882"/>
      <c r="O636" s="2882"/>
      <c r="P636" s="2882"/>
    </row>
    <row r="637" spans="1:16" ht="15.75">
      <c r="A637" s="257"/>
      <c r="B637" s="2924" t="s">
        <v>272</v>
      </c>
      <c r="C637" s="2897"/>
      <c r="D637" s="2897"/>
      <c r="E637" s="2897"/>
      <c r="F637" s="2897"/>
      <c r="G637" s="2898"/>
      <c r="H637" s="1884">
        <v>2658</v>
      </c>
      <c r="I637" s="1884">
        <v>2426</v>
      </c>
      <c r="J637" s="1884">
        <v>2617.6546469999998</v>
      </c>
      <c r="K637" s="259"/>
      <c r="L637" s="2882"/>
      <c r="M637" s="2882"/>
      <c r="N637" s="2882"/>
      <c r="O637" s="2882"/>
      <c r="P637" s="2882"/>
    </row>
    <row r="638" spans="1:16" ht="15.75">
      <c r="A638" s="257"/>
      <c r="B638" s="2924" t="s">
        <v>273</v>
      </c>
      <c r="C638" s="2897"/>
      <c r="D638" s="2897"/>
      <c r="E638" s="2897"/>
      <c r="F638" s="2897"/>
      <c r="G638" s="2898"/>
      <c r="H638" s="1884">
        <v>52108</v>
      </c>
      <c r="I638" s="1884">
        <v>144315</v>
      </c>
      <c r="J638" s="1884">
        <v>28337.45727599995</v>
      </c>
      <c r="K638" s="259"/>
      <c r="L638" s="2882"/>
      <c r="M638" s="2882"/>
      <c r="N638" s="2882"/>
      <c r="O638" s="2882"/>
      <c r="P638" s="2882"/>
    </row>
    <row r="639" spans="1:16" ht="15.75">
      <c r="A639" s="257"/>
      <c r="B639" s="2924" t="s">
        <v>274</v>
      </c>
      <c r="C639" s="2897"/>
      <c r="D639" s="2897"/>
      <c r="E639" s="2897"/>
      <c r="F639" s="2897"/>
      <c r="G639" s="2898"/>
      <c r="H639" s="1884">
        <v>1028294</v>
      </c>
      <c r="I639" s="1884">
        <v>774863</v>
      </c>
      <c r="J639" s="1884">
        <v>975355.98339199915</v>
      </c>
      <c r="K639" s="259"/>
      <c r="L639" s="259"/>
      <c r="M639" s="259"/>
      <c r="N639" s="257"/>
      <c r="O639" s="257"/>
      <c r="P639" s="257"/>
    </row>
    <row r="640" spans="1:16" ht="15.75">
      <c r="A640" s="257"/>
      <c r="B640" s="2924" t="s">
        <v>275</v>
      </c>
      <c r="C640" s="2897"/>
      <c r="D640" s="2897"/>
      <c r="E640" s="2897"/>
      <c r="F640" s="2897"/>
      <c r="G640" s="2898"/>
      <c r="H640" s="1884">
        <v>278380</v>
      </c>
      <c r="I640" s="1884">
        <v>238365</v>
      </c>
      <c r="J640" s="1884">
        <v>480980.07940399944</v>
      </c>
      <c r="K640" s="259"/>
      <c r="L640" s="259"/>
      <c r="M640" s="259"/>
      <c r="N640" s="257"/>
      <c r="O640" s="257"/>
      <c r="P640" s="257"/>
    </row>
    <row r="641" spans="1:13" ht="15.75">
      <c r="A641" s="257"/>
      <c r="B641" s="2924" t="s">
        <v>276</v>
      </c>
      <c r="C641" s="2897"/>
      <c r="D641" s="2897"/>
      <c r="E641" s="2897"/>
      <c r="F641" s="2897"/>
      <c r="G641" s="2898"/>
      <c r="H641" s="1884">
        <v>1307</v>
      </c>
      <c r="I641" s="1884">
        <v>2219</v>
      </c>
      <c r="J641" s="1884">
        <v>1382.8739170000006</v>
      </c>
      <c r="K641" s="259"/>
      <c r="L641" s="259"/>
      <c r="M641" s="259"/>
    </row>
    <row r="642" spans="1:13" ht="15.75">
      <c r="A642" s="257"/>
      <c r="B642" s="2896" t="s">
        <v>277</v>
      </c>
      <c r="C642" s="2897"/>
      <c r="D642" s="2897"/>
      <c r="E642" s="2897"/>
      <c r="F642" s="2897"/>
      <c r="G642" s="2898"/>
      <c r="H642" s="260" t="s">
        <v>278</v>
      </c>
      <c r="I642" s="260" t="s">
        <v>278</v>
      </c>
      <c r="J642" s="260" t="s">
        <v>278</v>
      </c>
      <c r="K642" s="259"/>
      <c r="L642" s="259"/>
      <c r="M642" s="259"/>
    </row>
    <row r="643" spans="1:13" ht="15.75">
      <c r="A643" s="257"/>
      <c r="B643" s="2899" t="s">
        <v>43</v>
      </c>
      <c r="C643" s="2897"/>
      <c r="D643" s="2897"/>
      <c r="E643" s="2897"/>
      <c r="F643" s="2897"/>
      <c r="G643" s="2898"/>
      <c r="H643" s="1887">
        <v>3361881</v>
      </c>
      <c r="I643" s="1887">
        <v>5057176</v>
      </c>
      <c r="J643" s="1887">
        <v>4778555.4906589938</v>
      </c>
      <c r="K643" s="261"/>
      <c r="L643" s="261"/>
      <c r="M643" s="261"/>
    </row>
    <row r="644" spans="1:13" ht="15.75">
      <c r="A644" s="257"/>
      <c r="B644" s="2902" t="s">
        <v>279</v>
      </c>
      <c r="C644" s="2903"/>
      <c r="D644" s="2903"/>
      <c r="E644" s="2903"/>
      <c r="F644" s="2903"/>
      <c r="G644" s="2904"/>
      <c r="H644" s="1918">
        <v>1</v>
      </c>
      <c r="I644" s="1918">
        <v>1</v>
      </c>
      <c r="J644" s="1918">
        <v>1</v>
      </c>
      <c r="K644" s="259"/>
      <c r="L644" s="259"/>
      <c r="M644" s="259"/>
    </row>
    <row r="645" spans="1:13" ht="33.75" customHeight="1">
      <c r="A645" s="262"/>
      <c r="B645" s="2900" t="s">
        <v>280</v>
      </c>
      <c r="C645" s="2901"/>
      <c r="D645" s="2901"/>
      <c r="E645" s="2901"/>
      <c r="F645" s="2901"/>
      <c r="G645" s="2901"/>
      <c r="H645" s="2901"/>
      <c r="I645" s="2901"/>
      <c r="J645" s="2901"/>
      <c r="K645" s="262"/>
      <c r="L645" s="262"/>
      <c r="M645" s="262"/>
    </row>
    <row r="646" spans="1:13" ht="12.75" customHeight="1">
      <c r="A646" s="1"/>
      <c r="B646" s="1"/>
      <c r="C646" s="1"/>
      <c r="D646" s="1"/>
      <c r="E646" s="1"/>
      <c r="F646" s="1"/>
      <c r="G646" s="1"/>
      <c r="H646" s="1"/>
      <c r="I646" s="1"/>
      <c r="J646" s="1"/>
      <c r="K646" s="1"/>
      <c r="L646" s="1"/>
      <c r="M646" s="1"/>
    </row>
    <row r="647" spans="1:13" ht="22.5" customHeight="1">
      <c r="B647" s="175" t="s">
        <v>281</v>
      </c>
      <c r="C647" s="176"/>
      <c r="D647" s="176"/>
      <c r="E647" s="10"/>
      <c r="F647" s="10"/>
      <c r="G647" s="10"/>
      <c r="H647" s="10"/>
      <c r="I647" s="10"/>
      <c r="J647" s="10"/>
      <c r="K647" s="10"/>
      <c r="L647" s="10"/>
      <c r="M647" s="10"/>
    </row>
    <row r="648" spans="1:13" ht="12.75" customHeight="1">
      <c r="B648" s="1"/>
      <c r="C648" s="1"/>
      <c r="D648" s="1"/>
      <c r="E648" s="1"/>
      <c r="F648" s="1"/>
      <c r="G648" s="1"/>
      <c r="H648" s="1"/>
      <c r="I648" s="1"/>
      <c r="J648" s="1"/>
      <c r="K648" s="1"/>
      <c r="L648" s="1"/>
      <c r="M648" s="1"/>
    </row>
    <row r="649" spans="1:13" ht="12.75" customHeight="1"/>
    <row r="650" spans="1:13" ht="12.75" customHeight="1">
      <c r="B650" s="1705" t="s">
        <v>282</v>
      </c>
      <c r="C650" s="1705"/>
      <c r="D650" s="1705"/>
      <c r="E650" s="1705"/>
      <c r="F650" s="1705"/>
      <c r="G650" s="2910"/>
      <c r="H650" s="2885"/>
      <c r="I650" s="2885"/>
      <c r="J650" s="2885"/>
      <c r="K650" s="2885"/>
      <c r="L650" s="2885"/>
      <c r="M650" s="2885"/>
    </row>
    <row r="651" spans="1:13" ht="12.75" customHeight="1">
      <c r="B651" s="1"/>
      <c r="C651" s="1"/>
      <c r="D651" s="1"/>
      <c r="E651" s="1"/>
      <c r="F651" s="1"/>
      <c r="G651" s="1"/>
    </row>
    <row r="652" spans="1:13" ht="15" customHeight="1">
      <c r="B652" s="2911" t="s">
        <v>283</v>
      </c>
      <c r="C652" s="2885"/>
      <c r="D652" s="2912"/>
      <c r="E652" s="2915">
        <v>2023</v>
      </c>
      <c r="F652" s="2917">
        <v>2024</v>
      </c>
      <c r="G652" s="2915" t="s">
        <v>284</v>
      </c>
    </row>
    <row r="653" spans="1:13" ht="12.75" customHeight="1">
      <c r="B653" s="2913"/>
      <c r="C653" s="2913"/>
      <c r="D653" s="2914"/>
      <c r="E653" s="2916"/>
      <c r="F653" s="2918"/>
      <c r="G653" s="2916"/>
    </row>
    <row r="654" spans="1:13" ht="13.5" customHeight="1">
      <c r="B654" s="2905" t="s">
        <v>285</v>
      </c>
      <c r="C654" s="2906"/>
      <c r="D654" s="2906"/>
      <c r="E654" s="2906"/>
      <c r="F654" s="2906"/>
      <c r="G654" s="2906"/>
    </row>
    <row r="655" spans="1:13" ht="12.75" customHeight="1">
      <c r="B655" s="2907" t="s">
        <v>286</v>
      </c>
      <c r="C655" s="2908"/>
      <c r="D655" s="2909"/>
      <c r="E655" s="1922">
        <v>9531.92</v>
      </c>
      <c r="F655" s="1922">
        <v>13666.9</v>
      </c>
      <c r="G655" s="1922">
        <v>8923.8799999999992</v>
      </c>
    </row>
    <row r="656" spans="1:13" ht="12.75" customHeight="1">
      <c r="B656" s="2907" t="s">
        <v>287</v>
      </c>
      <c r="C656" s="2908"/>
      <c r="D656" s="2909"/>
      <c r="E656" s="265">
        <v>1394.04</v>
      </c>
      <c r="F656" s="265">
        <v>3039.9</v>
      </c>
      <c r="G656" s="265">
        <v>3956.62</v>
      </c>
    </row>
    <row r="657" spans="2:7" ht="12.75" customHeight="1">
      <c r="B657" s="2907" t="s">
        <v>288</v>
      </c>
      <c r="C657" s="2908"/>
      <c r="D657" s="2909"/>
      <c r="E657" s="265">
        <v>19681.400000000001</v>
      </c>
      <c r="F657" s="265">
        <v>20009.900000000001</v>
      </c>
      <c r="G657" s="265">
        <v>16737.45</v>
      </c>
    </row>
    <row r="658" spans="2:7" ht="12.75" customHeight="1">
      <c r="B658" s="2907" t="s">
        <v>289</v>
      </c>
      <c r="C658" s="2908"/>
      <c r="D658" s="2909"/>
      <c r="E658" s="265">
        <v>6684.01</v>
      </c>
      <c r="F658" s="265">
        <v>7129.5</v>
      </c>
      <c r="G658" s="265">
        <v>8718.94</v>
      </c>
    </row>
    <row r="659" spans="2:7" ht="12.75" customHeight="1">
      <c r="B659" s="2960" t="s">
        <v>290</v>
      </c>
      <c r="C659" s="2908"/>
      <c r="D659" s="2909"/>
      <c r="E659" s="1835">
        <v>16475</v>
      </c>
      <c r="F659" s="265">
        <v>14316.1</v>
      </c>
      <c r="G659" s="265">
        <v>16150.92</v>
      </c>
    </row>
    <row r="660" spans="2:7" ht="12.75" customHeight="1">
      <c r="B660" s="3052" t="s">
        <v>43</v>
      </c>
      <c r="C660" s="3026"/>
      <c r="D660" s="3053"/>
      <c r="E660" s="1924">
        <v>53766.400000000001</v>
      </c>
      <c r="F660" s="266">
        <f>SUM(F655:F659)</f>
        <v>58162.299999999996</v>
      </c>
      <c r="G660" s="266">
        <v>54487.81</v>
      </c>
    </row>
    <row r="661" spans="2:7" ht="15" customHeight="1">
      <c r="B661" s="3044" t="s">
        <v>291</v>
      </c>
      <c r="C661" s="2901"/>
      <c r="D661" s="2901"/>
      <c r="E661" s="2901"/>
      <c r="F661" s="2901"/>
      <c r="G661" s="2901"/>
    </row>
    <row r="662" spans="2:7" ht="12.75" customHeight="1">
      <c r="B662" s="3054" t="s">
        <v>292</v>
      </c>
      <c r="C662" s="2995"/>
      <c r="D662" s="2996"/>
      <c r="E662" s="1922">
        <v>1030039.8</v>
      </c>
      <c r="F662" s="1922">
        <v>1003463.4</v>
      </c>
      <c r="G662" s="1922">
        <v>885428</v>
      </c>
    </row>
    <row r="663" spans="2:7" ht="12.75" customHeight="1">
      <c r="B663" s="2976" t="s">
        <v>293</v>
      </c>
      <c r="C663" s="2908"/>
      <c r="D663" s="2909"/>
      <c r="E663" s="265">
        <v>704586.44</v>
      </c>
      <c r="F663" s="265">
        <v>628645.69999999995</v>
      </c>
      <c r="G663" s="265">
        <v>661390.54</v>
      </c>
    </row>
    <row r="664" spans="2:7" ht="12.75" customHeight="1">
      <c r="B664" s="2976" t="s">
        <v>286</v>
      </c>
      <c r="C664" s="2908"/>
      <c r="D664" s="2909"/>
      <c r="E664" s="1835">
        <v>236569.4</v>
      </c>
      <c r="F664" s="265">
        <v>342789.2</v>
      </c>
      <c r="G664" s="265">
        <v>258649.4</v>
      </c>
    </row>
    <row r="665" spans="2:7" ht="12.75" customHeight="1">
      <c r="B665" s="2976" t="s">
        <v>294</v>
      </c>
      <c r="C665" s="2908"/>
      <c r="D665" s="2909"/>
      <c r="E665" s="1835">
        <v>4325.22</v>
      </c>
      <c r="F665" s="265">
        <v>4778.3999999999996</v>
      </c>
      <c r="G665" s="265">
        <v>5757.6</v>
      </c>
    </row>
    <row r="666" spans="2:7" ht="12.75" customHeight="1">
      <c r="B666" s="2976" t="s">
        <v>287</v>
      </c>
      <c r="C666" s="2908"/>
      <c r="D666" s="2909"/>
      <c r="E666" s="1835">
        <v>166449.38</v>
      </c>
      <c r="F666" s="265">
        <v>155680.5</v>
      </c>
      <c r="G666" s="265">
        <v>155396.76</v>
      </c>
    </row>
    <row r="667" spans="2:7" ht="12.75" customHeight="1">
      <c r="B667" s="2976" t="s">
        <v>295</v>
      </c>
      <c r="C667" s="2908"/>
      <c r="D667" s="2909"/>
      <c r="E667" s="1835">
        <v>1694.53</v>
      </c>
      <c r="F667" s="265">
        <v>1601.4</v>
      </c>
      <c r="G667" s="265">
        <v>1483.08</v>
      </c>
    </row>
    <row r="668" spans="2:7" ht="12.75" customHeight="1">
      <c r="B668" s="2976" t="s">
        <v>296</v>
      </c>
      <c r="C668" s="2908"/>
      <c r="D668" s="2909"/>
      <c r="E668" s="1835">
        <v>850.9</v>
      </c>
      <c r="F668" s="265">
        <v>1363.8</v>
      </c>
      <c r="G668" s="265">
        <v>1095.0899999999999</v>
      </c>
    </row>
    <row r="669" spans="2:7" ht="12.75" customHeight="1">
      <c r="B669" s="2976" t="s">
        <v>297</v>
      </c>
      <c r="C669" s="2908"/>
      <c r="D669" s="2909"/>
      <c r="E669" s="1835">
        <v>653699.62</v>
      </c>
      <c r="F669" s="265">
        <v>558137.9</v>
      </c>
      <c r="G669" s="265">
        <v>468606.04</v>
      </c>
    </row>
    <row r="670" spans="2:7" ht="12.75" customHeight="1">
      <c r="B670" s="2976" t="s">
        <v>289</v>
      </c>
      <c r="C670" s="2908"/>
      <c r="D670" s="2909"/>
      <c r="E670" s="1836" t="s">
        <v>47</v>
      </c>
      <c r="F670" s="267" t="s">
        <v>47</v>
      </c>
      <c r="G670" s="267">
        <v>4.32</v>
      </c>
    </row>
    <row r="671" spans="2:7" ht="12.75" customHeight="1">
      <c r="B671" s="2960" t="s">
        <v>298</v>
      </c>
      <c r="C671" s="2908"/>
      <c r="D671" s="2909"/>
      <c r="E671" s="1835">
        <v>814943.4</v>
      </c>
      <c r="F671" s="265">
        <v>713196.3</v>
      </c>
      <c r="G671" s="265">
        <v>559680.36</v>
      </c>
    </row>
    <row r="672" spans="2:7" ht="12.75" customHeight="1">
      <c r="B672" s="3037" t="s">
        <v>43</v>
      </c>
      <c r="C672" s="2908"/>
      <c r="D672" s="2909"/>
      <c r="E672" s="1924">
        <v>3613158.7</v>
      </c>
      <c r="F672" s="266">
        <v>3409656.6</v>
      </c>
      <c r="G672" s="266">
        <v>2997491.19</v>
      </c>
    </row>
    <row r="673" spans="2:13" ht="15" customHeight="1">
      <c r="B673" s="2932" t="s">
        <v>299</v>
      </c>
      <c r="C673" s="2933"/>
      <c r="D673" s="2933"/>
      <c r="E673" s="2933"/>
      <c r="F673" s="2933"/>
      <c r="G673" s="2933"/>
    </row>
    <row r="674" spans="2:13" ht="15" customHeight="1">
      <c r="B674" s="2885"/>
      <c r="C674" s="2882"/>
      <c r="D674" s="2882"/>
      <c r="E674" s="2882"/>
      <c r="F674" s="2882"/>
      <c r="G674" s="2885"/>
    </row>
    <row r="675" spans="2:13" ht="15" customHeight="1">
      <c r="B675" s="2885"/>
      <c r="C675" s="2882"/>
      <c r="D675" s="2882"/>
      <c r="E675" s="2882"/>
      <c r="F675" s="2882"/>
      <c r="G675" s="2885"/>
    </row>
    <row r="676" spans="2:13" ht="15" customHeight="1">
      <c r="B676" s="2885"/>
      <c r="C676" s="2882"/>
      <c r="D676" s="2882"/>
      <c r="E676" s="2882"/>
      <c r="F676" s="2882"/>
      <c r="G676" s="2885"/>
    </row>
    <row r="677" spans="2:13" ht="3" customHeight="1">
      <c r="B677" s="2885"/>
      <c r="C677" s="2882"/>
      <c r="D677" s="2882"/>
      <c r="E677" s="2882"/>
      <c r="F677" s="2882"/>
      <c r="G677" s="2885"/>
    </row>
    <row r="678" spans="2:13" ht="24.75" customHeight="1">
      <c r="B678" s="2885"/>
      <c r="C678" s="2882"/>
      <c r="D678" s="2882"/>
      <c r="E678" s="2882"/>
      <c r="F678" s="2882"/>
      <c r="G678" s="2885"/>
    </row>
    <row r="679" spans="2:13" ht="20.25" customHeight="1">
      <c r="B679" s="2885"/>
      <c r="C679" s="2882"/>
      <c r="D679" s="2882"/>
      <c r="E679" s="2882"/>
      <c r="F679" s="2882"/>
      <c r="G679" s="2885"/>
    </row>
    <row r="680" spans="2:13" ht="3" customHeight="1">
      <c r="B680" s="2901"/>
      <c r="C680" s="2901"/>
      <c r="D680" s="2901"/>
      <c r="E680" s="2901"/>
      <c r="F680" s="2901"/>
      <c r="G680" s="2901"/>
    </row>
    <row r="681" spans="2:13" ht="12.75" customHeight="1">
      <c r="B681" s="11"/>
      <c r="C681" s="11"/>
      <c r="D681" s="11"/>
      <c r="E681" s="11"/>
      <c r="F681" s="268"/>
      <c r="G681" s="268"/>
    </row>
    <row r="682" spans="2:13" ht="12.75" customHeight="1">
      <c r="B682" s="1"/>
      <c r="C682" s="1"/>
      <c r="D682" s="1"/>
      <c r="E682" s="1"/>
      <c r="F682" s="1"/>
      <c r="G682" s="1"/>
    </row>
    <row r="683" spans="2:13" ht="12.75" customHeight="1">
      <c r="B683" s="1705" t="s">
        <v>300</v>
      </c>
      <c r="C683" s="1705"/>
      <c r="D683" s="1705"/>
      <c r="E683" s="1705"/>
      <c r="F683" s="1705"/>
      <c r="G683" s="2910"/>
      <c r="H683" s="2885"/>
      <c r="I683" s="2885"/>
      <c r="J683" s="2885"/>
      <c r="K683" s="2885"/>
      <c r="L683" s="2885"/>
      <c r="M683" s="2885"/>
    </row>
    <row r="684" spans="2:13" ht="12.75" customHeight="1">
      <c r="B684" s="1"/>
      <c r="C684" s="1"/>
      <c r="D684" s="1"/>
      <c r="E684" s="1"/>
      <c r="F684" s="1"/>
      <c r="G684" s="1"/>
    </row>
    <row r="685" spans="2:13" ht="18.75" customHeight="1">
      <c r="B685" s="2936" t="s">
        <v>301</v>
      </c>
      <c r="C685" s="2885"/>
      <c r="D685" s="2912"/>
      <c r="E685" s="2915">
        <v>2023</v>
      </c>
      <c r="F685" s="2917">
        <v>2024</v>
      </c>
      <c r="G685" s="2917">
        <v>2025</v>
      </c>
    </row>
    <row r="686" spans="2:13" ht="18.75" customHeight="1">
      <c r="B686" s="2913"/>
      <c r="C686" s="2913"/>
      <c r="D686" s="2914"/>
      <c r="E686" s="2916"/>
      <c r="F686" s="2918"/>
      <c r="G686" s="2918"/>
    </row>
    <row r="687" spans="2:13" ht="15" customHeight="1">
      <c r="B687" s="2905" t="s">
        <v>285</v>
      </c>
      <c r="C687" s="2906"/>
      <c r="D687" s="2906"/>
      <c r="E687" s="2906"/>
      <c r="F687" s="2906"/>
      <c r="G687" s="2906"/>
    </row>
    <row r="688" spans="2:13" ht="12.75" customHeight="1">
      <c r="B688" s="2907" t="s">
        <v>302</v>
      </c>
      <c r="C688" s="2908"/>
      <c r="D688" s="2909"/>
      <c r="E688" s="269">
        <v>3494.759</v>
      </c>
      <c r="F688" s="269">
        <v>4942.3999999999996</v>
      </c>
      <c r="G688" s="269">
        <v>6636</v>
      </c>
    </row>
    <row r="689" spans="2:7" ht="12.75" customHeight="1">
      <c r="B689" s="2907" t="s">
        <v>303</v>
      </c>
      <c r="C689" s="2908"/>
      <c r="D689" s="2909"/>
      <c r="E689" s="1926">
        <v>28676.5893</v>
      </c>
      <c r="F689" s="1926">
        <v>27359.200000000001</v>
      </c>
      <c r="G689" s="1926">
        <v>28481</v>
      </c>
    </row>
    <row r="690" spans="2:7" ht="12.75" customHeight="1">
      <c r="B690" s="2907" t="s">
        <v>304</v>
      </c>
      <c r="C690" s="2908"/>
      <c r="D690" s="2909"/>
      <c r="E690" s="1926">
        <v>13322.42</v>
      </c>
      <c r="F690" s="1926">
        <v>18492.599999999999</v>
      </c>
      <c r="G690" s="1926">
        <v>12465</v>
      </c>
    </row>
    <row r="691" spans="2:7" ht="12.75" customHeight="1">
      <c r="B691" s="2907" t="s">
        <v>305</v>
      </c>
      <c r="C691" s="2908"/>
      <c r="D691" s="2909"/>
      <c r="E691" s="1926">
        <v>1423.43</v>
      </c>
      <c r="F691" s="1926">
        <v>1422.5</v>
      </c>
      <c r="G691" s="1926">
        <v>1570</v>
      </c>
    </row>
    <row r="692" spans="2:7" ht="12.75" customHeight="1">
      <c r="B692" s="3048" t="s">
        <v>306</v>
      </c>
      <c r="C692" s="2908"/>
      <c r="D692" s="2909"/>
      <c r="E692" s="1927" t="s">
        <v>47</v>
      </c>
      <c r="F692" s="1927" t="s">
        <v>47</v>
      </c>
      <c r="G692" s="1927">
        <v>7.72</v>
      </c>
    </row>
    <row r="693" spans="2:7" ht="12.75" customHeight="1">
      <c r="B693" s="3049" t="s">
        <v>43</v>
      </c>
      <c r="C693" s="2993"/>
      <c r="D693" s="2994"/>
      <c r="E693" s="1929">
        <v>46917.198299999996</v>
      </c>
      <c r="F693" s="1929">
        <f>SUM(F688:F692)</f>
        <v>52216.7</v>
      </c>
      <c r="G693" s="1929">
        <v>49159.72</v>
      </c>
    </row>
    <row r="694" spans="2:7" ht="15" customHeight="1">
      <c r="B694" s="3051" t="s">
        <v>291</v>
      </c>
      <c r="C694" s="2964"/>
      <c r="D694" s="2964"/>
      <c r="E694" s="2964"/>
      <c r="F694" s="2964"/>
      <c r="G694" s="2964"/>
    </row>
    <row r="695" spans="2:7" ht="12.75" customHeight="1">
      <c r="B695" s="2907" t="s">
        <v>302</v>
      </c>
      <c r="C695" s="2908"/>
      <c r="D695" s="2909"/>
      <c r="E695" s="269">
        <v>671.62</v>
      </c>
      <c r="F695" s="269">
        <v>444.5</v>
      </c>
      <c r="G695" s="270">
        <v>929.33</v>
      </c>
    </row>
    <row r="696" spans="2:7" ht="12.75" customHeight="1">
      <c r="B696" s="2907" t="s">
        <v>303</v>
      </c>
      <c r="C696" s="2908"/>
      <c r="D696" s="2909"/>
      <c r="E696" s="1926">
        <v>1433930.8</v>
      </c>
      <c r="F696" s="1926">
        <v>1084362.3</v>
      </c>
      <c r="G696" s="1908">
        <v>839418</v>
      </c>
    </row>
    <row r="697" spans="2:7" ht="12.75" customHeight="1">
      <c r="B697" s="2907" t="s">
        <v>304</v>
      </c>
      <c r="C697" s="2908"/>
      <c r="D697" s="2909"/>
      <c r="E697" s="1926">
        <v>2307340.1449999996</v>
      </c>
      <c r="F697" s="1926">
        <v>2343078.4</v>
      </c>
      <c r="G697" s="1908">
        <v>1932411</v>
      </c>
    </row>
    <row r="698" spans="2:7" ht="12.75" customHeight="1">
      <c r="B698" s="2907" t="s">
        <v>307</v>
      </c>
      <c r="C698" s="2908"/>
      <c r="D698" s="2909"/>
      <c r="E698" s="1926">
        <v>228424.38</v>
      </c>
      <c r="F698" s="1926">
        <v>286673.3</v>
      </c>
      <c r="G698" s="1908">
        <v>278106</v>
      </c>
    </row>
    <row r="699" spans="2:7" ht="12.75" customHeight="1">
      <c r="B699" s="3048" t="s">
        <v>306</v>
      </c>
      <c r="C699" s="2908"/>
      <c r="D699" s="2909"/>
      <c r="E699" s="1926">
        <v>0</v>
      </c>
      <c r="F699" s="1926">
        <v>0</v>
      </c>
      <c r="G699" s="271">
        <v>9046</v>
      </c>
    </row>
    <row r="700" spans="2:7" ht="12.75" customHeight="1">
      <c r="B700" s="3049" t="s">
        <v>43</v>
      </c>
      <c r="C700" s="2993"/>
      <c r="D700" s="2994"/>
      <c r="E700" s="1929">
        <v>3970367</v>
      </c>
      <c r="F700" s="1929">
        <f>SUM(F695:F698)</f>
        <v>3714558.5</v>
      </c>
      <c r="G700" s="1930">
        <v>3059910.33</v>
      </c>
    </row>
    <row r="701" spans="2:7" ht="15" customHeight="1">
      <c r="B701" s="3050" t="s">
        <v>308</v>
      </c>
      <c r="C701" s="2933"/>
      <c r="D701" s="2933"/>
      <c r="E701" s="2933"/>
      <c r="F701" s="2933"/>
      <c r="G701" s="2933"/>
    </row>
    <row r="702" spans="2:7" ht="9.75" customHeight="1">
      <c r="B702" s="2885"/>
      <c r="C702" s="2882"/>
      <c r="D702" s="2882"/>
      <c r="E702" s="2882"/>
      <c r="F702" s="2882"/>
      <c r="G702" s="2885"/>
    </row>
    <row r="703" spans="2:7" ht="9.75" customHeight="1">
      <c r="B703" s="2885"/>
      <c r="C703" s="2882"/>
      <c r="D703" s="2882"/>
      <c r="E703" s="2882"/>
      <c r="F703" s="2882"/>
      <c r="G703" s="2885"/>
    </row>
    <row r="704" spans="2:7" ht="1.5" customHeight="1">
      <c r="B704" s="2885"/>
      <c r="C704" s="2882"/>
      <c r="D704" s="2882"/>
      <c r="E704" s="2882"/>
      <c r="F704" s="2882"/>
      <c r="G704" s="2885"/>
    </row>
    <row r="705" spans="2:13" ht="2.25" customHeight="1">
      <c r="B705" s="2901"/>
      <c r="C705" s="2901"/>
      <c r="D705" s="2901"/>
      <c r="E705" s="2901"/>
      <c r="F705" s="2901"/>
      <c r="G705" s="2901"/>
    </row>
    <row r="706" spans="2:13" ht="12.75" customHeight="1">
      <c r="B706" s="1"/>
      <c r="C706" s="1"/>
      <c r="D706" s="1"/>
      <c r="E706" s="1"/>
      <c r="F706" s="1"/>
      <c r="G706" s="1"/>
    </row>
    <row r="707" spans="2:13" ht="12.75" customHeight="1">
      <c r="B707" s="1"/>
      <c r="C707" s="1"/>
      <c r="D707" s="1"/>
      <c r="E707" s="1"/>
      <c r="F707" s="1"/>
      <c r="G707" s="1"/>
    </row>
    <row r="708" spans="2:13" ht="12.75" customHeight="1">
      <c r="B708" s="1705" t="s">
        <v>309</v>
      </c>
      <c r="C708" s="1705"/>
      <c r="D708" s="1705"/>
      <c r="E708" s="1705"/>
      <c r="F708" s="1705"/>
      <c r="G708" s="2910"/>
      <c r="H708" s="2885"/>
      <c r="I708" s="2885"/>
      <c r="J708" s="2885"/>
      <c r="K708" s="2885"/>
      <c r="L708" s="2885"/>
      <c r="M708" s="2885"/>
    </row>
    <row r="710" spans="2:13" ht="15" customHeight="1">
      <c r="B710" s="2936" t="s">
        <v>310</v>
      </c>
      <c r="C710" s="2885"/>
      <c r="D710" s="2912"/>
      <c r="E710" s="2915">
        <v>2023</v>
      </c>
      <c r="F710" s="2917">
        <v>2024</v>
      </c>
      <c r="G710" s="2915">
        <v>2025</v>
      </c>
      <c r="H710" s="2946"/>
    </row>
    <row r="711" spans="2:13" ht="23.25" customHeight="1">
      <c r="B711" s="2913"/>
      <c r="C711" s="2913"/>
      <c r="D711" s="2914"/>
      <c r="E711" s="2916"/>
      <c r="F711" s="2918"/>
      <c r="G711" s="2916"/>
      <c r="H711" s="2882"/>
    </row>
    <row r="712" spans="2:13" ht="12.75" customHeight="1">
      <c r="B712" s="2905" t="s">
        <v>285</v>
      </c>
      <c r="C712" s="2906"/>
      <c r="D712" s="2906"/>
      <c r="E712" s="2906"/>
      <c r="F712" s="2906"/>
      <c r="G712" s="2906"/>
      <c r="H712" s="272"/>
    </row>
    <row r="713" spans="2:13" ht="12.75" customHeight="1">
      <c r="B713" s="2907" t="s">
        <v>311</v>
      </c>
      <c r="C713" s="2908"/>
      <c r="D713" s="2909"/>
      <c r="E713" s="1922">
        <v>3214.88</v>
      </c>
      <c r="F713" s="1922">
        <v>4529.2</v>
      </c>
      <c r="G713" s="1922">
        <v>2308.1799999999998</v>
      </c>
      <c r="H713" s="272"/>
    </row>
    <row r="714" spans="2:13" ht="12.75" customHeight="1">
      <c r="B714" s="2907" t="s">
        <v>312</v>
      </c>
      <c r="C714" s="2908"/>
      <c r="D714" s="2909"/>
      <c r="E714" s="265">
        <v>211.10999999999999</v>
      </c>
      <c r="F714" s="265">
        <v>298.7</v>
      </c>
      <c r="G714" s="265">
        <v>598.6</v>
      </c>
      <c r="H714" s="272"/>
    </row>
    <row r="715" spans="2:13" ht="12.75" customHeight="1">
      <c r="B715" s="2907" t="s">
        <v>313</v>
      </c>
      <c r="C715" s="2908"/>
      <c r="D715" s="2909"/>
      <c r="E715" s="265">
        <v>1193.6899999999998</v>
      </c>
      <c r="F715" s="265">
        <v>1379</v>
      </c>
      <c r="G715" s="265">
        <v>1818.75</v>
      </c>
      <c r="H715" s="273"/>
    </row>
    <row r="716" spans="2:13" ht="12.75" customHeight="1">
      <c r="B716" s="2907" t="s">
        <v>298</v>
      </c>
      <c r="C716" s="2908"/>
      <c r="D716" s="2909"/>
      <c r="E716" s="265">
        <v>329.33</v>
      </c>
      <c r="F716" s="265">
        <v>482.7</v>
      </c>
      <c r="G716" s="265">
        <v>340.53</v>
      </c>
      <c r="H716" s="1"/>
    </row>
    <row r="717" spans="2:13" ht="12.75" customHeight="1">
      <c r="B717" s="3037" t="s">
        <v>43</v>
      </c>
      <c r="C717" s="2908"/>
      <c r="D717" s="2909"/>
      <c r="E717" s="266">
        <v>4949.01</v>
      </c>
      <c r="F717" s="266">
        <f>SUM(F713:F716)</f>
        <v>6689.5999999999995</v>
      </c>
      <c r="G717" s="266">
        <v>5066.0600000000004</v>
      </c>
      <c r="H717" s="1"/>
    </row>
    <row r="718" spans="2:13" ht="15" customHeight="1">
      <c r="B718" s="3038" t="s">
        <v>291</v>
      </c>
      <c r="C718" s="2933"/>
      <c r="D718" s="2933"/>
      <c r="E718" s="2933"/>
      <c r="F718" s="2933"/>
      <c r="G718" s="2933"/>
      <c r="H718" s="1"/>
    </row>
    <row r="719" spans="2:13" ht="12.75" customHeight="1">
      <c r="B719" s="2907" t="s">
        <v>314</v>
      </c>
      <c r="C719" s="2908"/>
      <c r="D719" s="2909"/>
      <c r="E719" s="1922">
        <v>123876.4</v>
      </c>
      <c r="F719" s="1922">
        <v>111073.2</v>
      </c>
      <c r="G719" s="1922">
        <v>104438.85</v>
      </c>
      <c r="H719" s="1"/>
    </row>
    <row r="720" spans="2:13" ht="12.75" customHeight="1">
      <c r="B720" s="2907" t="s">
        <v>312</v>
      </c>
      <c r="C720" s="2908"/>
      <c r="D720" s="2909"/>
      <c r="E720" s="265">
        <v>79.5</v>
      </c>
      <c r="F720" s="265">
        <v>381.5</v>
      </c>
      <c r="G720" s="265">
        <v>360.18</v>
      </c>
      <c r="H720" s="1"/>
    </row>
    <row r="721" spans="2:20" ht="12.75" customHeight="1">
      <c r="B721" s="2907" t="s">
        <v>313</v>
      </c>
      <c r="C721" s="2908"/>
      <c r="D721" s="2909"/>
      <c r="E721" s="265">
        <v>3778.7</v>
      </c>
      <c r="F721" s="265">
        <v>4223</v>
      </c>
      <c r="G721" s="265">
        <v>4508.42</v>
      </c>
      <c r="H721" s="1"/>
    </row>
    <row r="722" spans="2:20" ht="12.75" customHeight="1">
      <c r="B722" s="2907" t="s">
        <v>303</v>
      </c>
      <c r="C722" s="2908"/>
      <c r="D722" s="2909"/>
      <c r="E722" s="267" t="s">
        <v>47</v>
      </c>
      <c r="F722" s="267" t="s">
        <v>47</v>
      </c>
      <c r="G722" s="267">
        <v>69.040000000000006</v>
      </c>
      <c r="H722" s="1"/>
    </row>
    <row r="723" spans="2:20" ht="12.75" customHeight="1">
      <c r="B723" s="2907" t="s">
        <v>307</v>
      </c>
      <c r="C723" s="2908"/>
      <c r="D723" s="2909"/>
      <c r="E723" s="267" t="s">
        <v>47</v>
      </c>
      <c r="F723" s="267" t="s">
        <v>47</v>
      </c>
      <c r="G723" s="267">
        <v>2.58</v>
      </c>
      <c r="H723" s="1"/>
    </row>
    <row r="724" spans="2:20" ht="12.75" customHeight="1">
      <c r="B724" s="2960" t="s">
        <v>298</v>
      </c>
      <c r="C724" s="2908"/>
      <c r="D724" s="2909"/>
      <c r="E724" s="265">
        <v>21248.669000000002</v>
      </c>
      <c r="F724" s="265">
        <v>24400.3</v>
      </c>
      <c r="G724" s="265">
        <v>21173.439999999999</v>
      </c>
      <c r="H724" s="1"/>
    </row>
    <row r="725" spans="2:20" ht="12.75" customHeight="1">
      <c r="B725" s="3037" t="s">
        <v>43</v>
      </c>
      <c r="C725" s="2908"/>
      <c r="D725" s="2909"/>
      <c r="E725" s="266">
        <v>148983.29999999999</v>
      </c>
      <c r="F725" s="266">
        <f>SUM(F719:F724)</f>
        <v>140078</v>
      </c>
      <c r="G725" s="266">
        <v>130552.51</v>
      </c>
      <c r="H725" s="141"/>
      <c r="I725" s="1"/>
      <c r="J725" s="1"/>
      <c r="K725" s="1"/>
      <c r="L725" s="1"/>
      <c r="M725" s="1"/>
      <c r="N725" s="1"/>
      <c r="O725" s="1"/>
      <c r="P725" s="1"/>
      <c r="Q725" s="1"/>
      <c r="R725" s="1"/>
      <c r="S725" s="1"/>
      <c r="T725" s="1"/>
    </row>
    <row r="726" spans="2:20" ht="12.75" customHeight="1">
      <c r="B726" s="1"/>
      <c r="C726" s="1"/>
      <c r="D726" s="1"/>
      <c r="E726" s="1"/>
      <c r="F726" s="1"/>
      <c r="G726" s="1"/>
      <c r="H726" s="1"/>
      <c r="I726" s="1"/>
      <c r="J726" s="1"/>
      <c r="K726" s="1"/>
      <c r="L726" s="1"/>
      <c r="M726" s="1"/>
      <c r="N726" s="1"/>
      <c r="O726" s="1"/>
      <c r="P726" s="1"/>
      <c r="Q726" s="1"/>
      <c r="R726" s="1"/>
      <c r="S726" s="1"/>
      <c r="T726" s="1"/>
    </row>
    <row r="727" spans="2:20" ht="12.75" customHeight="1">
      <c r="B727" s="1"/>
      <c r="C727" s="1"/>
      <c r="D727" s="1"/>
      <c r="E727" s="1"/>
      <c r="F727" s="1"/>
      <c r="G727" s="1"/>
      <c r="H727" s="1"/>
      <c r="I727" s="1"/>
      <c r="J727" s="1"/>
      <c r="K727" s="1"/>
      <c r="L727" s="1"/>
      <c r="M727" s="1"/>
      <c r="N727" s="1"/>
      <c r="O727" s="1"/>
      <c r="P727" s="1"/>
      <c r="Q727" s="1"/>
      <c r="R727" s="1"/>
      <c r="S727" s="1"/>
      <c r="T727" s="1"/>
    </row>
    <row r="728" spans="2:20" ht="22.5" customHeight="1">
      <c r="B728" s="9" t="s">
        <v>315</v>
      </c>
      <c r="C728" s="10"/>
      <c r="D728" s="10"/>
      <c r="E728" s="10"/>
      <c r="F728" s="10"/>
      <c r="G728" s="10"/>
      <c r="H728" s="10"/>
      <c r="I728" s="10"/>
      <c r="J728" s="10"/>
      <c r="K728" s="10"/>
      <c r="L728" s="10"/>
      <c r="M728" s="10"/>
      <c r="N728" s="10"/>
      <c r="O728" s="10"/>
      <c r="P728" s="10"/>
      <c r="Q728" s="10"/>
      <c r="R728" s="10"/>
      <c r="S728" s="10"/>
      <c r="T728" s="10"/>
    </row>
    <row r="729" spans="2:20" ht="12.75" customHeight="1">
      <c r="B729" s="1"/>
      <c r="C729" s="1"/>
      <c r="D729" s="1"/>
      <c r="E729" s="1"/>
      <c r="F729" s="1"/>
      <c r="G729" s="1"/>
      <c r="H729" s="1"/>
      <c r="I729" s="1"/>
      <c r="J729" s="1"/>
      <c r="K729" s="1"/>
      <c r="L729" s="1"/>
      <c r="M729" s="1"/>
      <c r="N729" s="1"/>
      <c r="O729" s="1"/>
      <c r="P729" s="1"/>
      <c r="Q729" s="1"/>
      <c r="R729" s="1"/>
      <c r="S729" s="1"/>
      <c r="T729" s="1"/>
    </row>
    <row r="730" spans="2:20" ht="12.75" customHeight="1">
      <c r="B730" s="1"/>
      <c r="C730" s="1"/>
      <c r="D730" s="1"/>
      <c r="E730" s="1"/>
      <c r="F730" s="1"/>
      <c r="G730" s="1"/>
      <c r="H730" s="1"/>
      <c r="I730" s="1"/>
      <c r="J730" s="1"/>
      <c r="K730" s="1"/>
      <c r="L730" s="1"/>
      <c r="M730" s="1"/>
      <c r="N730" s="1"/>
      <c r="O730" s="1"/>
      <c r="P730" s="1"/>
      <c r="Q730" s="1"/>
      <c r="R730" s="1"/>
      <c r="S730" s="1"/>
      <c r="T730" s="1"/>
    </row>
    <row r="731" spans="2:20" ht="12.75" customHeight="1">
      <c r="B731" s="1705" t="s">
        <v>316</v>
      </c>
      <c r="C731" s="1705"/>
      <c r="D731" s="1705"/>
      <c r="E731" s="1705"/>
      <c r="F731" s="1705"/>
      <c r="G731" s="1705"/>
      <c r="H731" s="1705"/>
      <c r="I731" s="1705"/>
      <c r="J731" s="1705"/>
      <c r="K731" s="1705"/>
      <c r="L731" s="1705"/>
      <c r="M731" s="1705"/>
      <c r="N731" s="1"/>
      <c r="O731" s="1"/>
      <c r="P731" s="1"/>
      <c r="Q731" s="1"/>
      <c r="R731" s="1"/>
      <c r="S731" s="1"/>
      <c r="T731" s="1"/>
    </row>
    <row r="732" spans="2:20" ht="12.75" customHeight="1">
      <c r="B732" s="1"/>
      <c r="C732" s="1"/>
      <c r="D732" s="1"/>
      <c r="E732" s="1"/>
      <c r="F732" s="1"/>
      <c r="G732" s="1"/>
      <c r="H732" s="1"/>
      <c r="I732" s="1"/>
      <c r="J732" s="1"/>
      <c r="K732" s="1"/>
      <c r="L732" s="1"/>
      <c r="M732" s="1"/>
      <c r="N732" s="1"/>
      <c r="O732" s="1"/>
      <c r="P732" s="1"/>
      <c r="Q732" s="1"/>
      <c r="R732" s="1"/>
      <c r="S732" s="1"/>
      <c r="T732" s="1"/>
    </row>
    <row r="733" spans="2:20" ht="15" customHeight="1">
      <c r="B733" s="2936" t="s">
        <v>317</v>
      </c>
      <c r="C733" s="2885"/>
      <c r="D733" s="2885"/>
      <c r="E733" s="2885"/>
      <c r="F733" s="2885"/>
      <c r="G733" s="2912"/>
      <c r="H733" s="2917">
        <v>2023</v>
      </c>
      <c r="I733" s="2885"/>
      <c r="J733" s="2917">
        <v>2024</v>
      </c>
      <c r="K733" s="2885"/>
      <c r="L733" s="2917">
        <v>2025</v>
      </c>
      <c r="M733" s="2885"/>
      <c r="N733" s="1"/>
      <c r="O733" s="1"/>
      <c r="P733" s="1"/>
      <c r="Q733" s="1"/>
      <c r="R733" s="1"/>
      <c r="S733" s="1"/>
      <c r="T733" s="1"/>
    </row>
    <row r="734" spans="2:20" ht="15.75" customHeight="1">
      <c r="B734" s="2913"/>
      <c r="C734" s="2913"/>
      <c r="D734" s="2913"/>
      <c r="E734" s="2913"/>
      <c r="F734" s="2913"/>
      <c r="G734" s="2914"/>
      <c r="H734" s="1931" t="s">
        <v>84</v>
      </c>
      <c r="I734" s="274" t="s">
        <v>107</v>
      </c>
      <c r="J734" s="1931" t="s">
        <v>84</v>
      </c>
      <c r="K734" s="274" t="s">
        <v>107</v>
      </c>
      <c r="L734" s="1931" t="s">
        <v>84</v>
      </c>
      <c r="M734" s="274" t="s">
        <v>107</v>
      </c>
      <c r="N734" s="1"/>
      <c r="O734" s="1"/>
      <c r="P734" s="1"/>
      <c r="Q734" s="1"/>
      <c r="R734" s="1"/>
      <c r="S734" s="1"/>
      <c r="T734" s="1"/>
    </row>
    <row r="735" spans="2:20" ht="15.75" customHeight="1">
      <c r="B735" s="2943" t="s">
        <v>68</v>
      </c>
      <c r="C735" s="2906"/>
      <c r="D735" s="2906"/>
      <c r="E735" s="2906"/>
      <c r="F735" s="2906"/>
      <c r="G735" s="2944"/>
      <c r="H735" s="275">
        <v>0.47</v>
      </c>
      <c r="I735" s="276">
        <v>0.47</v>
      </c>
      <c r="J735" s="275">
        <v>0.47</v>
      </c>
      <c r="K735" s="1932">
        <v>0.46700000000000003</v>
      </c>
      <c r="L735" s="277">
        <v>0.47</v>
      </c>
      <c r="M735" s="278">
        <v>0.47</v>
      </c>
      <c r="N735" s="1"/>
      <c r="O735" s="1"/>
      <c r="P735" s="1"/>
      <c r="Q735" s="1"/>
      <c r="R735" s="1"/>
      <c r="S735" s="1"/>
      <c r="T735" s="1"/>
    </row>
    <row r="736" spans="2:20" ht="15" customHeight="1">
      <c r="B736" s="3036" t="s">
        <v>318</v>
      </c>
      <c r="C736" s="2933"/>
      <c r="D736" s="2933"/>
      <c r="E736" s="2933"/>
      <c r="F736" s="2933"/>
      <c r="G736" s="2933"/>
      <c r="H736" s="2933"/>
      <c r="I736" s="2933"/>
      <c r="J736" s="2933"/>
      <c r="K736" s="2933"/>
      <c r="L736" s="2933"/>
      <c r="M736" s="2933"/>
    </row>
    <row r="737" spans="2:13" ht="12.75" customHeight="1">
      <c r="B737" s="2901"/>
      <c r="C737" s="2901"/>
      <c r="D737" s="2901"/>
      <c r="E737" s="2901"/>
      <c r="F737" s="2901"/>
      <c r="G737" s="2901"/>
      <c r="H737" s="2901"/>
      <c r="I737" s="2901"/>
      <c r="J737" s="2901"/>
      <c r="K737" s="2901"/>
      <c r="L737" s="2901"/>
      <c r="M737" s="2901"/>
    </row>
    <row r="738" spans="2:13" ht="12.75" customHeight="1">
      <c r="B738" s="12"/>
      <c r="C738" s="12"/>
      <c r="D738" s="12"/>
      <c r="E738" s="12"/>
      <c r="F738" s="12"/>
      <c r="G738" s="12"/>
      <c r="H738" s="12"/>
      <c r="I738" s="12"/>
      <c r="J738" s="12"/>
      <c r="K738" s="12"/>
      <c r="L738" s="12"/>
      <c r="M738" s="12"/>
    </row>
    <row r="739" spans="2:13" ht="12.75" customHeight="1">
      <c r="B739" s="1"/>
      <c r="C739" s="1"/>
      <c r="D739" s="1"/>
      <c r="E739" s="1"/>
      <c r="F739" s="1"/>
      <c r="G739" s="1"/>
      <c r="H739" s="1"/>
      <c r="I739" s="1"/>
      <c r="J739" s="1"/>
      <c r="K739" s="1"/>
      <c r="L739" s="1"/>
      <c r="M739" s="1"/>
    </row>
    <row r="740" spans="2:13" ht="12.75" customHeight="1">
      <c r="B740" s="1785" t="s">
        <v>319</v>
      </c>
      <c r="C740" s="1786"/>
      <c r="D740" s="1786"/>
      <c r="E740" s="1786"/>
      <c r="F740" s="1705"/>
      <c r="G740" s="1705"/>
      <c r="H740" s="1705"/>
      <c r="I740" s="1705"/>
      <c r="J740" s="1705"/>
      <c r="K740" s="1705"/>
      <c r="L740" s="1705"/>
      <c r="M740" s="1705"/>
    </row>
    <row r="741" spans="2:13" ht="12.75" customHeight="1">
      <c r="B741" s="1785" t="s">
        <v>320</v>
      </c>
      <c r="C741" s="1786"/>
      <c r="D741" s="1786"/>
      <c r="E741" s="1786"/>
      <c r="F741" s="1933"/>
      <c r="G741" s="1933"/>
      <c r="H741" s="1933"/>
      <c r="I741" s="1933"/>
      <c r="J741" s="1933"/>
      <c r="K741" s="1933"/>
      <c r="L741" s="1933"/>
      <c r="M741" s="1933"/>
    </row>
    <row r="742" spans="2:13" ht="12.75" customHeight="1">
      <c r="B742" s="1"/>
      <c r="C742" s="1"/>
      <c r="D742" s="1"/>
      <c r="E742" s="1"/>
      <c r="F742" s="1"/>
      <c r="G742" s="1"/>
      <c r="H742" s="1704"/>
      <c r="I742" s="1704"/>
      <c r="J742" s="1704"/>
      <c r="K742" s="1704"/>
      <c r="L742" s="1704"/>
      <c r="M742" s="1"/>
    </row>
    <row r="743" spans="2:13" ht="12.75" customHeight="1">
      <c r="B743" s="2911" t="s">
        <v>321</v>
      </c>
      <c r="C743" s="2885"/>
      <c r="D743" s="3030"/>
      <c r="E743" s="2915">
        <v>2023</v>
      </c>
      <c r="F743" s="2917">
        <v>2024</v>
      </c>
      <c r="G743" s="2915">
        <v>2025</v>
      </c>
      <c r="H743" s="3032"/>
      <c r="I743" s="1704"/>
      <c r="J743" s="1704"/>
      <c r="K743" s="1704"/>
      <c r="L743" s="1704"/>
      <c r="M743" s="1"/>
    </row>
    <row r="744" spans="2:13" ht="12.75" customHeight="1">
      <c r="B744" s="2913"/>
      <c r="C744" s="2913"/>
      <c r="D744" s="3031"/>
      <c r="E744" s="2916"/>
      <c r="F744" s="2918"/>
      <c r="G744" s="2916"/>
      <c r="H744" s="2885"/>
      <c r="I744" s="1704"/>
      <c r="J744" s="1704"/>
      <c r="K744" s="1704"/>
      <c r="L744" s="1704"/>
      <c r="M744" s="1"/>
    </row>
    <row r="745" spans="2:13" ht="12.75" customHeight="1">
      <c r="B745" s="2956" t="s">
        <v>322</v>
      </c>
      <c r="C745" s="2926"/>
      <c r="D745" s="3033"/>
      <c r="E745" s="1868">
        <v>13201715.854795661</v>
      </c>
      <c r="F745" s="279">
        <v>13294867</v>
      </c>
      <c r="G745" s="279">
        <v>12904423.232401477</v>
      </c>
      <c r="H745" s="1704"/>
      <c r="I745" s="1704"/>
      <c r="J745" s="1704"/>
      <c r="K745" s="1704"/>
      <c r="L745" s="1704"/>
      <c r="M745" s="1"/>
    </row>
    <row r="746" spans="2:13" ht="12.75" customHeight="1">
      <c r="B746" s="2976" t="s">
        <v>323</v>
      </c>
      <c r="C746" s="2908"/>
      <c r="D746" s="3034"/>
      <c r="E746" s="280">
        <v>87629.419315599996</v>
      </c>
      <c r="F746" s="1934">
        <v>64301</v>
      </c>
      <c r="G746" s="1934">
        <v>36862.679999999993</v>
      </c>
      <c r="H746" s="1"/>
      <c r="I746" s="1"/>
      <c r="J746" s="1"/>
      <c r="K746" s="1"/>
      <c r="L746" s="1"/>
      <c r="M746" s="1"/>
    </row>
    <row r="747" spans="2:13" ht="12.75" customHeight="1">
      <c r="B747" s="3035" t="s">
        <v>324</v>
      </c>
      <c r="C747" s="2908"/>
      <c r="D747" s="3034"/>
      <c r="E747" s="281">
        <v>13289345.274111262</v>
      </c>
      <c r="F747" s="1887">
        <v>13359168</v>
      </c>
      <c r="G747" s="1887">
        <f>G745+G746</f>
        <v>12941285.912401477</v>
      </c>
      <c r="H747" s="1"/>
      <c r="I747" s="1"/>
      <c r="J747" s="1"/>
      <c r="K747" s="1"/>
      <c r="L747" s="1"/>
      <c r="M747" s="1"/>
    </row>
    <row r="748" spans="2:13" ht="12.75" customHeight="1">
      <c r="B748" s="3035" t="s">
        <v>325</v>
      </c>
      <c r="C748" s="2908"/>
      <c r="D748" s="3034"/>
      <c r="E748" s="281">
        <v>4334453.0490220003</v>
      </c>
      <c r="F748" s="1887">
        <v>4341367</v>
      </c>
      <c r="G748" s="1887">
        <v>5103425.3360559996</v>
      </c>
      <c r="H748" s="1"/>
      <c r="I748" s="1"/>
      <c r="J748" s="1"/>
      <c r="K748" s="1"/>
      <c r="L748" s="1"/>
      <c r="M748" s="1"/>
    </row>
    <row r="749" spans="2:13" ht="12.75" customHeight="1">
      <c r="B749" s="3025" t="s">
        <v>326</v>
      </c>
      <c r="C749" s="3026"/>
      <c r="D749" s="3027"/>
      <c r="E749" s="1935">
        <v>17623798.32313326</v>
      </c>
      <c r="F749" s="1896">
        <v>17700535</v>
      </c>
      <c r="G749" s="1896">
        <f>G747+G748</f>
        <v>18044711.248457476</v>
      </c>
      <c r="H749" s="1"/>
      <c r="I749" s="1"/>
      <c r="J749" s="1"/>
      <c r="K749" s="1"/>
      <c r="L749" s="1"/>
      <c r="M749" s="1"/>
    </row>
    <row r="750" spans="2:13" ht="24" customHeight="1">
      <c r="B750" s="3028" t="s">
        <v>327</v>
      </c>
      <c r="C750" s="2901"/>
      <c r="D750" s="2901"/>
      <c r="E750" s="2901"/>
      <c r="F750" s="2901"/>
      <c r="G750" s="2901"/>
      <c r="H750" s="1"/>
      <c r="I750" s="1"/>
      <c r="J750" s="1"/>
      <c r="K750" s="1"/>
      <c r="L750" s="1"/>
      <c r="M750" s="1"/>
    </row>
    <row r="752" spans="2:13" ht="14.25">
      <c r="B752" s="1706" t="s">
        <v>328</v>
      </c>
      <c r="C752" s="1705"/>
      <c r="D752" s="1705"/>
      <c r="E752" s="1705"/>
      <c r="F752" s="1705"/>
      <c r="G752" s="1705"/>
      <c r="H752" s="1705"/>
      <c r="I752" s="1705"/>
      <c r="J752" s="1705"/>
      <c r="K752" s="1705"/>
      <c r="L752" s="1705"/>
      <c r="M752" s="1705"/>
    </row>
    <row r="753" spans="2:13">
      <c r="B753" s="1"/>
      <c r="C753" s="1"/>
      <c r="D753" s="1"/>
      <c r="E753" s="1"/>
      <c r="F753" s="1"/>
      <c r="G753" s="1"/>
      <c r="H753" s="1"/>
      <c r="I753" s="1"/>
      <c r="J753" s="1"/>
      <c r="K753" s="1"/>
      <c r="L753" s="1"/>
      <c r="M753" s="1"/>
    </row>
    <row r="754" spans="2:13" ht="14.25">
      <c r="B754" s="2936" t="s">
        <v>329</v>
      </c>
      <c r="C754" s="2885"/>
      <c r="D754" s="2885"/>
      <c r="E754" s="2885"/>
      <c r="F754" s="2885"/>
      <c r="G754" s="2912"/>
      <c r="H754" s="2917">
        <v>2023</v>
      </c>
      <c r="I754" s="2885"/>
      <c r="J754" s="2917">
        <v>2024</v>
      </c>
      <c r="K754" s="2885"/>
      <c r="L754" s="2917" t="s">
        <v>330</v>
      </c>
      <c r="M754" s="2885"/>
    </row>
    <row r="755" spans="2:13" ht="14.25">
      <c r="B755" s="2913"/>
      <c r="C755" s="2913"/>
      <c r="D755" s="2913"/>
      <c r="E755" s="2913"/>
      <c r="F755" s="2913"/>
      <c r="G755" s="2914"/>
      <c r="H755" s="1931" t="s">
        <v>331</v>
      </c>
      <c r="I755" s="1873" t="s">
        <v>332</v>
      </c>
      <c r="J755" s="1931" t="s">
        <v>333</v>
      </c>
      <c r="K755" s="1873" t="s">
        <v>332</v>
      </c>
      <c r="L755" s="1931" t="s">
        <v>331</v>
      </c>
      <c r="M755" s="1873" t="s">
        <v>332</v>
      </c>
    </row>
    <row r="756" spans="2:13" ht="14.25">
      <c r="B756" s="3029" t="s">
        <v>334</v>
      </c>
      <c r="C756" s="2926"/>
      <c r="D756" s="2926"/>
      <c r="E756" s="2926"/>
      <c r="F756" s="2926"/>
      <c r="G756" s="2927"/>
      <c r="H756" s="282">
        <v>1</v>
      </c>
      <c r="I756" s="1936">
        <v>2</v>
      </c>
      <c r="J756" s="282">
        <v>0</v>
      </c>
      <c r="K756" s="283">
        <v>0</v>
      </c>
      <c r="L756" s="284">
        <v>0</v>
      </c>
      <c r="M756" s="1937">
        <v>0</v>
      </c>
    </row>
    <row r="757" spans="2:13">
      <c r="B757" s="3016" t="s">
        <v>335</v>
      </c>
      <c r="C757" s="2908"/>
      <c r="D757" s="2908"/>
      <c r="E757" s="2908"/>
      <c r="F757" s="2908"/>
      <c r="G757" s="2909"/>
      <c r="H757" s="285">
        <v>2</v>
      </c>
      <c r="I757" s="1938">
        <v>8</v>
      </c>
      <c r="J757" s="285">
        <v>12</v>
      </c>
      <c r="K757" s="286">
        <v>2</v>
      </c>
      <c r="L757" s="287">
        <v>12</v>
      </c>
      <c r="M757" s="1939">
        <v>2</v>
      </c>
    </row>
    <row r="758" spans="2:13" ht="14.25">
      <c r="B758" s="3016" t="s">
        <v>336</v>
      </c>
      <c r="C758" s="2908"/>
      <c r="D758" s="2908"/>
      <c r="E758" s="2908"/>
      <c r="F758" s="2908"/>
      <c r="G758" s="2909"/>
      <c r="H758" s="285">
        <v>2</v>
      </c>
      <c r="I758" s="1938">
        <v>24</v>
      </c>
      <c r="J758" s="285">
        <v>26</v>
      </c>
      <c r="K758" s="288">
        <v>8</v>
      </c>
      <c r="L758" s="287">
        <v>26</v>
      </c>
      <c r="M758" s="1940">
        <v>8</v>
      </c>
    </row>
    <row r="759" spans="2:13" ht="14.25">
      <c r="B759" s="3016" t="s">
        <v>337</v>
      </c>
      <c r="C759" s="2908"/>
      <c r="D759" s="2908"/>
      <c r="E759" s="2908"/>
      <c r="F759" s="2908"/>
      <c r="G759" s="2909"/>
      <c r="H759" s="285">
        <v>2</v>
      </c>
      <c r="I759" s="1938">
        <v>15</v>
      </c>
      <c r="J759" s="285">
        <v>14</v>
      </c>
      <c r="K759" s="288">
        <v>14</v>
      </c>
      <c r="L759" s="287">
        <v>14</v>
      </c>
      <c r="M759" s="1940">
        <v>14</v>
      </c>
    </row>
    <row r="760" spans="2:13" ht="14.25">
      <c r="B760" s="3017" t="s">
        <v>338</v>
      </c>
      <c r="C760" s="2930"/>
      <c r="D760" s="2930"/>
      <c r="E760" s="2930"/>
      <c r="F760" s="2930"/>
      <c r="G760" s="2931"/>
      <c r="H760" s="289">
        <v>168</v>
      </c>
      <c r="I760" s="1941">
        <v>694</v>
      </c>
      <c r="J760" s="289">
        <v>71</v>
      </c>
      <c r="K760" s="290">
        <v>939</v>
      </c>
      <c r="L760" s="291">
        <v>71</v>
      </c>
      <c r="M760" s="1942">
        <v>939</v>
      </c>
    </row>
    <row r="761" spans="2:13" ht="14.25">
      <c r="B761" s="3018" t="s">
        <v>339</v>
      </c>
      <c r="C761" s="3019"/>
      <c r="D761" s="3019"/>
      <c r="E761" s="3019"/>
      <c r="F761" s="3019"/>
      <c r="G761" s="3019"/>
      <c r="H761" s="3019"/>
      <c r="I761" s="3019"/>
      <c r="J761" s="3019"/>
      <c r="K761" s="3019"/>
      <c r="L761" s="3019"/>
      <c r="M761" s="3019"/>
    </row>
    <row r="763" spans="2:13" ht="15" customHeight="1">
      <c r="B763" s="1705" t="s">
        <v>340</v>
      </c>
      <c r="C763" s="1705"/>
      <c r="D763" s="1705"/>
      <c r="E763" s="1705"/>
      <c r="F763" s="1705"/>
      <c r="G763" s="1705"/>
      <c r="H763" s="1705"/>
      <c r="I763" s="1705"/>
      <c r="J763" s="1705"/>
      <c r="K763" s="1705"/>
      <c r="L763" s="1705"/>
      <c r="M763" s="1705"/>
    </row>
    <row r="764" spans="2:13" ht="15" customHeight="1">
      <c r="B764" s="1"/>
      <c r="C764" s="1"/>
      <c r="D764" s="1"/>
      <c r="E764" s="1"/>
      <c r="F764" s="1"/>
      <c r="G764" s="1"/>
      <c r="H764" s="1"/>
      <c r="I764" s="1"/>
      <c r="J764" s="1"/>
      <c r="K764" s="1704"/>
      <c r="L764" s="1704"/>
      <c r="M764" s="1704"/>
    </row>
    <row r="765" spans="2:13" ht="15" customHeight="1">
      <c r="B765" s="2936" t="s">
        <v>341</v>
      </c>
      <c r="C765" s="2885"/>
      <c r="D765" s="2912"/>
      <c r="E765" s="2915">
        <v>2023</v>
      </c>
      <c r="F765" s="2917">
        <v>2024</v>
      </c>
      <c r="G765" s="2915" t="s">
        <v>188</v>
      </c>
      <c r="H765" s="1"/>
      <c r="I765" s="1"/>
      <c r="J765" s="1"/>
      <c r="K765" s="1704"/>
      <c r="L765" s="1704"/>
      <c r="M765" s="1704"/>
    </row>
    <row r="766" spans="2:13" ht="15" customHeight="1">
      <c r="B766" s="2913"/>
      <c r="C766" s="2913"/>
      <c r="D766" s="2914"/>
      <c r="E766" s="2916"/>
      <c r="F766" s="2918"/>
      <c r="G766" s="2916"/>
      <c r="H766" s="1"/>
      <c r="I766" s="1"/>
      <c r="J766" s="1"/>
      <c r="K766" s="1704"/>
      <c r="L766" s="1704"/>
      <c r="M766" s="1704"/>
    </row>
    <row r="767" spans="2:13" ht="15" customHeight="1">
      <c r="B767" s="3020" t="s">
        <v>342</v>
      </c>
      <c r="C767" s="2906"/>
      <c r="D767" s="2906"/>
      <c r="E767" s="2906"/>
      <c r="F767" s="2906"/>
      <c r="G767" s="2906"/>
      <c r="H767" s="1"/>
      <c r="I767" s="1"/>
      <c r="J767" s="1"/>
      <c r="K767" s="1704"/>
      <c r="L767" s="1704"/>
      <c r="M767" s="1704"/>
    </row>
    <row r="768" spans="2:13" ht="15" customHeight="1">
      <c r="B768" s="3021" t="s">
        <v>343</v>
      </c>
      <c r="C768" s="3022"/>
      <c r="D768" s="3023"/>
      <c r="E768" s="1943">
        <v>81040.56</v>
      </c>
      <c r="F768" s="1944">
        <v>79675.5</v>
      </c>
      <c r="G768" s="1945">
        <v>75632.850000000006</v>
      </c>
      <c r="H768" s="1"/>
      <c r="I768" s="251"/>
      <c r="J768" s="1"/>
      <c r="K768" s="1704"/>
      <c r="L768" s="1704"/>
      <c r="M768" s="1704"/>
    </row>
    <row r="769" spans="2:13" ht="15" customHeight="1">
      <c r="B769" s="2907" t="s">
        <v>344</v>
      </c>
      <c r="C769" s="2908"/>
      <c r="D769" s="2909"/>
      <c r="E769" s="1946">
        <v>11904.840000000002</v>
      </c>
      <c r="F769" s="292">
        <v>14234.92</v>
      </c>
      <c r="G769" s="293">
        <v>12512.62</v>
      </c>
      <c r="H769" s="1"/>
      <c r="I769" s="251"/>
      <c r="J769" s="1"/>
      <c r="K769" s="1704"/>
      <c r="L769" s="1704"/>
      <c r="M769" s="1704"/>
    </row>
    <row r="770" spans="2:13" ht="15" customHeight="1">
      <c r="B770" s="2907" t="s">
        <v>345</v>
      </c>
      <c r="C770" s="2908"/>
      <c r="D770" s="2909"/>
      <c r="E770" s="1946">
        <v>5510.25</v>
      </c>
      <c r="F770" s="292">
        <v>0</v>
      </c>
      <c r="G770" s="293">
        <v>0</v>
      </c>
    </row>
    <row r="771" spans="2:13" ht="15" customHeight="1">
      <c r="B771" s="2907" t="s">
        <v>346</v>
      </c>
      <c r="C771" s="2908"/>
      <c r="D771" s="2909"/>
      <c r="E771" s="1946">
        <v>650.83999999999992</v>
      </c>
      <c r="F771" s="292">
        <v>656</v>
      </c>
      <c r="G771" s="293">
        <v>673.59</v>
      </c>
    </row>
    <row r="772" spans="2:13" ht="15" customHeight="1">
      <c r="B772" s="3046" t="s">
        <v>347</v>
      </c>
      <c r="C772" s="2930"/>
      <c r="D772" s="2931"/>
      <c r="E772" s="1947">
        <v>99106.49000000002</v>
      </c>
      <c r="F772" s="294">
        <v>94566.41</v>
      </c>
      <c r="G772" s="295">
        <v>88819.06</v>
      </c>
    </row>
    <row r="773" spans="2:13" ht="15" customHeight="1">
      <c r="B773" s="4159" t="s">
        <v>2282</v>
      </c>
      <c r="C773" s="2964"/>
      <c r="D773" s="2964"/>
      <c r="E773" s="2964"/>
      <c r="F773" s="2964"/>
      <c r="G773" s="2964"/>
    </row>
    <row r="774" spans="2:13" ht="15" customHeight="1">
      <c r="B774" s="3021" t="s">
        <v>344</v>
      </c>
      <c r="C774" s="3022"/>
      <c r="D774" s="3023"/>
      <c r="E774" s="1943">
        <v>444.33</v>
      </c>
      <c r="F774" s="1944">
        <v>276.2</v>
      </c>
      <c r="G774" s="296">
        <v>321.7</v>
      </c>
    </row>
    <row r="775" spans="2:13" ht="15" customHeight="1">
      <c r="B775" s="4160" t="s">
        <v>2283</v>
      </c>
      <c r="C775" s="2995"/>
      <c r="D775" s="2996"/>
      <c r="E775" s="1946">
        <v>236.7</v>
      </c>
      <c r="F775" s="292">
        <v>20.6</v>
      </c>
      <c r="G775" s="297">
        <v>19.600000000000001</v>
      </c>
    </row>
    <row r="776" spans="2:13" ht="15" customHeight="1">
      <c r="B776" s="2907" t="s">
        <v>343</v>
      </c>
      <c r="C776" s="2908"/>
      <c r="D776" s="2909"/>
      <c r="E776" s="298" t="s">
        <v>42</v>
      </c>
      <c r="F776" s="298">
        <v>912.8</v>
      </c>
      <c r="G776" s="299">
        <v>923.4</v>
      </c>
    </row>
    <row r="777" spans="2:13" ht="15" customHeight="1">
      <c r="B777" s="3046" t="s">
        <v>349</v>
      </c>
      <c r="C777" s="2930"/>
      <c r="D777" s="2931"/>
      <c r="E777" s="1948">
        <v>681.03</v>
      </c>
      <c r="F777" s="300">
        <v>1209.5999999999999</v>
      </c>
      <c r="G777" s="301">
        <v>1264.7</v>
      </c>
    </row>
    <row r="778" spans="2:13" ht="15" customHeight="1">
      <c r="B778" s="4158" t="s">
        <v>2281</v>
      </c>
      <c r="C778" s="2930"/>
      <c r="D778" s="2931"/>
      <c r="E778" s="4162" t="s">
        <v>2280</v>
      </c>
      <c r="F778" s="4163" t="s">
        <v>2279</v>
      </c>
      <c r="G778" s="4164" t="s">
        <v>2278</v>
      </c>
    </row>
    <row r="779" spans="2:13" ht="15" customHeight="1">
      <c r="B779" s="4161" t="s">
        <v>2284</v>
      </c>
      <c r="C779" s="2933"/>
      <c r="D779" s="2933"/>
      <c r="E779" s="2933"/>
      <c r="F779" s="2933"/>
      <c r="G779" s="2933"/>
    </row>
    <row r="780" spans="2:13" ht="15" customHeight="1">
      <c r="B780" s="2885"/>
      <c r="C780" s="2882"/>
      <c r="D780" s="2882"/>
      <c r="E780" s="2882"/>
      <c r="F780" s="2882"/>
      <c r="G780" s="2885"/>
    </row>
    <row r="781" spans="2:13" ht="15" customHeight="1">
      <c r="B781" s="2885"/>
      <c r="C781" s="2882"/>
      <c r="D781" s="2882"/>
      <c r="E781" s="2882"/>
      <c r="F781" s="2882"/>
      <c r="G781" s="2885"/>
    </row>
    <row r="782" spans="2:13" ht="15" customHeight="1">
      <c r="B782" s="2885"/>
      <c r="C782" s="2882"/>
      <c r="D782" s="2882"/>
      <c r="E782" s="2882"/>
      <c r="F782" s="2882"/>
      <c r="G782" s="2885"/>
    </row>
    <row r="783" spans="2:13" ht="24" customHeight="1">
      <c r="B783" s="2885"/>
      <c r="C783" s="2882"/>
      <c r="D783" s="2882"/>
      <c r="E783" s="2882"/>
      <c r="F783" s="2882"/>
      <c r="G783" s="2885"/>
    </row>
    <row r="784" spans="2:13" ht="15" customHeight="1">
      <c r="B784" s="2901"/>
      <c r="C784" s="2901"/>
      <c r="D784" s="2901"/>
      <c r="E784" s="2901"/>
      <c r="F784" s="2901"/>
      <c r="G784" s="2901"/>
    </row>
    <row r="785" spans="2:13" ht="33" customHeight="1"/>
    <row r="786" spans="2:13" ht="15" customHeight="1">
      <c r="B786" s="1705" t="s">
        <v>350</v>
      </c>
      <c r="C786" s="1705"/>
      <c r="D786" s="1705"/>
      <c r="E786" s="1705"/>
      <c r="F786" s="1705"/>
      <c r="G786" s="2910"/>
      <c r="H786" s="2885"/>
      <c r="I786" s="2885"/>
      <c r="J786" s="2885"/>
      <c r="K786" s="2885"/>
      <c r="L786" s="2885"/>
      <c r="M786" s="2885"/>
    </row>
    <row r="787" spans="2:13" ht="15" customHeight="1">
      <c r="B787" s="1"/>
      <c r="C787" s="1"/>
      <c r="D787" s="1"/>
      <c r="E787" s="1"/>
      <c r="F787" s="1"/>
      <c r="G787" s="1"/>
    </row>
    <row r="788" spans="2:13" ht="15" customHeight="1">
      <c r="B788" s="2936" t="s">
        <v>351</v>
      </c>
      <c r="C788" s="2885"/>
      <c r="D788" s="2912"/>
      <c r="E788" s="2915">
        <v>2023</v>
      </c>
      <c r="F788" s="2917">
        <v>2024</v>
      </c>
      <c r="G788" s="2917">
        <v>2025</v>
      </c>
    </row>
    <row r="789" spans="2:13" ht="15" customHeight="1">
      <c r="B789" s="2913"/>
      <c r="C789" s="2913"/>
      <c r="D789" s="2914"/>
      <c r="E789" s="2916"/>
      <c r="F789" s="2918"/>
      <c r="G789" s="2918"/>
    </row>
    <row r="790" spans="2:13" ht="15" customHeight="1">
      <c r="B790" s="3020" t="s">
        <v>352</v>
      </c>
      <c r="C790" s="2906"/>
      <c r="D790" s="2906"/>
      <c r="E790" s="2906"/>
      <c r="F790" s="2906"/>
      <c r="G790" s="2906"/>
    </row>
    <row r="791" spans="2:13" ht="15" customHeight="1">
      <c r="B791" s="2976" t="s">
        <v>343</v>
      </c>
      <c r="C791" s="2908"/>
      <c r="D791" s="2909"/>
      <c r="E791" s="1949">
        <v>78848.56</v>
      </c>
      <c r="F791" s="1949">
        <v>73593.100000000006</v>
      </c>
      <c r="G791" s="1949">
        <v>65782.53</v>
      </c>
    </row>
    <row r="792" spans="2:13" ht="15" customHeight="1">
      <c r="B792" s="2976" t="s">
        <v>344</v>
      </c>
      <c r="C792" s="2908"/>
      <c r="D792" s="2909"/>
      <c r="E792" s="1949">
        <v>126.43</v>
      </c>
      <c r="F792" s="1949">
        <v>150.6</v>
      </c>
      <c r="G792" s="1949">
        <v>131.1</v>
      </c>
    </row>
    <row r="793" spans="2:13" ht="15" customHeight="1">
      <c r="B793" s="2976" t="s">
        <v>353</v>
      </c>
      <c r="C793" s="2908"/>
      <c r="D793" s="2909"/>
      <c r="E793" s="1949">
        <v>146.91999999999999</v>
      </c>
      <c r="F793" s="1949">
        <v>134.4</v>
      </c>
      <c r="G793" s="1949">
        <v>165.74</v>
      </c>
    </row>
    <row r="794" spans="2:13" ht="15" customHeight="1">
      <c r="B794" s="2976" t="s">
        <v>346</v>
      </c>
      <c r="C794" s="2908"/>
      <c r="D794" s="2909"/>
      <c r="E794" s="1949">
        <v>60.04</v>
      </c>
      <c r="F794" s="1949">
        <v>49.1</v>
      </c>
      <c r="G794" s="1949">
        <v>53.23</v>
      </c>
    </row>
    <row r="795" spans="2:13" ht="15" customHeight="1">
      <c r="B795" s="2980" t="s">
        <v>354</v>
      </c>
      <c r="C795" s="2930"/>
      <c r="D795" s="2931"/>
      <c r="E795" s="1950">
        <v>79181.950000000012</v>
      </c>
      <c r="F795" s="1950">
        <v>73927.199999999997</v>
      </c>
      <c r="G795" s="1950">
        <v>66132.600000000006</v>
      </c>
    </row>
    <row r="796" spans="2:13" ht="15" customHeight="1">
      <c r="B796" s="3044" t="s">
        <v>355</v>
      </c>
      <c r="C796" s="2901"/>
      <c r="D796" s="2901"/>
      <c r="E796" s="2901"/>
      <c r="F796" s="2901"/>
      <c r="G796" s="2901"/>
    </row>
    <row r="797" spans="2:13" ht="15" customHeight="1">
      <c r="B797" s="2907" t="s">
        <v>343</v>
      </c>
      <c r="C797" s="2908"/>
      <c r="D797" s="2909"/>
      <c r="E797" s="1922">
        <v>64.900000000000006</v>
      </c>
      <c r="F797" s="1922">
        <v>567.29999999999995</v>
      </c>
      <c r="G797" s="1922">
        <v>541.87</v>
      </c>
    </row>
    <row r="798" spans="2:13" ht="15" customHeight="1">
      <c r="B798" s="2907" t="s">
        <v>344</v>
      </c>
      <c r="C798" s="2908"/>
      <c r="D798" s="2909"/>
      <c r="E798" s="1949">
        <v>6.29</v>
      </c>
      <c r="F798" s="1949">
        <v>0</v>
      </c>
      <c r="G798" s="1949">
        <v>0</v>
      </c>
    </row>
    <row r="799" spans="2:13" ht="15" customHeight="1">
      <c r="B799" s="2907" t="s">
        <v>353</v>
      </c>
      <c r="C799" s="2908"/>
      <c r="D799" s="2909"/>
      <c r="E799" s="1949">
        <v>146.9</v>
      </c>
      <c r="F799" s="1949">
        <v>0</v>
      </c>
      <c r="G799" s="1949">
        <v>0</v>
      </c>
    </row>
    <row r="800" spans="2:13" ht="15" customHeight="1">
      <c r="B800" s="2907" t="s">
        <v>346</v>
      </c>
      <c r="C800" s="2908"/>
      <c r="D800" s="2909"/>
      <c r="E800" s="265">
        <v>54.94</v>
      </c>
      <c r="F800" s="265">
        <v>0</v>
      </c>
      <c r="G800" s="265">
        <v>0</v>
      </c>
    </row>
    <row r="801" spans="2:13" ht="15" customHeight="1">
      <c r="B801" s="3040" t="s">
        <v>356</v>
      </c>
      <c r="C801" s="3041"/>
      <c r="D801" s="3042"/>
      <c r="E801" s="266">
        <v>273.02</v>
      </c>
      <c r="F801" s="266">
        <v>567.29999999999995</v>
      </c>
      <c r="G801" s="266">
        <v>541.87</v>
      </c>
    </row>
    <row r="802" spans="2:13" ht="15" customHeight="1">
      <c r="B802" s="3043" t="s">
        <v>357</v>
      </c>
      <c r="C802" s="2885"/>
      <c r="D802" s="2885"/>
      <c r="E802" s="2885"/>
      <c r="F802" s="2885"/>
      <c r="G802" s="2885"/>
      <c r="H802" s="1"/>
    </row>
    <row r="803" spans="2:13" ht="15" customHeight="1">
      <c r="B803" s="2885"/>
      <c r="C803" s="2882"/>
      <c r="D803" s="2882"/>
      <c r="E803" s="2882"/>
      <c r="F803" s="2882"/>
      <c r="G803" s="2885"/>
      <c r="H803" s="1"/>
    </row>
    <row r="804" spans="2:13" ht="15" customHeight="1">
      <c r="B804" s="2885"/>
      <c r="C804" s="2882"/>
      <c r="D804" s="2882"/>
      <c r="E804" s="2882"/>
      <c r="F804" s="2882"/>
      <c r="G804" s="2885"/>
      <c r="H804" s="1"/>
    </row>
    <row r="805" spans="2:13" ht="15" customHeight="1">
      <c r="B805" s="2885"/>
      <c r="C805" s="2882"/>
      <c r="D805" s="2882"/>
      <c r="E805" s="2882"/>
      <c r="F805" s="2882"/>
      <c r="G805" s="2885"/>
      <c r="H805" s="1"/>
    </row>
    <row r="806" spans="2:13" ht="15" customHeight="1">
      <c r="B806" s="2885"/>
      <c r="C806" s="2882"/>
      <c r="D806" s="2882"/>
      <c r="E806" s="2882"/>
      <c r="F806" s="2882"/>
      <c r="G806" s="2885"/>
      <c r="H806" s="1"/>
    </row>
    <row r="807" spans="2:13" ht="15" customHeight="1">
      <c r="B807" s="2901"/>
      <c r="C807" s="2901"/>
      <c r="D807" s="2901"/>
      <c r="E807" s="2901"/>
      <c r="F807" s="2901"/>
      <c r="G807" s="2901"/>
      <c r="H807" s="1"/>
    </row>
    <row r="808" spans="2:13" ht="15" customHeight="1">
      <c r="B808" s="1"/>
      <c r="C808" s="1"/>
      <c r="D808" s="1"/>
      <c r="E808" s="1"/>
      <c r="F808" s="1"/>
      <c r="G808" s="1"/>
      <c r="H808" s="1"/>
    </row>
    <row r="809" spans="2:13" ht="15" customHeight="1">
      <c r="B809" s="1"/>
      <c r="C809" s="1"/>
      <c r="D809" s="1"/>
      <c r="E809" s="1"/>
      <c r="F809" s="1"/>
      <c r="G809" s="1"/>
      <c r="H809" s="1"/>
    </row>
    <row r="810" spans="2:13" ht="15" customHeight="1">
      <c r="B810" s="1705" t="s">
        <v>358</v>
      </c>
      <c r="C810" s="1705"/>
      <c r="D810" s="1705"/>
      <c r="E810" s="1705"/>
      <c r="F810" s="1705"/>
      <c r="G810" s="1705"/>
      <c r="H810" s="2910"/>
      <c r="I810" s="2885"/>
      <c r="J810" s="2885"/>
      <c r="K810" s="2885"/>
      <c r="L810" s="2885"/>
      <c r="M810" s="2885"/>
    </row>
    <row r="811" spans="2:13" ht="15" customHeight="1">
      <c r="B811" s="1"/>
      <c r="C811" s="1"/>
      <c r="D811" s="1"/>
      <c r="E811" s="1"/>
      <c r="F811" s="1"/>
      <c r="G811" s="1"/>
      <c r="H811" s="1"/>
    </row>
    <row r="812" spans="2:13" ht="15" customHeight="1">
      <c r="B812" s="2936" t="s">
        <v>359</v>
      </c>
      <c r="C812" s="2885"/>
      <c r="D812" s="2912"/>
      <c r="E812" s="2915">
        <v>2023</v>
      </c>
      <c r="F812" s="2917">
        <v>2024</v>
      </c>
      <c r="G812" s="2915">
        <v>2025</v>
      </c>
      <c r="H812" s="2946"/>
    </row>
    <row r="813" spans="2:13" ht="15" customHeight="1">
      <c r="B813" s="2913"/>
      <c r="C813" s="2913"/>
      <c r="D813" s="2914"/>
      <c r="E813" s="2916"/>
      <c r="F813" s="2918"/>
      <c r="G813" s="2916"/>
      <c r="H813" s="2882"/>
    </row>
    <row r="814" spans="2:13" ht="15" customHeight="1">
      <c r="B814" s="3045" t="s">
        <v>43</v>
      </c>
      <c r="C814" s="2926"/>
      <c r="D814" s="2927"/>
      <c r="E814" s="302">
        <v>19924.540000000008</v>
      </c>
      <c r="F814" s="302">
        <v>20281.7</v>
      </c>
      <c r="G814" s="302">
        <v>22686.46</v>
      </c>
      <c r="H814" s="1"/>
    </row>
    <row r="815" spans="2:13" ht="15" customHeight="1">
      <c r="B815" s="2929" t="s">
        <v>360</v>
      </c>
      <c r="C815" s="2930"/>
      <c r="D815" s="2931"/>
      <c r="E815" s="1833">
        <v>408.01</v>
      </c>
      <c r="F815" s="1833">
        <v>642.4</v>
      </c>
      <c r="G815" s="1833">
        <v>722.9</v>
      </c>
      <c r="H815" s="1"/>
    </row>
    <row r="816" spans="2:13" ht="15" customHeight="1">
      <c r="B816" s="3039" t="s">
        <v>361</v>
      </c>
      <c r="C816" s="2933"/>
      <c r="D816" s="2933"/>
      <c r="E816" s="2933"/>
      <c r="F816" s="2933"/>
      <c r="G816" s="2933"/>
      <c r="H816" s="1"/>
    </row>
    <row r="817" spans="2:8" ht="15" customHeight="1">
      <c r="B817" s="2882"/>
      <c r="C817" s="2882"/>
      <c r="D817" s="2882"/>
      <c r="E817" s="2882"/>
      <c r="F817" s="2882"/>
      <c r="G817" s="2882"/>
      <c r="H817" s="1"/>
    </row>
    <row r="818" spans="2:8" ht="15" customHeight="1">
      <c r="B818" s="2901"/>
      <c r="C818" s="2901"/>
      <c r="D818" s="2901"/>
      <c r="E818" s="2901"/>
      <c r="F818" s="2901"/>
      <c r="G818" s="2901"/>
    </row>
    <row r="819" spans="2:8" ht="15" customHeight="1">
      <c r="B819" s="1"/>
      <c r="C819" s="1"/>
      <c r="D819" s="1"/>
      <c r="E819" s="1"/>
      <c r="F819" s="1"/>
      <c r="G819" s="1"/>
    </row>
    <row r="820" spans="2:8" ht="15" customHeight="1">
      <c r="B820" s="1"/>
      <c r="C820" s="1"/>
      <c r="D820" s="1"/>
      <c r="E820" s="1"/>
      <c r="F820" s="1"/>
      <c r="G820" s="1"/>
    </row>
  </sheetData>
  <sheetProtection algorithmName="SHA-512" hashValue="BL2PJ9t2jtE+yQh6VG6csNmkT37STksw1h8yI+Mu8FLy6ePyM7M8Kju5kO+WiIny0sxs0Gsx6hKZpx5FCK9MXw==" saltValue="XPOZRev4/J3aFl/gZHIP4w==" spinCount="100000" sheet="1" objects="1" scenarios="1"/>
  <mergeCells count="571">
    <mergeCell ref="B307:G308"/>
    <mergeCell ref="H307:I307"/>
    <mergeCell ref="H326:H328"/>
    <mergeCell ref="I326:I328"/>
    <mergeCell ref="J326:J328"/>
    <mergeCell ref="K326:K328"/>
    <mergeCell ref="L326:L328"/>
    <mergeCell ref="B320:G320"/>
    <mergeCell ref="B321:M323"/>
    <mergeCell ref="B325:D328"/>
    <mergeCell ref="E325:G325"/>
    <mergeCell ref="H325:J325"/>
    <mergeCell ref="K325:M325"/>
    <mergeCell ref="E326:E328"/>
    <mergeCell ref="F326:F328"/>
    <mergeCell ref="G326:G328"/>
    <mergeCell ref="M326:M328"/>
    <mergeCell ref="B289:D289"/>
    <mergeCell ref="B290:D290"/>
    <mergeCell ref="B291:D291"/>
    <mergeCell ref="B292:D292"/>
    <mergeCell ref="B293:D293"/>
    <mergeCell ref="B294:D294"/>
    <mergeCell ref="B295:D295"/>
    <mergeCell ref="B296:D296"/>
    <mergeCell ref="B297:G302"/>
    <mergeCell ref="B375:G375"/>
    <mergeCell ref="B376:M377"/>
    <mergeCell ref="B379:G380"/>
    <mergeCell ref="H379:H380"/>
    <mergeCell ref="I379:I380"/>
    <mergeCell ref="B397:D399"/>
    <mergeCell ref="B340:D340"/>
    <mergeCell ref="B341:M343"/>
    <mergeCell ref="B345:G346"/>
    <mergeCell ref="H345:H346"/>
    <mergeCell ref="I345:I346"/>
    <mergeCell ref="J379:J380"/>
    <mergeCell ref="K379:K380"/>
    <mergeCell ref="B392:G392"/>
    <mergeCell ref="B393:M393"/>
    <mergeCell ref="E397:E399"/>
    <mergeCell ref="F397:F399"/>
    <mergeCell ref="G397:G399"/>
    <mergeCell ref="L379:L380"/>
    <mergeCell ref="M379:M380"/>
    <mergeCell ref="A1:A2"/>
    <mergeCell ref="B1:B2"/>
    <mergeCell ref="C1:C2"/>
    <mergeCell ref="D1:D2"/>
    <mergeCell ref="E1:E2"/>
    <mergeCell ref="F1:F2"/>
    <mergeCell ref="G1:G2"/>
    <mergeCell ref="H1:H2"/>
    <mergeCell ref="I1:I2"/>
    <mergeCell ref="J1:J2"/>
    <mergeCell ref="K1:K2"/>
    <mergeCell ref="L1:L2"/>
    <mergeCell ref="M1:M2"/>
    <mergeCell ref="N1:O2"/>
    <mergeCell ref="F4:Q5"/>
    <mergeCell ref="B10:M13"/>
    <mergeCell ref="B18:G19"/>
    <mergeCell ref="H18:I18"/>
    <mergeCell ref="J18:K18"/>
    <mergeCell ref="L18:M18"/>
    <mergeCell ref="B20:J20"/>
    <mergeCell ref="B22:C22"/>
    <mergeCell ref="B24:C24"/>
    <mergeCell ref="B26:J26"/>
    <mergeCell ref="B27:C27"/>
    <mergeCell ref="B29:C29"/>
    <mergeCell ref="B30:C30"/>
    <mergeCell ref="B31:C31"/>
    <mergeCell ref="B32:C32"/>
    <mergeCell ref="B33:C33"/>
    <mergeCell ref="B34:C34"/>
    <mergeCell ref="B35:C35"/>
    <mergeCell ref="B36:C36"/>
    <mergeCell ref="B37:C37"/>
    <mergeCell ref="B40:M42"/>
    <mergeCell ref="B44:G47"/>
    <mergeCell ref="B50:G50"/>
    <mergeCell ref="H44:I44"/>
    <mergeCell ref="J44:K44"/>
    <mergeCell ref="H45:H47"/>
    <mergeCell ref="I45:I47"/>
    <mergeCell ref="J45:J47"/>
    <mergeCell ref="K45:K47"/>
    <mergeCell ref="B48:K48"/>
    <mergeCell ref="B52:K56"/>
    <mergeCell ref="B60:E61"/>
    <mergeCell ref="I60:J60"/>
    <mergeCell ref="K60:L60"/>
    <mergeCell ref="F61:H61"/>
    <mergeCell ref="I62:I67"/>
    <mergeCell ref="G69:G70"/>
    <mergeCell ref="H69:H70"/>
    <mergeCell ref="I69:I70"/>
    <mergeCell ref="J69:J70"/>
    <mergeCell ref="K69:K70"/>
    <mergeCell ref="L69:L70"/>
    <mergeCell ref="M69:M70"/>
    <mergeCell ref="L78:L79"/>
    <mergeCell ref="M78:M79"/>
    <mergeCell ref="N87:N94"/>
    <mergeCell ref="J96:J113"/>
    <mergeCell ref="K98:L98"/>
    <mergeCell ref="M98:N98"/>
    <mergeCell ref="B69:F70"/>
    <mergeCell ref="B78:F79"/>
    <mergeCell ref="G78:G79"/>
    <mergeCell ref="H78:H79"/>
    <mergeCell ref="I78:I79"/>
    <mergeCell ref="J78:J79"/>
    <mergeCell ref="K78:K79"/>
    <mergeCell ref="G87:G88"/>
    <mergeCell ref="H87:H88"/>
    <mergeCell ref="I87:I88"/>
    <mergeCell ref="J87:J88"/>
    <mergeCell ref="K87:K88"/>
    <mergeCell ref="L87:L88"/>
    <mergeCell ref="M87:M88"/>
    <mergeCell ref="B87:F88"/>
    <mergeCell ref="B96:F97"/>
    <mergeCell ref="G96:I96"/>
    <mergeCell ref="G97:I97"/>
    <mergeCell ref="B98:F98"/>
    <mergeCell ref="G103:I103"/>
    <mergeCell ref="G104:I104"/>
    <mergeCell ref="B103:F104"/>
    <mergeCell ref="B105:F105"/>
    <mergeCell ref="B109:F110"/>
    <mergeCell ref="G109:I109"/>
    <mergeCell ref="G110:I110"/>
    <mergeCell ref="B111:F111"/>
    <mergeCell ref="B119:M125"/>
    <mergeCell ref="H135:H136"/>
    <mergeCell ref="I135:I136"/>
    <mergeCell ref="J135:J136"/>
    <mergeCell ref="K135:K136"/>
    <mergeCell ref="L135:L136"/>
    <mergeCell ref="M135:M136"/>
    <mergeCell ref="B133:D136"/>
    <mergeCell ref="E133:G134"/>
    <mergeCell ref="H133:J134"/>
    <mergeCell ref="K133:M134"/>
    <mergeCell ref="E135:E136"/>
    <mergeCell ref="F135:F136"/>
    <mergeCell ref="G135:G136"/>
    <mergeCell ref="B137:M137"/>
    <mergeCell ref="B145:M145"/>
    <mergeCell ref="B153:M153"/>
    <mergeCell ref="B160:D160"/>
    <mergeCell ref="B161:D161"/>
    <mergeCell ref="B162:M165"/>
    <mergeCell ref="B169:M171"/>
    <mergeCell ref="B173:D173"/>
    <mergeCell ref="B174:D174"/>
    <mergeCell ref="B175:G175"/>
    <mergeCell ref="B180:J180"/>
    <mergeCell ref="B181:J181"/>
    <mergeCell ref="B182:J182"/>
    <mergeCell ref="B183:M184"/>
    <mergeCell ref="B189:G190"/>
    <mergeCell ref="H189:I189"/>
    <mergeCell ref="J189:K189"/>
    <mergeCell ref="L189:M189"/>
    <mergeCell ref="B191:M191"/>
    <mergeCell ref="B192:G192"/>
    <mergeCell ref="B193:G193"/>
    <mergeCell ref="B194:M194"/>
    <mergeCell ref="B198:M198"/>
    <mergeCell ref="B204:G204"/>
    <mergeCell ref="B205:M206"/>
    <mergeCell ref="H208:I208"/>
    <mergeCell ref="J208:K208"/>
    <mergeCell ref="L208:M208"/>
    <mergeCell ref="B208:G209"/>
    <mergeCell ref="B210:M210"/>
    <mergeCell ref="B211:G211"/>
    <mergeCell ref="B212:G212"/>
    <mergeCell ref="B213:M213"/>
    <mergeCell ref="B214:G214"/>
    <mergeCell ref="B215:G215"/>
    <mergeCell ref="B216:G216"/>
    <mergeCell ref="B217:M217"/>
    <mergeCell ref="B223:G223"/>
    <mergeCell ref="B224:M227"/>
    <mergeCell ref="B232:G232"/>
    <mergeCell ref="J232:K232"/>
    <mergeCell ref="B233:F234"/>
    <mergeCell ref="B235:F236"/>
    <mergeCell ref="B237:F238"/>
    <mergeCell ref="B239:F240"/>
    <mergeCell ref="B241:F242"/>
    <mergeCell ref="B243:F244"/>
    <mergeCell ref="B245:I247"/>
    <mergeCell ref="G250:M250"/>
    <mergeCell ref="B252:D253"/>
    <mergeCell ref="E252:E253"/>
    <mergeCell ref="F252:F253"/>
    <mergeCell ref="G252:G253"/>
    <mergeCell ref="B254:G254"/>
    <mergeCell ref="B257:G257"/>
    <mergeCell ref="B271:G275"/>
    <mergeCell ref="B270:D270"/>
    <mergeCell ref="B280:D282"/>
    <mergeCell ref="E280:E282"/>
    <mergeCell ref="F280:F282"/>
    <mergeCell ref="G280:G282"/>
    <mergeCell ref="H280:H282"/>
    <mergeCell ref="B283:G283"/>
    <mergeCell ref="J307:K307"/>
    <mergeCell ref="L307:M307"/>
    <mergeCell ref="L362:L363"/>
    <mergeCell ref="M362:M363"/>
    <mergeCell ref="J345:J346"/>
    <mergeCell ref="K345:K346"/>
    <mergeCell ref="B358:G358"/>
    <mergeCell ref="B359:M360"/>
    <mergeCell ref="B362:G363"/>
    <mergeCell ref="H362:H363"/>
    <mergeCell ref="I362:I363"/>
    <mergeCell ref="J362:J363"/>
    <mergeCell ref="K362:K363"/>
    <mergeCell ref="L345:L346"/>
    <mergeCell ref="M345:M346"/>
    <mergeCell ref="B286:G286"/>
    <mergeCell ref="B287:D287"/>
    <mergeCell ref="B288:D288"/>
    <mergeCell ref="B400:D400"/>
    <mergeCell ref="B401:D401"/>
    <mergeCell ref="B402:D402"/>
    <mergeCell ref="B403:D403"/>
    <mergeCell ref="B404:D404"/>
    <mergeCell ref="B405:D405"/>
    <mergeCell ref="B438:D440"/>
    <mergeCell ref="B406:D406"/>
    <mergeCell ref="B407:D407"/>
    <mergeCell ref="B408:D408"/>
    <mergeCell ref="B409:D409"/>
    <mergeCell ref="B410:D410"/>
    <mergeCell ref="B411:D411"/>
    <mergeCell ref="B412:G416"/>
    <mergeCell ref="E439:E440"/>
    <mergeCell ref="F439:F440"/>
    <mergeCell ref="G439:G440"/>
    <mergeCell ref="E438:G438"/>
    <mergeCell ref="B423:M424"/>
    <mergeCell ref="B427:M427"/>
    <mergeCell ref="B428:M430"/>
    <mergeCell ref="H438:J438"/>
    <mergeCell ref="K438:M438"/>
    <mergeCell ref="H439:H440"/>
    <mergeCell ref="I439:I440"/>
    <mergeCell ref="J439:J440"/>
    <mergeCell ref="K439:K440"/>
    <mergeCell ref="L439:L440"/>
    <mergeCell ref="B442:D443"/>
    <mergeCell ref="E442:E443"/>
    <mergeCell ref="B656:D656"/>
    <mergeCell ref="B657:D657"/>
    <mergeCell ref="H447:H448"/>
    <mergeCell ref="I447:I448"/>
    <mergeCell ref="J447:J448"/>
    <mergeCell ref="K447:K448"/>
    <mergeCell ref="L447:L448"/>
    <mergeCell ref="B441:D441"/>
    <mergeCell ref="J449:J450"/>
    <mergeCell ref="K449:K450"/>
    <mergeCell ref="L449:L450"/>
    <mergeCell ref="B455:M460"/>
    <mergeCell ref="B463:K463"/>
    <mergeCell ref="B465:M471"/>
    <mergeCell ref="B483:G483"/>
    <mergeCell ref="B487:G488"/>
    <mergeCell ref="H487:J487"/>
    <mergeCell ref="L442:L443"/>
    <mergeCell ref="B658:D658"/>
    <mergeCell ref="B659:D659"/>
    <mergeCell ref="B660:D660"/>
    <mergeCell ref="B661:G661"/>
    <mergeCell ref="B662:D662"/>
    <mergeCell ref="B663:D663"/>
    <mergeCell ref="B664:D664"/>
    <mergeCell ref="B665:D665"/>
    <mergeCell ref="B666:D666"/>
    <mergeCell ref="B667:D667"/>
    <mergeCell ref="B668:D668"/>
    <mergeCell ref="B669:D669"/>
    <mergeCell ref="F685:F686"/>
    <mergeCell ref="G685:G686"/>
    <mergeCell ref="B670:D670"/>
    <mergeCell ref="B671:D671"/>
    <mergeCell ref="B672:D672"/>
    <mergeCell ref="B673:G680"/>
    <mergeCell ref="G683:M683"/>
    <mergeCell ref="B685:D686"/>
    <mergeCell ref="E685:E686"/>
    <mergeCell ref="B687:G687"/>
    <mergeCell ref="B688:D688"/>
    <mergeCell ref="B689:D689"/>
    <mergeCell ref="B690:D690"/>
    <mergeCell ref="B691:D691"/>
    <mergeCell ref="B692:D692"/>
    <mergeCell ref="B693:D693"/>
    <mergeCell ref="B694:G694"/>
    <mergeCell ref="B695:D695"/>
    <mergeCell ref="B696:D696"/>
    <mergeCell ref="B697:D697"/>
    <mergeCell ref="B698:D698"/>
    <mergeCell ref="B699:D699"/>
    <mergeCell ref="B700:D700"/>
    <mergeCell ref="B701:G705"/>
    <mergeCell ref="G708:M708"/>
    <mergeCell ref="B710:D711"/>
    <mergeCell ref="E710:E711"/>
    <mergeCell ref="F710:F711"/>
    <mergeCell ref="G710:G711"/>
    <mergeCell ref="H710:H711"/>
    <mergeCell ref="B770:D770"/>
    <mergeCell ref="B771:D771"/>
    <mergeCell ref="B772:D772"/>
    <mergeCell ref="B773:G773"/>
    <mergeCell ref="B774:D774"/>
    <mergeCell ref="B775:D775"/>
    <mergeCell ref="B776:D776"/>
    <mergeCell ref="B777:D777"/>
    <mergeCell ref="B779:G784"/>
    <mergeCell ref="B778:D778"/>
    <mergeCell ref="G786:M786"/>
    <mergeCell ref="B788:D789"/>
    <mergeCell ref="E788:E789"/>
    <mergeCell ref="F788:F789"/>
    <mergeCell ref="G788:G789"/>
    <mergeCell ref="B790:G790"/>
    <mergeCell ref="B791:D791"/>
    <mergeCell ref="B792:D792"/>
    <mergeCell ref="B793:D793"/>
    <mergeCell ref="B794:D794"/>
    <mergeCell ref="B795:D795"/>
    <mergeCell ref="B796:G796"/>
    <mergeCell ref="B812:D813"/>
    <mergeCell ref="E812:E813"/>
    <mergeCell ref="F812:F813"/>
    <mergeCell ref="G812:G813"/>
    <mergeCell ref="H812:H813"/>
    <mergeCell ref="B814:D814"/>
    <mergeCell ref="B815:D815"/>
    <mergeCell ref="B816:G818"/>
    <mergeCell ref="B797:D797"/>
    <mergeCell ref="B798:D798"/>
    <mergeCell ref="B799:D799"/>
    <mergeCell ref="B800:D800"/>
    <mergeCell ref="B801:D801"/>
    <mergeCell ref="B802:G807"/>
    <mergeCell ref="H810:M810"/>
    <mergeCell ref="B712:G712"/>
    <mergeCell ref="B713:D713"/>
    <mergeCell ref="B714:D714"/>
    <mergeCell ref="B715:D715"/>
    <mergeCell ref="B716:D716"/>
    <mergeCell ref="B717:D717"/>
    <mergeCell ref="B718:G718"/>
    <mergeCell ref="B733:G734"/>
    <mergeCell ref="H733:I733"/>
    <mergeCell ref="J733:K733"/>
    <mergeCell ref="L733:M733"/>
    <mergeCell ref="B735:G735"/>
    <mergeCell ref="B736:M737"/>
    <mergeCell ref="B719:D719"/>
    <mergeCell ref="B720:D720"/>
    <mergeCell ref="B721:D721"/>
    <mergeCell ref="B722:D722"/>
    <mergeCell ref="B723:D723"/>
    <mergeCell ref="B724:D724"/>
    <mergeCell ref="B725:D725"/>
    <mergeCell ref="B743:D744"/>
    <mergeCell ref="E743:E744"/>
    <mergeCell ref="F743:F744"/>
    <mergeCell ref="G743:G744"/>
    <mergeCell ref="H743:H744"/>
    <mergeCell ref="B745:D745"/>
    <mergeCell ref="B746:D746"/>
    <mergeCell ref="B747:D747"/>
    <mergeCell ref="B748:D748"/>
    <mergeCell ref="B749:D749"/>
    <mergeCell ref="B750:G750"/>
    <mergeCell ref="H754:I754"/>
    <mergeCell ref="J754:K754"/>
    <mergeCell ref="L754:M754"/>
    <mergeCell ref="B754:G755"/>
    <mergeCell ref="B756:G756"/>
    <mergeCell ref="B757:G757"/>
    <mergeCell ref="B758:G758"/>
    <mergeCell ref="M442:M443"/>
    <mergeCell ref="B444:D445"/>
    <mergeCell ref="E444:E445"/>
    <mergeCell ref="F444:F445"/>
    <mergeCell ref="G444:G445"/>
    <mergeCell ref="H444:H445"/>
    <mergeCell ref="I444:I445"/>
    <mergeCell ref="J444:J445"/>
    <mergeCell ref="K444:K445"/>
    <mergeCell ref="L444:L445"/>
    <mergeCell ref="M444:M445"/>
    <mergeCell ref="I451:I452"/>
    <mergeCell ref="J451:J452"/>
    <mergeCell ref="K451:K452"/>
    <mergeCell ref="B769:D769"/>
    <mergeCell ref="F442:F443"/>
    <mergeCell ref="G442:G443"/>
    <mergeCell ref="H442:H443"/>
    <mergeCell ref="I442:I443"/>
    <mergeCell ref="J442:J443"/>
    <mergeCell ref="K442:K443"/>
    <mergeCell ref="B446:D446"/>
    <mergeCell ref="B447:D448"/>
    <mergeCell ref="E447:E448"/>
    <mergeCell ref="F447:F448"/>
    <mergeCell ref="G447:G448"/>
    <mergeCell ref="B759:G759"/>
    <mergeCell ref="B760:G760"/>
    <mergeCell ref="B761:M761"/>
    <mergeCell ref="B765:D766"/>
    <mergeCell ref="E765:E766"/>
    <mergeCell ref="F765:F766"/>
    <mergeCell ref="G765:G766"/>
    <mergeCell ref="B767:G767"/>
    <mergeCell ref="B768:D768"/>
    <mergeCell ref="N438:N460"/>
    <mergeCell ref="M439:M440"/>
    <mergeCell ref="B453:D453"/>
    <mergeCell ref="B454:D454"/>
    <mergeCell ref="B479:D480"/>
    <mergeCell ref="E479:E480"/>
    <mergeCell ref="F479:F480"/>
    <mergeCell ref="G479:G480"/>
    <mergeCell ref="H482:I482"/>
    <mergeCell ref="M447:M448"/>
    <mergeCell ref="B449:D450"/>
    <mergeCell ref="E449:E450"/>
    <mergeCell ref="F449:F450"/>
    <mergeCell ref="G449:G450"/>
    <mergeCell ref="H449:H450"/>
    <mergeCell ref="I449:I450"/>
    <mergeCell ref="L451:L452"/>
    <mergeCell ref="M451:M452"/>
    <mergeCell ref="M449:M450"/>
    <mergeCell ref="B451:D452"/>
    <mergeCell ref="E451:E452"/>
    <mergeCell ref="F451:F452"/>
    <mergeCell ref="G451:G452"/>
    <mergeCell ref="H451:H452"/>
    <mergeCell ref="K487:M487"/>
    <mergeCell ref="B489:G489"/>
    <mergeCell ref="B490:G490"/>
    <mergeCell ref="B491:G491"/>
    <mergeCell ref="B492:M493"/>
    <mergeCell ref="B497:J497"/>
    <mergeCell ref="N497:N500"/>
    <mergeCell ref="B501:M505"/>
    <mergeCell ref="B510:J510"/>
    <mergeCell ref="B511:J511"/>
    <mergeCell ref="B512:J512"/>
    <mergeCell ref="B513:J513"/>
    <mergeCell ref="B514:M514"/>
    <mergeCell ref="B524:J524"/>
    <mergeCell ref="B525:M525"/>
    <mergeCell ref="B530:J530"/>
    <mergeCell ref="B535:J535"/>
    <mergeCell ref="B536:J536"/>
    <mergeCell ref="B538:C538"/>
    <mergeCell ref="B541:J541"/>
    <mergeCell ref="B542:J542"/>
    <mergeCell ref="B543:J543"/>
    <mergeCell ref="B544:J544"/>
    <mergeCell ref="B547:J547"/>
    <mergeCell ref="B548:J548"/>
    <mergeCell ref="B551:J551"/>
    <mergeCell ref="B552:J552"/>
    <mergeCell ref="B560:D561"/>
    <mergeCell ref="B562:D562"/>
    <mergeCell ref="B563:G563"/>
    <mergeCell ref="E567:E568"/>
    <mergeCell ref="F567:F568"/>
    <mergeCell ref="G567:G568"/>
    <mergeCell ref="H567:H571"/>
    <mergeCell ref="B556:M556"/>
    <mergeCell ref="E560:E561"/>
    <mergeCell ref="F560:F561"/>
    <mergeCell ref="G560:G561"/>
    <mergeCell ref="H560:H561"/>
    <mergeCell ref="H565:M565"/>
    <mergeCell ref="E569:E571"/>
    <mergeCell ref="F569:F571"/>
    <mergeCell ref="G569:G571"/>
    <mergeCell ref="B591:D591"/>
    <mergeCell ref="B592:D592"/>
    <mergeCell ref="B593:G593"/>
    <mergeCell ref="B567:D568"/>
    <mergeCell ref="B569:D571"/>
    <mergeCell ref="B581:D582"/>
    <mergeCell ref="E581:E582"/>
    <mergeCell ref="F581:F582"/>
    <mergeCell ref="G581:G582"/>
    <mergeCell ref="B583:D583"/>
    <mergeCell ref="B584:D584"/>
    <mergeCell ref="B585:D585"/>
    <mergeCell ref="B586:G586"/>
    <mergeCell ref="B589:D590"/>
    <mergeCell ref="E589:E590"/>
    <mergeCell ref="F589:F590"/>
    <mergeCell ref="G589:G590"/>
    <mergeCell ref="B572:G573"/>
    <mergeCell ref="B576:N576"/>
    <mergeCell ref="B577:N577"/>
    <mergeCell ref="B578:N578"/>
    <mergeCell ref="F599:F600"/>
    <mergeCell ref="G599:G600"/>
    <mergeCell ref="B597:D598"/>
    <mergeCell ref="E597:E598"/>
    <mergeCell ref="F597:F598"/>
    <mergeCell ref="G597:G598"/>
    <mergeCell ref="H597:H600"/>
    <mergeCell ref="E599:E600"/>
    <mergeCell ref="B601:G602"/>
    <mergeCell ref="B599:D600"/>
    <mergeCell ref="B607:D609"/>
    <mergeCell ref="E607:E609"/>
    <mergeCell ref="F607:F609"/>
    <mergeCell ref="G607:G609"/>
    <mergeCell ref="H607:H609"/>
    <mergeCell ref="B610:D610"/>
    <mergeCell ref="B611:G611"/>
    <mergeCell ref="B613:M613"/>
    <mergeCell ref="B615:D617"/>
    <mergeCell ref="E615:E617"/>
    <mergeCell ref="F615:F617"/>
    <mergeCell ref="G615:G617"/>
    <mergeCell ref="H615:H617"/>
    <mergeCell ref="B618:D618"/>
    <mergeCell ref="B619:D619"/>
    <mergeCell ref="B620:D620"/>
    <mergeCell ref="B621:D621"/>
    <mergeCell ref="B622:D622"/>
    <mergeCell ref="B623:D623"/>
    <mergeCell ref="B624:G629"/>
    <mergeCell ref="B633:G634"/>
    <mergeCell ref="H633:J633"/>
    <mergeCell ref="K633:M633"/>
    <mergeCell ref="L634:P638"/>
    <mergeCell ref="B635:G635"/>
    <mergeCell ref="B636:G636"/>
    <mergeCell ref="B637:G637"/>
    <mergeCell ref="B638:G638"/>
    <mergeCell ref="B639:G639"/>
    <mergeCell ref="B640:G640"/>
    <mergeCell ref="B641:G641"/>
    <mergeCell ref="B642:G642"/>
    <mergeCell ref="B643:G643"/>
    <mergeCell ref="B645:J645"/>
    <mergeCell ref="B644:G644"/>
    <mergeCell ref="B654:G654"/>
    <mergeCell ref="B655:D655"/>
    <mergeCell ref="G650:M650"/>
    <mergeCell ref="B652:D653"/>
    <mergeCell ref="E652:E653"/>
    <mergeCell ref="F652:F653"/>
    <mergeCell ref="G652:G653"/>
  </mergeCells>
  <pageMargins left="0.25" right="0.25" top="0.75" bottom="0.75" header="0" footer="0"/>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R804"/>
  <sheetViews>
    <sheetView showGridLines="0" workbookViewId="0">
      <pane ySplit="2" topLeftCell="A18" activePane="bottomLeft" state="frozen"/>
      <selection pane="bottomLeft" sqref="A1:A2"/>
    </sheetView>
  </sheetViews>
  <sheetFormatPr defaultColWidth="11.19921875" defaultRowHeight="15" customHeight="1"/>
  <cols>
    <col min="1" max="1" width="7" customWidth="1"/>
    <col min="2" max="2" width="16.8984375" customWidth="1"/>
    <col min="3" max="3" width="13.296875" customWidth="1"/>
    <col min="4" max="4" width="12.8984375" customWidth="1"/>
    <col min="5" max="5" width="11.796875" customWidth="1"/>
    <col min="6" max="6" width="10.8984375" customWidth="1"/>
    <col min="7" max="8" width="11.296875" customWidth="1"/>
    <col min="9" max="9" width="11.69921875" customWidth="1"/>
    <col min="10" max="10" width="13.19921875" customWidth="1"/>
    <col min="11" max="11" width="12.796875" customWidth="1"/>
    <col min="13" max="14" width="11.796875" customWidth="1"/>
    <col min="15" max="15" width="9.296875" customWidth="1"/>
    <col min="16" max="16" width="8.8984375" customWidth="1"/>
    <col min="17" max="17" width="14.796875" customWidth="1"/>
    <col min="18" max="28" width="8.8984375" customWidth="1"/>
    <col min="29" max="29" width="9.09765625" customWidth="1"/>
    <col min="30" max="32" width="8.8984375" customWidth="1"/>
    <col min="33" max="33" width="9.09765625" customWidth="1"/>
    <col min="34" max="44" width="8.8984375" customWidth="1"/>
  </cols>
  <sheetData>
    <row r="1" spans="1:15" s="2862" customFormat="1" ht="12.75" customHeight="1">
      <c r="A1" s="3267"/>
      <c r="B1" s="3128"/>
      <c r="C1" s="3128"/>
      <c r="D1" s="3134"/>
      <c r="E1" s="3135"/>
      <c r="F1" s="3136"/>
      <c r="G1" s="3137"/>
      <c r="H1" s="3138"/>
      <c r="I1" s="3128"/>
      <c r="J1" s="3128"/>
      <c r="K1" s="3130"/>
      <c r="L1" s="3130"/>
      <c r="M1" s="3131"/>
      <c r="N1" s="3130"/>
      <c r="O1" s="3129"/>
    </row>
    <row r="2" spans="1:15" s="2862" customFormat="1" ht="12.75" customHeight="1">
      <c r="A2" s="3129"/>
      <c r="B2" s="3129"/>
      <c r="C2" s="3129"/>
      <c r="D2" s="3129"/>
      <c r="E2" s="3129"/>
      <c r="F2" s="3129"/>
      <c r="G2" s="3129"/>
      <c r="H2" s="3129"/>
      <c r="I2" s="3129"/>
      <c r="J2" s="3129"/>
      <c r="K2" s="3129"/>
      <c r="L2" s="3129"/>
      <c r="M2" s="3129"/>
      <c r="N2" s="3129"/>
      <c r="O2" s="3129"/>
    </row>
    <row r="3" spans="1:15" ht="12.75" customHeight="1">
      <c r="A3" s="1866"/>
      <c r="B3" s="1866"/>
      <c r="C3" s="1866"/>
      <c r="D3" s="1866"/>
      <c r="E3" s="1866"/>
      <c r="F3" s="1866"/>
      <c r="G3" s="1866"/>
      <c r="H3" s="1866"/>
      <c r="I3" s="1866"/>
      <c r="J3" s="1866"/>
      <c r="K3" s="1866"/>
      <c r="L3" s="1866"/>
      <c r="M3" s="1866"/>
      <c r="N3" s="1866"/>
      <c r="O3" s="1866"/>
    </row>
    <row r="4" spans="1:15" ht="23.25" customHeight="1">
      <c r="A4" s="13"/>
      <c r="B4" s="1275" t="s">
        <v>13</v>
      </c>
      <c r="C4" s="10"/>
      <c r="D4" s="10"/>
      <c r="E4" s="10"/>
      <c r="F4" s="10"/>
      <c r="G4" s="10"/>
      <c r="H4" s="10"/>
      <c r="I4" s="10"/>
      <c r="J4" s="10"/>
      <c r="K4" s="10"/>
      <c r="L4" s="10"/>
      <c r="M4" s="10"/>
      <c r="N4" s="10"/>
      <c r="O4" s="10"/>
    </row>
    <row r="5" spans="1:15" ht="12.75" customHeight="1">
      <c r="A5" s="1"/>
      <c r="B5" s="1"/>
      <c r="C5" s="1"/>
      <c r="D5" s="1"/>
      <c r="E5" s="1"/>
      <c r="F5" s="1"/>
      <c r="G5" s="1"/>
      <c r="H5" s="1"/>
      <c r="I5" s="1"/>
      <c r="J5" s="1"/>
      <c r="K5" s="1"/>
      <c r="L5" s="1"/>
      <c r="M5" s="1"/>
      <c r="N5" s="1"/>
      <c r="O5" s="1"/>
    </row>
    <row r="6" spans="1:15" ht="12.75" customHeight="1">
      <c r="A6" s="1"/>
      <c r="B6" s="1"/>
      <c r="C6" s="1"/>
      <c r="D6" s="1"/>
      <c r="E6" s="1"/>
      <c r="F6" s="1"/>
      <c r="G6" s="1"/>
      <c r="H6" s="1"/>
      <c r="I6" s="1"/>
      <c r="J6" s="1"/>
      <c r="K6" s="1"/>
      <c r="L6" s="1"/>
      <c r="M6" s="1"/>
      <c r="N6" s="1"/>
      <c r="O6" s="1"/>
    </row>
    <row r="7" spans="1:15" ht="12.75" customHeight="1">
      <c r="A7" s="2694"/>
      <c r="B7" s="1705" t="s">
        <v>14</v>
      </c>
      <c r="C7" s="1705"/>
      <c r="D7" s="1705"/>
      <c r="E7" s="1705"/>
      <c r="F7" s="1705"/>
      <c r="G7" s="1705"/>
      <c r="H7" s="1705"/>
      <c r="I7" s="1705"/>
      <c r="J7" s="1705"/>
      <c r="K7" s="1705"/>
      <c r="L7" s="1705"/>
      <c r="M7" s="1705"/>
      <c r="N7" s="1"/>
      <c r="O7" s="1"/>
    </row>
    <row r="8" spans="1:15" ht="12.75" customHeight="1">
      <c r="A8" s="1"/>
      <c r="B8" s="1"/>
      <c r="C8" s="1"/>
      <c r="D8" s="1"/>
      <c r="E8" s="1"/>
      <c r="F8" s="1"/>
      <c r="G8" s="1"/>
      <c r="H8" s="1"/>
      <c r="I8" s="1"/>
      <c r="J8" s="1"/>
      <c r="K8" s="1"/>
      <c r="L8" s="1"/>
      <c r="M8" s="1"/>
      <c r="N8" s="1"/>
      <c r="O8" s="1"/>
    </row>
    <row r="9" spans="1:15" ht="17.25" customHeight="1">
      <c r="A9" s="1"/>
      <c r="B9" s="2883" t="s">
        <v>362</v>
      </c>
      <c r="C9" s="2882"/>
      <c r="D9" s="2882"/>
      <c r="E9" s="2882"/>
      <c r="F9" s="2882"/>
      <c r="G9" s="2882"/>
      <c r="H9" s="2882"/>
      <c r="I9" s="2882"/>
      <c r="J9" s="2882"/>
      <c r="K9" s="2882"/>
      <c r="L9" s="2882"/>
      <c r="M9" s="2882"/>
      <c r="N9" s="1"/>
      <c r="O9" s="1"/>
    </row>
    <row r="10" spans="1:15" ht="12.75" customHeight="1">
      <c r="A10" s="1"/>
      <c r="B10" s="2882"/>
      <c r="C10" s="2882"/>
      <c r="D10" s="2882"/>
      <c r="E10" s="2882"/>
      <c r="F10" s="2882"/>
      <c r="G10" s="2882"/>
      <c r="H10" s="2882"/>
      <c r="I10" s="2882"/>
      <c r="J10" s="2882"/>
      <c r="K10" s="2882"/>
      <c r="L10" s="2882"/>
      <c r="M10" s="2882"/>
      <c r="N10" s="1"/>
      <c r="O10" s="1"/>
    </row>
    <row r="11" spans="1:15" ht="12.75" customHeight="1">
      <c r="A11" s="1"/>
      <c r="B11" s="1"/>
      <c r="C11" s="1"/>
      <c r="D11" s="1"/>
      <c r="E11" s="1"/>
      <c r="F11" s="1"/>
      <c r="G11" s="1"/>
      <c r="H11" s="1"/>
      <c r="I11" s="1"/>
      <c r="J11" s="1"/>
      <c r="K11" s="1"/>
      <c r="L11" s="1"/>
      <c r="M11" s="1"/>
      <c r="N11" s="1"/>
      <c r="O11" s="1"/>
    </row>
    <row r="12" spans="1:15" ht="12.75" customHeight="1">
      <c r="A12" s="1"/>
      <c r="B12" s="3153" t="s">
        <v>363</v>
      </c>
      <c r="C12" s="2885"/>
      <c r="D12" s="2912"/>
      <c r="E12" s="3260">
        <v>2023</v>
      </c>
      <c r="F12" s="3285">
        <v>2024</v>
      </c>
      <c r="G12" s="3194">
        <v>2025</v>
      </c>
      <c r="H12" s="1"/>
      <c r="I12" s="1"/>
      <c r="J12" s="1"/>
      <c r="K12" s="1"/>
      <c r="L12" s="1"/>
      <c r="M12" s="1"/>
      <c r="N12" s="1"/>
      <c r="O12" s="1"/>
    </row>
    <row r="13" spans="1:15" ht="12.75" customHeight="1">
      <c r="A13" s="1"/>
      <c r="B13" s="3168"/>
      <c r="C13" s="3168"/>
      <c r="D13" s="3284"/>
      <c r="E13" s="3261"/>
      <c r="F13" s="3093"/>
      <c r="G13" s="2885"/>
      <c r="H13" s="1"/>
      <c r="I13" s="1"/>
      <c r="J13" s="1"/>
      <c r="K13" s="1"/>
      <c r="L13" s="1"/>
      <c r="M13" s="1"/>
      <c r="N13" s="1"/>
      <c r="O13" s="1"/>
    </row>
    <row r="14" spans="1:15" ht="15.75" customHeight="1">
      <c r="A14" s="1"/>
      <c r="B14" s="2696" t="s">
        <v>364</v>
      </c>
      <c r="C14" s="2696"/>
      <c r="D14" s="1276"/>
      <c r="E14" s="1277">
        <v>1</v>
      </c>
      <c r="F14" s="1277">
        <v>2</v>
      </c>
      <c r="G14" s="1278">
        <v>0</v>
      </c>
      <c r="H14" s="1"/>
      <c r="I14" s="1866"/>
      <c r="J14" s="1"/>
      <c r="K14" s="1"/>
      <c r="L14" s="1"/>
      <c r="M14" s="1"/>
      <c r="N14" s="1"/>
      <c r="O14" s="1"/>
    </row>
    <row r="15" spans="1:15" ht="12.75" customHeight="1">
      <c r="A15" s="1"/>
      <c r="B15" s="3286" t="s">
        <v>365</v>
      </c>
      <c r="C15" s="2993"/>
      <c r="D15" s="3287"/>
      <c r="E15" s="3288">
        <v>1025.09807</v>
      </c>
      <c r="F15" s="3280">
        <v>10351.80625</v>
      </c>
      <c r="G15" s="3282">
        <v>0</v>
      </c>
      <c r="H15" s="1"/>
      <c r="I15" s="1"/>
      <c r="J15" s="8"/>
      <c r="K15" s="1"/>
      <c r="L15" s="1"/>
      <c r="M15" s="1"/>
      <c r="N15" s="1"/>
      <c r="O15" s="1"/>
    </row>
    <row r="16" spans="1:15" ht="12.75" customHeight="1">
      <c r="A16" s="1"/>
      <c r="B16" s="2882"/>
      <c r="C16" s="2882"/>
      <c r="D16" s="3093"/>
      <c r="E16" s="3289"/>
      <c r="F16" s="3281"/>
      <c r="G16" s="3084"/>
      <c r="H16" s="1"/>
      <c r="I16" s="1"/>
      <c r="J16" s="1"/>
      <c r="K16" s="1"/>
      <c r="L16" s="1"/>
      <c r="M16" s="1"/>
      <c r="N16" s="1"/>
      <c r="O16" s="1"/>
    </row>
    <row r="17" spans="2:13" ht="12.75" customHeight="1">
      <c r="B17" s="1869" t="s">
        <v>366</v>
      </c>
      <c r="C17" s="1869"/>
      <c r="D17" s="2697"/>
      <c r="E17" s="1279">
        <v>0</v>
      </c>
      <c r="F17" s="1280">
        <v>0</v>
      </c>
      <c r="G17" s="1281">
        <v>0</v>
      </c>
      <c r="H17" s="1"/>
      <c r="I17" s="1"/>
      <c r="J17" s="1"/>
      <c r="K17" s="1"/>
      <c r="L17" s="1"/>
      <c r="M17" s="1"/>
    </row>
    <row r="18" spans="2:13" ht="27" customHeight="1">
      <c r="B18" s="3283" t="s">
        <v>367</v>
      </c>
      <c r="C18" s="2964"/>
      <c r="D18" s="2964"/>
      <c r="E18" s="2964"/>
      <c r="F18" s="2964"/>
      <c r="G18" s="2964"/>
      <c r="H18" s="1"/>
      <c r="I18" s="1"/>
      <c r="J18" s="1"/>
      <c r="K18" s="1"/>
      <c r="L18" s="1"/>
      <c r="M18" s="1"/>
    </row>
    <row r="19" spans="2:13" ht="12.75" customHeight="1">
      <c r="B19" s="1"/>
      <c r="C19" s="1"/>
      <c r="D19" s="1"/>
      <c r="E19" s="1"/>
      <c r="F19" s="1"/>
      <c r="G19" s="1"/>
      <c r="H19" s="1"/>
      <c r="I19" s="1"/>
      <c r="J19" s="1"/>
      <c r="K19" s="1"/>
      <c r="L19" s="1"/>
      <c r="M19" s="1"/>
    </row>
    <row r="20" spans="2:13" ht="12.75" customHeight="1">
      <c r="B20" s="1"/>
      <c r="C20" s="1"/>
      <c r="D20" s="1"/>
      <c r="E20" s="1"/>
      <c r="F20" s="1"/>
      <c r="G20" s="1"/>
      <c r="H20" s="1"/>
      <c r="I20" s="1"/>
      <c r="J20" s="1"/>
      <c r="K20" s="1"/>
      <c r="L20" s="1"/>
      <c r="M20" s="1"/>
    </row>
    <row r="21" spans="2:13" ht="12.75" customHeight="1">
      <c r="B21" s="1705" t="s">
        <v>79</v>
      </c>
      <c r="C21" s="1705"/>
      <c r="D21" s="1705"/>
      <c r="E21" s="1705"/>
      <c r="F21" s="1705"/>
      <c r="G21" s="1705"/>
      <c r="H21" s="1705"/>
      <c r="I21" s="1705"/>
      <c r="J21" s="1705"/>
      <c r="K21" s="1705"/>
      <c r="L21" s="1705"/>
      <c r="M21" s="1705"/>
    </row>
    <row r="22" spans="2:13" ht="12.75" customHeight="1">
      <c r="B22" s="1"/>
      <c r="C22" s="1"/>
      <c r="D22" s="1"/>
      <c r="E22" s="1"/>
      <c r="F22" s="1"/>
      <c r="G22" s="1"/>
      <c r="H22" s="1"/>
      <c r="I22" s="1"/>
      <c r="J22" s="1"/>
      <c r="K22" s="1"/>
      <c r="L22" s="1"/>
      <c r="M22" s="1"/>
    </row>
    <row r="23" spans="2:13" ht="15" customHeight="1">
      <c r="B23" s="2983" t="s">
        <v>368</v>
      </c>
      <c r="C23" s="2885"/>
      <c r="D23" s="2885"/>
      <c r="E23" s="2885"/>
      <c r="F23" s="2885"/>
      <c r="G23" s="2885"/>
      <c r="H23" s="2885"/>
      <c r="I23" s="2885"/>
      <c r="J23" s="2885"/>
      <c r="K23" s="2885"/>
      <c r="L23" s="2885"/>
      <c r="M23" s="2885"/>
    </row>
    <row r="24" spans="2:13" ht="12.75" customHeight="1">
      <c r="B24" s="2885"/>
      <c r="C24" s="2882"/>
      <c r="D24" s="2882"/>
      <c r="E24" s="2882"/>
      <c r="F24" s="2882"/>
      <c r="G24" s="2882"/>
      <c r="H24" s="2882"/>
      <c r="I24" s="2882"/>
      <c r="J24" s="2882"/>
      <c r="K24" s="2882"/>
      <c r="L24" s="2882"/>
      <c r="M24" s="2885"/>
    </row>
    <row r="25" spans="2:13" ht="12.75" customHeight="1">
      <c r="B25" s="2885"/>
      <c r="C25" s="2882"/>
      <c r="D25" s="2882"/>
      <c r="E25" s="2882"/>
      <c r="F25" s="2882"/>
      <c r="G25" s="2882"/>
      <c r="H25" s="2882"/>
      <c r="I25" s="2882"/>
      <c r="J25" s="2882"/>
      <c r="K25" s="2882"/>
      <c r="L25" s="2882"/>
      <c r="M25" s="2885"/>
    </row>
    <row r="26" spans="2:13" ht="12.75" customHeight="1">
      <c r="B26" s="2885"/>
      <c r="C26" s="2885"/>
      <c r="D26" s="2885"/>
      <c r="E26" s="2885"/>
      <c r="F26" s="2885"/>
      <c r="G26" s="2885"/>
      <c r="H26" s="2885"/>
      <c r="I26" s="2885"/>
      <c r="J26" s="2885"/>
      <c r="K26" s="2885"/>
      <c r="L26" s="2885"/>
      <c r="M26" s="2885"/>
    </row>
    <row r="27" spans="2:13" ht="12.75" customHeight="1">
      <c r="B27" s="1"/>
      <c r="C27" s="1"/>
      <c r="D27" s="1"/>
      <c r="E27" s="1"/>
      <c r="F27" s="1"/>
      <c r="G27" s="1"/>
      <c r="H27" s="1"/>
      <c r="I27" s="1"/>
      <c r="J27" s="1"/>
      <c r="K27" s="1"/>
      <c r="L27" s="1"/>
      <c r="M27" s="1"/>
    </row>
    <row r="28" spans="2:13" ht="21" customHeight="1">
      <c r="B28" s="1275" t="s">
        <v>81</v>
      </c>
      <c r="C28" s="10"/>
      <c r="D28" s="10"/>
      <c r="E28" s="10"/>
      <c r="F28" s="10"/>
      <c r="G28" s="10"/>
      <c r="H28" s="10"/>
      <c r="I28" s="10"/>
      <c r="J28" s="10"/>
      <c r="K28" s="10"/>
      <c r="L28" s="10"/>
      <c r="M28" s="10"/>
    </row>
    <row r="29" spans="2:13" ht="12.75" customHeight="1">
      <c r="B29" s="1"/>
      <c r="C29" s="1"/>
      <c r="D29" s="1"/>
      <c r="E29" s="1"/>
      <c r="F29" s="1"/>
      <c r="G29" s="1"/>
      <c r="H29" s="1"/>
      <c r="I29" s="8"/>
      <c r="J29" s="1"/>
      <c r="K29" s="1"/>
      <c r="L29" s="1"/>
      <c r="M29" s="1"/>
    </row>
    <row r="30" spans="2:13" ht="12.75" customHeight="1">
      <c r="B30" s="1"/>
      <c r="C30" s="1"/>
      <c r="D30" s="1"/>
      <c r="E30" s="1"/>
      <c r="F30" s="1"/>
      <c r="G30" s="1"/>
      <c r="H30" s="1"/>
      <c r="I30" s="1"/>
      <c r="J30" s="1"/>
      <c r="K30" s="1"/>
      <c r="L30" s="1"/>
      <c r="M30" s="1"/>
    </row>
    <row r="31" spans="2:13" ht="12.75" customHeight="1">
      <c r="B31" s="1705" t="s">
        <v>82</v>
      </c>
      <c r="C31" s="1705"/>
      <c r="D31" s="1705"/>
      <c r="E31" s="1705"/>
      <c r="F31" s="1705"/>
      <c r="G31" s="1705"/>
      <c r="H31" s="1705"/>
      <c r="I31" s="1705"/>
      <c r="J31" s="1705"/>
      <c r="K31" s="1705"/>
      <c r="L31" s="1705"/>
      <c r="M31" s="1705"/>
    </row>
    <row r="33" spans="2:13" ht="12.75" customHeight="1">
      <c r="B33" s="3153" t="s">
        <v>369</v>
      </c>
      <c r="C33" s="2885"/>
      <c r="D33" s="2912"/>
      <c r="E33" s="3202">
        <v>2023</v>
      </c>
      <c r="F33" s="2885"/>
      <c r="G33" s="2885"/>
      <c r="H33" s="3202">
        <v>2024</v>
      </c>
      <c r="I33" s="2885"/>
      <c r="J33" s="3278"/>
      <c r="K33" s="3194">
        <v>2025</v>
      </c>
      <c r="L33" s="2885"/>
      <c r="M33" s="3278"/>
    </row>
    <row r="34" spans="2:13" ht="12.75" customHeight="1">
      <c r="B34" s="2885"/>
      <c r="C34" s="2882"/>
      <c r="D34" s="2912"/>
      <c r="E34" s="3277"/>
      <c r="F34" s="3277"/>
      <c r="G34" s="3277"/>
      <c r="H34" s="3277"/>
      <c r="I34" s="3277"/>
      <c r="J34" s="3279"/>
      <c r="K34" s="3277"/>
      <c r="L34" s="3277"/>
      <c r="M34" s="3279"/>
    </row>
    <row r="35" spans="2:13" ht="12.75" customHeight="1">
      <c r="B35" s="2885"/>
      <c r="C35" s="2882"/>
      <c r="D35" s="2912"/>
      <c r="E35" s="3202" t="s">
        <v>84</v>
      </c>
      <c r="F35" s="3268" t="s">
        <v>107</v>
      </c>
      <c r="G35" s="3270" t="s">
        <v>43</v>
      </c>
      <c r="H35" s="3202" t="s">
        <v>84</v>
      </c>
      <c r="I35" s="3272" t="s">
        <v>107</v>
      </c>
      <c r="J35" s="3194" t="s">
        <v>43</v>
      </c>
      <c r="K35" s="3154" t="s">
        <v>84</v>
      </c>
      <c r="L35" s="3272" t="s">
        <v>107</v>
      </c>
      <c r="M35" s="3275" t="s">
        <v>43</v>
      </c>
    </row>
    <row r="36" spans="2:13" ht="15.75" customHeight="1">
      <c r="B36" s="2885"/>
      <c r="C36" s="2885"/>
      <c r="D36" s="2912"/>
      <c r="E36" s="3266"/>
      <c r="F36" s="3269"/>
      <c r="G36" s="3271"/>
      <c r="H36" s="3266"/>
      <c r="I36" s="3273"/>
      <c r="J36" s="2913"/>
      <c r="K36" s="3274"/>
      <c r="L36" s="3273"/>
      <c r="M36" s="3276"/>
    </row>
    <row r="37" spans="2:13" ht="12.75" customHeight="1">
      <c r="B37" s="2699" t="s">
        <v>370</v>
      </c>
      <c r="C37" s="2699"/>
      <c r="D37" s="2699"/>
      <c r="E37" s="2700"/>
      <c r="F37" s="2700"/>
      <c r="G37" s="2700"/>
      <c r="H37" s="2700"/>
      <c r="I37" s="2700"/>
      <c r="J37" s="2700"/>
      <c r="K37" s="2700"/>
      <c r="L37" s="2699"/>
      <c r="M37" s="2699"/>
    </row>
    <row r="38" spans="2:13" ht="12.75" customHeight="1">
      <c r="B38" s="1787" t="s">
        <v>25</v>
      </c>
      <c r="C38" s="1787"/>
      <c r="D38" s="1788"/>
      <c r="E38" s="1790">
        <v>59</v>
      </c>
      <c r="F38" s="1793">
        <v>12</v>
      </c>
      <c r="G38" s="2019">
        <f t="shared" ref="G38:G40" si="0">SUM(E38:F38)</f>
        <v>71</v>
      </c>
      <c r="H38" s="1790">
        <v>58</v>
      </c>
      <c r="I38" s="1793">
        <v>11</v>
      </c>
      <c r="J38" s="2019">
        <v>69</v>
      </c>
      <c r="K38" s="1790">
        <v>58</v>
      </c>
      <c r="L38" s="1793">
        <v>15</v>
      </c>
      <c r="M38" s="2019">
        <v>73</v>
      </c>
    </row>
    <row r="39" spans="2:13" ht="12.75" customHeight="1">
      <c r="B39" s="1791" t="s">
        <v>27</v>
      </c>
      <c r="C39" s="1791"/>
      <c r="D39" s="1792"/>
      <c r="E39" s="76">
        <v>10415</v>
      </c>
      <c r="F39" s="77">
        <v>2187</v>
      </c>
      <c r="G39" s="1794">
        <f t="shared" si="0"/>
        <v>12602</v>
      </c>
      <c r="H39" s="76">
        <v>10162</v>
      </c>
      <c r="I39" s="77">
        <v>2536</v>
      </c>
      <c r="J39" s="1794">
        <v>12698</v>
      </c>
      <c r="K39" s="76">
        <v>9604</v>
      </c>
      <c r="L39" s="77">
        <v>2600</v>
      </c>
      <c r="M39" s="1794">
        <v>12204</v>
      </c>
    </row>
    <row r="40" spans="2:13" ht="12.75" customHeight="1">
      <c r="B40" s="1791" t="s">
        <v>28</v>
      </c>
      <c r="C40" s="1791"/>
      <c r="D40" s="1792"/>
      <c r="E40" s="76">
        <v>507</v>
      </c>
      <c r="F40" s="77">
        <v>153</v>
      </c>
      <c r="G40" s="1794">
        <f t="shared" si="0"/>
        <v>660</v>
      </c>
      <c r="H40" s="76">
        <v>478</v>
      </c>
      <c r="I40" s="77">
        <v>165</v>
      </c>
      <c r="J40" s="1794">
        <v>643</v>
      </c>
      <c r="K40" s="76">
        <v>446</v>
      </c>
      <c r="L40" s="77">
        <v>174</v>
      </c>
      <c r="M40" s="1794">
        <v>620</v>
      </c>
    </row>
    <row r="41" spans="2:13" ht="12.75" customHeight="1">
      <c r="B41" s="1795" t="s">
        <v>43</v>
      </c>
      <c r="C41" s="1795"/>
      <c r="D41" s="1796"/>
      <c r="E41" s="79">
        <f t="shared" ref="E41:G41" si="1">SUM(E38:E40)</f>
        <v>10981</v>
      </c>
      <c r="F41" s="1797">
        <f t="shared" si="1"/>
        <v>2352</v>
      </c>
      <c r="G41" s="1798">
        <f t="shared" si="1"/>
        <v>13333</v>
      </c>
      <c r="H41" s="79">
        <v>10698</v>
      </c>
      <c r="I41" s="1797">
        <v>2712</v>
      </c>
      <c r="J41" s="1798">
        <v>13410</v>
      </c>
      <c r="K41" s="79">
        <v>10108</v>
      </c>
      <c r="L41" s="1797">
        <v>2789</v>
      </c>
      <c r="M41" s="1798">
        <v>12897</v>
      </c>
    </row>
    <row r="42" spans="2:13" ht="12.75" customHeight="1">
      <c r="B42" s="2701" t="s">
        <v>88</v>
      </c>
      <c r="C42" s="2701"/>
      <c r="D42" s="2701"/>
      <c r="E42" s="2701"/>
      <c r="F42" s="2701"/>
      <c r="G42" s="2701"/>
      <c r="H42" s="2701"/>
      <c r="I42" s="2701"/>
      <c r="J42" s="2701"/>
      <c r="K42" s="2701"/>
      <c r="L42" s="2701"/>
      <c r="M42" s="2701"/>
    </row>
    <row r="43" spans="2:13" ht="12.75" customHeight="1">
      <c r="B43" s="1787" t="s">
        <v>25</v>
      </c>
      <c r="C43" s="1787"/>
      <c r="D43" s="1787"/>
      <c r="E43" s="1790">
        <v>0</v>
      </c>
      <c r="F43" s="1793">
        <v>0</v>
      </c>
      <c r="G43" s="2019">
        <f t="shared" ref="G43:G45" si="2">SUM(E43:F43)</f>
        <v>0</v>
      </c>
      <c r="H43" s="1282">
        <v>0</v>
      </c>
      <c r="I43" s="1283">
        <v>0</v>
      </c>
      <c r="J43" s="1284">
        <v>0</v>
      </c>
      <c r="K43" s="1282">
        <v>0</v>
      </c>
      <c r="L43" s="1283">
        <v>1</v>
      </c>
      <c r="M43" s="1284">
        <v>1</v>
      </c>
    </row>
    <row r="44" spans="2:13" ht="12.75" customHeight="1">
      <c r="B44" s="1791" t="s">
        <v>27</v>
      </c>
      <c r="C44" s="1791"/>
      <c r="D44" s="1791"/>
      <c r="E44" s="76">
        <v>35</v>
      </c>
      <c r="F44" s="77">
        <v>58</v>
      </c>
      <c r="G44" s="1794">
        <f t="shared" si="2"/>
        <v>93</v>
      </c>
      <c r="H44" s="1285">
        <v>30</v>
      </c>
      <c r="I44" s="2022">
        <v>61</v>
      </c>
      <c r="J44" s="1794">
        <v>91</v>
      </c>
      <c r="K44" s="1285">
        <v>23</v>
      </c>
      <c r="L44" s="2022">
        <v>365</v>
      </c>
      <c r="M44" s="1794">
        <v>388</v>
      </c>
    </row>
    <row r="45" spans="2:13" ht="12.75" customHeight="1">
      <c r="B45" s="1791" t="s">
        <v>28</v>
      </c>
      <c r="C45" s="1791"/>
      <c r="D45" s="1791"/>
      <c r="E45" s="76">
        <v>0</v>
      </c>
      <c r="F45" s="1793">
        <v>0</v>
      </c>
      <c r="G45" s="1794">
        <f t="shared" si="2"/>
        <v>0</v>
      </c>
      <c r="H45" s="76">
        <v>0</v>
      </c>
      <c r="I45" s="1793">
        <v>0</v>
      </c>
      <c r="J45" s="1794">
        <v>0</v>
      </c>
      <c r="K45" s="76">
        <v>0</v>
      </c>
      <c r="L45" s="1793">
        <v>3</v>
      </c>
      <c r="M45" s="1794">
        <v>3</v>
      </c>
    </row>
    <row r="46" spans="2:13" ht="12.75" customHeight="1">
      <c r="B46" s="1795" t="s">
        <v>43</v>
      </c>
      <c r="C46" s="1795"/>
      <c r="D46" s="1795"/>
      <c r="E46" s="79">
        <f t="shared" ref="E46:G46" si="3">SUM(E43:E45)</f>
        <v>35</v>
      </c>
      <c r="F46" s="1797">
        <f t="shared" si="3"/>
        <v>58</v>
      </c>
      <c r="G46" s="1798">
        <f t="shared" si="3"/>
        <v>93</v>
      </c>
      <c r="H46" s="79">
        <v>30</v>
      </c>
      <c r="I46" s="1797">
        <v>61</v>
      </c>
      <c r="J46" s="1798">
        <v>91</v>
      </c>
      <c r="K46" s="79">
        <v>23</v>
      </c>
      <c r="L46" s="1797">
        <v>369</v>
      </c>
      <c r="M46" s="1798">
        <v>392</v>
      </c>
    </row>
    <row r="47" spans="2:13" ht="12.75" customHeight="1">
      <c r="B47" s="2701" t="s">
        <v>89</v>
      </c>
      <c r="C47" s="2701"/>
      <c r="D47" s="2701"/>
      <c r="E47" s="2701"/>
      <c r="F47" s="2701"/>
      <c r="G47" s="2701"/>
      <c r="H47" s="2701"/>
      <c r="I47" s="2701"/>
      <c r="J47" s="2701"/>
      <c r="K47" s="2701"/>
      <c r="L47" s="2701"/>
      <c r="M47" s="2701"/>
    </row>
    <row r="48" spans="2:13" ht="12.75" customHeight="1">
      <c r="B48" s="1787" t="s">
        <v>25</v>
      </c>
      <c r="C48" s="1787"/>
      <c r="D48" s="1787"/>
      <c r="E48" s="1790">
        <v>1</v>
      </c>
      <c r="F48" s="1793">
        <v>3</v>
      </c>
      <c r="G48" s="2019">
        <f t="shared" ref="G48:G50" si="4">SUM(E48:F48)</f>
        <v>4</v>
      </c>
      <c r="H48" s="1790">
        <v>1</v>
      </c>
      <c r="I48" s="1793">
        <v>2</v>
      </c>
      <c r="J48" s="2019">
        <v>3</v>
      </c>
      <c r="K48" s="1790">
        <v>0</v>
      </c>
      <c r="L48" s="1793">
        <v>0</v>
      </c>
      <c r="M48" s="2019">
        <v>0</v>
      </c>
    </row>
    <row r="49" spans="2:13" ht="12.75" customHeight="1">
      <c r="B49" s="1791" t="s">
        <v>27</v>
      </c>
      <c r="C49" s="1791"/>
      <c r="D49" s="1791"/>
      <c r="E49" s="76">
        <v>411</v>
      </c>
      <c r="F49" s="77">
        <v>872</v>
      </c>
      <c r="G49" s="1794">
        <f t="shared" si="4"/>
        <v>1283</v>
      </c>
      <c r="H49" s="76">
        <v>161</v>
      </c>
      <c r="I49" s="77">
        <v>723</v>
      </c>
      <c r="J49" s="1794">
        <v>884</v>
      </c>
      <c r="K49" s="76">
        <v>187</v>
      </c>
      <c r="L49" s="77">
        <v>494</v>
      </c>
      <c r="M49" s="1794">
        <v>681</v>
      </c>
    </row>
    <row r="50" spans="2:13" ht="12.75" customHeight="1">
      <c r="B50" s="1791" t="s">
        <v>28</v>
      </c>
      <c r="C50" s="1791"/>
      <c r="D50" s="1791"/>
      <c r="E50" s="76">
        <v>10</v>
      </c>
      <c r="F50" s="77">
        <v>13</v>
      </c>
      <c r="G50" s="1794">
        <f t="shared" si="4"/>
        <v>23</v>
      </c>
      <c r="H50" s="76">
        <v>5</v>
      </c>
      <c r="I50" s="77">
        <v>11</v>
      </c>
      <c r="J50" s="1794">
        <v>16</v>
      </c>
      <c r="K50" s="76">
        <v>10</v>
      </c>
      <c r="L50" s="77">
        <v>18</v>
      </c>
      <c r="M50" s="1794">
        <v>28</v>
      </c>
    </row>
    <row r="51" spans="2:13" ht="12.75" customHeight="1">
      <c r="B51" s="1849" t="s">
        <v>43</v>
      </c>
      <c r="C51" s="1849"/>
      <c r="D51" s="1849"/>
      <c r="E51" s="79">
        <f t="shared" ref="E51:G51" si="5">SUM(E48:E50)</f>
        <v>422</v>
      </c>
      <c r="F51" s="1797">
        <f t="shared" si="5"/>
        <v>888</v>
      </c>
      <c r="G51" s="1798">
        <f t="shared" si="5"/>
        <v>1310</v>
      </c>
      <c r="H51" s="79">
        <v>167</v>
      </c>
      <c r="I51" s="1797">
        <v>736</v>
      </c>
      <c r="J51" s="1798">
        <v>903</v>
      </c>
      <c r="K51" s="79">
        <v>197</v>
      </c>
      <c r="L51" s="1797">
        <v>512</v>
      </c>
      <c r="M51" s="1798">
        <v>709</v>
      </c>
    </row>
    <row r="52" spans="2:13" ht="12.75" customHeight="1">
      <c r="B52" s="1802" t="s">
        <v>371</v>
      </c>
      <c r="C52" s="1802"/>
      <c r="D52" s="1802"/>
      <c r="E52" s="2392">
        <f t="shared" ref="E52:G52" si="6">E41+E46+E51</f>
        <v>11438</v>
      </c>
      <c r="F52" s="2393">
        <f t="shared" si="6"/>
        <v>3298</v>
      </c>
      <c r="G52" s="2394">
        <f t="shared" si="6"/>
        <v>14736</v>
      </c>
      <c r="H52" s="2392">
        <v>10895</v>
      </c>
      <c r="I52" s="2393">
        <v>3509</v>
      </c>
      <c r="J52" s="2394">
        <v>14404</v>
      </c>
      <c r="K52" s="2392">
        <v>10328</v>
      </c>
      <c r="L52" s="2393">
        <v>3670</v>
      </c>
      <c r="M52" s="2394">
        <v>13998</v>
      </c>
    </row>
    <row r="53" spans="2:13" ht="15" customHeight="1">
      <c r="B53" s="2962" t="s">
        <v>372</v>
      </c>
      <c r="C53" s="2933"/>
      <c r="D53" s="2933"/>
      <c r="E53" s="2933"/>
      <c r="F53" s="2933"/>
      <c r="G53" s="2933"/>
      <c r="H53" s="2933"/>
      <c r="I53" s="2933"/>
      <c r="J53" s="2933"/>
      <c r="K53" s="2933"/>
      <c r="L53" s="2933"/>
      <c r="M53" s="2933"/>
    </row>
    <row r="54" spans="2:13" ht="12.75" customHeight="1">
      <c r="B54" s="2885"/>
      <c r="C54" s="2882"/>
      <c r="D54" s="2882"/>
      <c r="E54" s="2882"/>
      <c r="F54" s="2882"/>
      <c r="G54" s="2882"/>
      <c r="H54" s="2882"/>
      <c r="I54" s="2882"/>
      <c r="J54" s="2882"/>
      <c r="K54" s="2882"/>
      <c r="L54" s="2882"/>
      <c r="M54" s="2885"/>
    </row>
    <row r="55" spans="2:13" ht="12.75" customHeight="1">
      <c r="B55" s="2935"/>
      <c r="C55" s="2935"/>
      <c r="D55" s="2935"/>
      <c r="E55" s="2935"/>
      <c r="F55" s="2935"/>
      <c r="G55" s="2935"/>
      <c r="H55" s="2935"/>
      <c r="I55" s="2935"/>
      <c r="J55" s="2935"/>
      <c r="K55" s="2935"/>
      <c r="L55" s="2935"/>
      <c r="M55" s="2935"/>
    </row>
    <row r="56" spans="2:13" ht="12.75" customHeight="1">
      <c r="B56" s="1827"/>
      <c r="C56" s="1827"/>
      <c r="D56" s="1827"/>
      <c r="E56" s="1827"/>
      <c r="F56" s="1827"/>
      <c r="G56" s="1827"/>
      <c r="H56" s="1827"/>
      <c r="I56" s="1827"/>
      <c r="J56" s="1827"/>
      <c r="K56" s="1827"/>
      <c r="L56" s="1827"/>
      <c r="M56" s="1827"/>
    </row>
    <row r="57" spans="2:13" ht="12.75" customHeight="1">
      <c r="B57" s="12"/>
      <c r="C57" s="12"/>
      <c r="D57" s="12"/>
      <c r="E57" s="12"/>
      <c r="F57" s="12"/>
      <c r="G57" s="12"/>
      <c r="H57" s="12"/>
      <c r="I57" s="12"/>
      <c r="J57" s="12"/>
      <c r="K57" s="12"/>
      <c r="L57" s="12"/>
      <c r="M57" s="12"/>
    </row>
    <row r="58" spans="2:13" ht="12.75" customHeight="1">
      <c r="B58" s="2695" t="s">
        <v>373</v>
      </c>
      <c r="C58" s="2695"/>
      <c r="D58" s="2695"/>
      <c r="E58" s="3154">
        <v>2023</v>
      </c>
      <c r="F58" s="2885"/>
      <c r="G58" s="3256"/>
      <c r="H58" s="3202">
        <v>2024</v>
      </c>
      <c r="I58" s="2885"/>
      <c r="J58" s="3256"/>
      <c r="K58" s="3202">
        <v>2025</v>
      </c>
      <c r="L58" s="2885"/>
      <c r="M58" s="2885"/>
    </row>
    <row r="59" spans="2:13" ht="12.75" customHeight="1">
      <c r="B59" s="2695"/>
      <c r="C59" s="2695"/>
      <c r="D59" s="2695"/>
      <c r="E59" s="2941"/>
      <c r="F59" s="2885"/>
      <c r="G59" s="3256"/>
      <c r="H59" s="2885"/>
      <c r="I59" s="2885"/>
      <c r="J59" s="3256"/>
      <c r="K59" s="2885"/>
      <c r="L59" s="2885"/>
      <c r="M59" s="2885"/>
    </row>
    <row r="60" spans="2:13" ht="12.75" customHeight="1">
      <c r="B60" s="2695"/>
      <c r="C60" s="2695"/>
      <c r="D60" s="2695"/>
      <c r="E60" s="3190" t="s">
        <v>84</v>
      </c>
      <c r="F60" s="3191" t="s">
        <v>107</v>
      </c>
      <c r="G60" s="3258" t="s">
        <v>43</v>
      </c>
      <c r="H60" s="3190" t="s">
        <v>84</v>
      </c>
      <c r="I60" s="3191" t="s">
        <v>107</v>
      </c>
      <c r="J60" s="3225" t="s">
        <v>43</v>
      </c>
      <c r="K60" s="3190" t="s">
        <v>84</v>
      </c>
      <c r="L60" s="3191" t="s">
        <v>107</v>
      </c>
      <c r="M60" s="3225" t="s">
        <v>43</v>
      </c>
    </row>
    <row r="61" spans="2:13" ht="15.75" customHeight="1">
      <c r="B61" s="2695"/>
      <c r="C61" s="2695"/>
      <c r="D61" s="2695"/>
      <c r="E61" s="3142"/>
      <c r="F61" s="3056"/>
      <c r="G61" s="2985"/>
      <c r="H61" s="3058"/>
      <c r="I61" s="3056"/>
      <c r="J61" s="3226"/>
      <c r="K61" s="3058"/>
      <c r="L61" s="3056"/>
      <c r="M61" s="3226"/>
    </row>
    <row r="62" spans="2:13" ht="12.75" customHeight="1">
      <c r="B62" s="208" t="s">
        <v>370</v>
      </c>
      <c r="C62" s="208"/>
      <c r="D62" s="208"/>
      <c r="E62" s="1195">
        <v>891</v>
      </c>
      <c r="F62" s="1793">
        <v>113</v>
      </c>
      <c r="G62" s="1286">
        <f t="shared" ref="G62:G63" si="7">SUM(E62:F62)</f>
        <v>1004</v>
      </c>
      <c r="H62" s="1793">
        <v>894</v>
      </c>
      <c r="I62" s="1793">
        <v>112</v>
      </c>
      <c r="J62" s="2019">
        <v>1006</v>
      </c>
      <c r="K62" s="1793">
        <v>883</v>
      </c>
      <c r="L62" s="1793">
        <v>114</v>
      </c>
      <c r="M62" s="2019">
        <v>997</v>
      </c>
    </row>
    <row r="63" spans="2:13" ht="12.75" customHeight="1">
      <c r="B63" s="1791" t="s">
        <v>88</v>
      </c>
      <c r="C63" s="1791"/>
      <c r="D63" s="1791"/>
      <c r="E63" s="76">
        <v>45</v>
      </c>
      <c r="F63" s="77">
        <v>2</v>
      </c>
      <c r="G63" s="1794">
        <f t="shared" si="7"/>
        <v>47</v>
      </c>
      <c r="H63" s="76">
        <v>0</v>
      </c>
      <c r="I63" s="77">
        <v>5</v>
      </c>
      <c r="J63" s="1794">
        <v>5</v>
      </c>
      <c r="K63" s="76">
        <v>13</v>
      </c>
      <c r="L63" s="77">
        <v>2</v>
      </c>
      <c r="M63" s="1794">
        <v>15</v>
      </c>
    </row>
    <row r="64" spans="2:13" ht="15" customHeight="1">
      <c r="B64" s="1791" t="s">
        <v>374</v>
      </c>
      <c r="C64" s="1791"/>
      <c r="D64" s="1791"/>
      <c r="E64" s="183" t="s">
        <v>47</v>
      </c>
      <c r="F64" s="1857" t="s">
        <v>47</v>
      </c>
      <c r="G64" s="1858" t="s">
        <v>47</v>
      </c>
      <c r="H64" s="183">
        <v>39</v>
      </c>
      <c r="I64" s="1857">
        <v>4</v>
      </c>
      <c r="J64" s="1858">
        <v>43</v>
      </c>
      <c r="K64" s="183">
        <v>41</v>
      </c>
      <c r="L64" s="1857">
        <v>3</v>
      </c>
      <c r="M64" s="1858">
        <v>44</v>
      </c>
    </row>
    <row r="65" spans="2:13" ht="15" customHeight="1">
      <c r="B65" s="1795" t="s">
        <v>375</v>
      </c>
      <c r="C65" s="1795"/>
      <c r="D65" s="1796"/>
      <c r="E65" s="919">
        <f t="shared" ref="E65:G65" si="8">E62+E63</f>
        <v>936</v>
      </c>
      <c r="F65" s="920">
        <f t="shared" si="8"/>
        <v>115</v>
      </c>
      <c r="G65" s="2390">
        <f t="shared" si="8"/>
        <v>1051</v>
      </c>
      <c r="H65" s="919">
        <v>933</v>
      </c>
      <c r="I65" s="920">
        <v>121</v>
      </c>
      <c r="J65" s="2390">
        <v>1054</v>
      </c>
      <c r="K65" s="919">
        <v>937</v>
      </c>
      <c r="L65" s="920">
        <v>119</v>
      </c>
      <c r="M65" s="2390">
        <v>1056</v>
      </c>
    </row>
    <row r="66" spans="2:13" ht="15" customHeight="1">
      <c r="B66" s="2932" t="s">
        <v>376</v>
      </c>
      <c r="C66" s="2933"/>
      <c r="D66" s="2933"/>
      <c r="E66" s="2933"/>
      <c r="F66" s="2933"/>
      <c r="G66" s="2933"/>
      <c r="H66" s="2933"/>
      <c r="I66" s="2933"/>
      <c r="J66" s="2933"/>
      <c r="K66" s="2933"/>
      <c r="L66" s="2933"/>
      <c r="M66" s="2933"/>
    </row>
    <row r="67" spans="2:13" ht="8.25" customHeight="1">
      <c r="B67" s="2901"/>
      <c r="C67" s="2901"/>
      <c r="D67" s="2901"/>
      <c r="E67" s="2901"/>
      <c r="F67" s="2901"/>
      <c r="G67" s="2901"/>
      <c r="H67" s="2901"/>
      <c r="I67" s="2901"/>
      <c r="J67" s="2901"/>
      <c r="K67" s="2901"/>
      <c r="L67" s="2901"/>
      <c r="M67" s="2901"/>
    </row>
    <row r="68" spans="2:13" ht="12.75" customHeight="1">
      <c r="B68" s="1"/>
      <c r="C68" s="1"/>
      <c r="D68" s="1"/>
      <c r="E68" s="1"/>
      <c r="F68" s="1"/>
      <c r="G68" s="1"/>
      <c r="H68" s="1"/>
      <c r="I68" s="1"/>
      <c r="J68" s="1"/>
      <c r="K68" s="1"/>
      <c r="L68" s="1"/>
      <c r="M68" s="1"/>
    </row>
    <row r="69" spans="2:13" ht="12.75" customHeight="1">
      <c r="B69" s="1"/>
      <c r="C69" s="1"/>
      <c r="D69" s="1"/>
      <c r="E69" s="1"/>
      <c r="F69" s="1"/>
      <c r="G69" s="1"/>
      <c r="H69" s="1"/>
      <c r="I69" s="1"/>
      <c r="J69" s="1"/>
      <c r="K69" s="1"/>
      <c r="L69" s="1"/>
      <c r="M69" s="1"/>
    </row>
    <row r="70" spans="2:13" ht="12.75" customHeight="1">
      <c r="B70" s="1705" t="s">
        <v>92</v>
      </c>
      <c r="C70" s="1705"/>
      <c r="D70" s="1705"/>
      <c r="E70" s="1705"/>
      <c r="F70" s="1705"/>
      <c r="G70" s="1705"/>
      <c r="H70" s="1705"/>
      <c r="I70" s="1705"/>
      <c r="J70" s="1705"/>
      <c r="K70" s="1705"/>
      <c r="L70" s="1705"/>
      <c r="M70" s="1705"/>
    </row>
    <row r="71" spans="2:13" ht="12.75" customHeight="1">
      <c r="B71" s="1"/>
      <c r="C71" s="1"/>
      <c r="D71" s="1"/>
      <c r="E71" s="1"/>
      <c r="F71" s="1"/>
      <c r="G71" s="1"/>
      <c r="H71" s="1"/>
      <c r="I71" s="1"/>
      <c r="J71" s="1"/>
      <c r="K71" s="1"/>
      <c r="L71" s="1"/>
      <c r="M71" s="1"/>
    </row>
    <row r="72" spans="2:13" ht="12.75" customHeight="1">
      <c r="B72" s="12"/>
      <c r="C72" s="12"/>
      <c r="D72" s="12"/>
      <c r="E72" s="12"/>
      <c r="F72" s="12"/>
      <c r="G72" s="12"/>
      <c r="H72" s="12"/>
      <c r="I72" s="12"/>
      <c r="J72" s="12"/>
      <c r="K72" s="12"/>
      <c r="L72" s="12"/>
      <c r="M72" s="12"/>
    </row>
    <row r="73" spans="2:13" ht="20.25" customHeight="1">
      <c r="B73" s="3257" t="s">
        <v>377</v>
      </c>
      <c r="C73" s="2913"/>
      <c r="D73" s="2914"/>
      <c r="E73" s="1287">
        <v>2023</v>
      </c>
      <c r="F73" s="2702">
        <v>2024</v>
      </c>
      <c r="G73" s="2703">
        <v>2025</v>
      </c>
      <c r="H73" s="12"/>
      <c r="I73" s="12"/>
      <c r="J73" s="12"/>
      <c r="K73" s="12"/>
      <c r="L73" s="12"/>
      <c r="M73" s="12"/>
    </row>
    <row r="74" spans="2:13" ht="18" customHeight="1">
      <c r="B74" s="208" t="s">
        <v>378</v>
      </c>
      <c r="C74" s="208"/>
      <c r="D74" s="1867"/>
      <c r="E74" s="1868">
        <v>10551</v>
      </c>
      <c r="F74" s="1868">
        <v>13004</v>
      </c>
      <c r="G74" s="1868">
        <v>11925</v>
      </c>
      <c r="H74" s="12"/>
      <c r="I74" s="12"/>
      <c r="J74" s="12"/>
      <c r="K74" s="12"/>
      <c r="L74" s="12"/>
      <c r="M74" s="12"/>
    </row>
    <row r="75" spans="2:13" ht="16.5" customHeight="1">
      <c r="B75" s="1869" t="s">
        <v>379</v>
      </c>
      <c r="C75" s="1869"/>
      <c r="D75" s="1870"/>
      <c r="E75" s="999">
        <v>43</v>
      </c>
      <c r="F75" s="999">
        <v>87</v>
      </c>
      <c r="G75" s="999">
        <v>85</v>
      </c>
      <c r="H75" s="12"/>
      <c r="I75" s="12"/>
      <c r="J75" s="12"/>
      <c r="K75" s="12"/>
      <c r="L75" s="12"/>
      <c r="M75" s="12"/>
    </row>
    <row r="76" spans="2:13" ht="78" customHeight="1">
      <c r="B76" s="2977" t="s">
        <v>380</v>
      </c>
      <c r="C76" s="2964"/>
      <c r="D76" s="2964"/>
      <c r="E76" s="2964"/>
      <c r="F76" s="2964"/>
      <c r="G76" s="2964"/>
      <c r="H76" s="12"/>
      <c r="I76" s="12"/>
      <c r="J76" s="12"/>
      <c r="K76" s="12"/>
      <c r="L76" s="12"/>
      <c r="M76" s="12"/>
    </row>
    <row r="77" spans="2:13" ht="12.75" customHeight="1">
      <c r="B77" s="1"/>
      <c r="C77" s="1"/>
      <c r="D77" s="1"/>
      <c r="E77" s="1"/>
      <c r="F77" s="1"/>
      <c r="G77" s="1"/>
      <c r="H77" s="1"/>
      <c r="I77" s="1"/>
      <c r="J77" s="1"/>
      <c r="K77" s="1"/>
      <c r="L77" s="1"/>
      <c r="M77" s="1"/>
    </row>
    <row r="78" spans="2:13" ht="12.75" customHeight="1">
      <c r="B78" s="1"/>
      <c r="C78" s="1"/>
      <c r="D78" s="1"/>
      <c r="E78" s="1"/>
      <c r="F78" s="1"/>
      <c r="G78" s="1"/>
      <c r="H78" s="1"/>
      <c r="I78" s="1"/>
      <c r="J78" s="1"/>
      <c r="K78" s="1"/>
      <c r="L78" s="1"/>
      <c r="M78" s="1"/>
    </row>
    <row r="79" spans="2:13" ht="12.75" customHeight="1">
      <c r="B79" s="1705" t="s">
        <v>102</v>
      </c>
      <c r="C79" s="1705"/>
      <c r="D79" s="1705"/>
      <c r="E79" s="1705"/>
      <c r="F79" s="1705"/>
      <c r="G79" s="1705"/>
      <c r="H79" s="1705"/>
      <c r="I79" s="1705"/>
      <c r="J79" s="1705"/>
      <c r="K79" s="1705"/>
      <c r="L79" s="1705"/>
      <c r="M79" s="1705"/>
    </row>
    <row r="81" spans="2:13" ht="15" customHeight="1">
      <c r="B81" s="3153" t="s">
        <v>381</v>
      </c>
      <c r="C81" s="2885"/>
      <c r="D81" s="2885"/>
      <c r="E81" s="2885"/>
      <c r="F81" s="2885"/>
      <c r="G81" s="2885"/>
      <c r="H81" s="3154">
        <v>2023</v>
      </c>
      <c r="I81" s="2912"/>
      <c r="J81" s="3154">
        <v>2024</v>
      </c>
      <c r="K81" s="3112"/>
      <c r="L81" s="3154">
        <v>2025</v>
      </c>
      <c r="M81" s="3112"/>
    </row>
    <row r="82" spans="2:13" ht="16.5" customHeight="1">
      <c r="B82" s="2885"/>
      <c r="C82" s="2885"/>
      <c r="D82" s="2885"/>
      <c r="E82" s="2885"/>
      <c r="F82" s="2885"/>
      <c r="G82" s="2885"/>
      <c r="H82" s="2704" t="s">
        <v>104</v>
      </c>
      <c r="I82" s="2705" t="s">
        <v>105</v>
      </c>
      <c r="J82" s="2704" t="s">
        <v>104</v>
      </c>
      <c r="K82" s="2706" t="s">
        <v>105</v>
      </c>
      <c r="L82" s="2704" t="s">
        <v>104</v>
      </c>
      <c r="M82" s="2706" t="s">
        <v>105</v>
      </c>
    </row>
    <row r="83" spans="2:13" ht="16.5" customHeight="1">
      <c r="B83" s="2699" t="s">
        <v>106</v>
      </c>
      <c r="C83" s="2699"/>
      <c r="D83" s="2699"/>
      <c r="E83" s="2699"/>
      <c r="F83" s="2699"/>
      <c r="G83" s="2699"/>
      <c r="H83" s="2699"/>
      <c r="I83" s="2699"/>
      <c r="J83" s="2699"/>
      <c r="K83" s="2699"/>
      <c r="L83" s="2699"/>
      <c r="M83" s="2699"/>
    </row>
    <row r="84" spans="2:13" ht="12.75" customHeight="1">
      <c r="B84" s="1787" t="s">
        <v>84</v>
      </c>
      <c r="C84" s="1787"/>
      <c r="D84" s="1787"/>
      <c r="E84" s="1787"/>
      <c r="F84" s="1787"/>
      <c r="G84" s="1788"/>
      <c r="H84" s="73">
        <v>1426</v>
      </c>
      <c r="I84" s="2484">
        <v>1517</v>
      </c>
      <c r="J84" s="73">
        <v>1170</v>
      </c>
      <c r="K84" s="2484">
        <v>1663</v>
      </c>
      <c r="L84" s="73">
        <v>1279</v>
      </c>
      <c r="M84" s="2484">
        <v>1766</v>
      </c>
    </row>
    <row r="85" spans="2:13" ht="12.75" customHeight="1">
      <c r="B85" s="1869" t="s">
        <v>107</v>
      </c>
      <c r="C85" s="1869"/>
      <c r="D85" s="1869"/>
      <c r="E85" s="1869"/>
      <c r="F85" s="1869"/>
      <c r="G85" s="1870"/>
      <c r="H85" s="924">
        <v>1088</v>
      </c>
      <c r="I85" s="2486">
        <v>626</v>
      </c>
      <c r="J85" s="924">
        <v>1072</v>
      </c>
      <c r="K85" s="2486">
        <v>829</v>
      </c>
      <c r="L85" s="924">
        <v>1262</v>
      </c>
      <c r="M85" s="2486">
        <v>915</v>
      </c>
    </row>
    <row r="86" spans="2:13" ht="12.75" customHeight="1">
      <c r="B86" s="2701" t="s">
        <v>108</v>
      </c>
      <c r="C86" s="2701"/>
      <c r="D86" s="2701"/>
      <c r="E86" s="2701"/>
      <c r="F86" s="2701"/>
      <c r="G86" s="2701"/>
      <c r="H86" s="2701"/>
      <c r="I86" s="2701"/>
      <c r="J86" s="2701"/>
      <c r="K86" s="2701"/>
      <c r="L86" s="2701"/>
      <c r="M86" s="2701"/>
    </row>
    <row r="87" spans="2:13" ht="12.75" customHeight="1">
      <c r="B87" s="1787" t="s">
        <v>109</v>
      </c>
      <c r="C87" s="1787"/>
      <c r="D87" s="1787"/>
      <c r="E87" s="1787"/>
      <c r="F87" s="1787"/>
      <c r="G87" s="1788"/>
      <c r="H87" s="73">
        <v>1623</v>
      </c>
      <c r="I87" s="2484">
        <v>1069</v>
      </c>
      <c r="J87" s="73">
        <v>1522</v>
      </c>
      <c r="K87" s="2484">
        <v>1268</v>
      </c>
      <c r="L87" s="73">
        <v>1664</v>
      </c>
      <c r="M87" s="2484">
        <v>1309</v>
      </c>
    </row>
    <row r="88" spans="2:13" ht="12.75" customHeight="1">
      <c r="B88" s="1791" t="s">
        <v>110</v>
      </c>
      <c r="C88" s="1791"/>
      <c r="D88" s="1791"/>
      <c r="E88" s="1791"/>
      <c r="F88" s="1791"/>
      <c r="G88" s="1792"/>
      <c r="H88" s="76">
        <v>826</v>
      </c>
      <c r="I88" s="2315">
        <v>916</v>
      </c>
      <c r="J88" s="76">
        <v>657</v>
      </c>
      <c r="K88" s="2315">
        <v>1034</v>
      </c>
      <c r="L88" s="76">
        <v>811</v>
      </c>
      <c r="M88" s="2315">
        <v>1105</v>
      </c>
    </row>
    <row r="89" spans="2:13" ht="12.75" customHeight="1">
      <c r="B89" s="1869" t="s">
        <v>111</v>
      </c>
      <c r="C89" s="1869"/>
      <c r="D89" s="1869"/>
      <c r="E89" s="1869"/>
      <c r="F89" s="1869"/>
      <c r="G89" s="1870"/>
      <c r="H89" s="924">
        <v>65</v>
      </c>
      <c r="I89" s="2486">
        <v>158</v>
      </c>
      <c r="J89" s="924">
        <v>63</v>
      </c>
      <c r="K89" s="2486">
        <v>190</v>
      </c>
      <c r="L89" s="924">
        <v>66</v>
      </c>
      <c r="M89" s="2486">
        <v>267</v>
      </c>
    </row>
    <row r="90" spans="2:13" ht="12.75" customHeight="1">
      <c r="B90" s="2701" t="s">
        <v>23</v>
      </c>
      <c r="C90" s="2701"/>
      <c r="D90" s="2701"/>
      <c r="E90" s="2701"/>
      <c r="F90" s="2701"/>
      <c r="G90" s="2701"/>
      <c r="H90" s="2701"/>
      <c r="I90" s="2701"/>
      <c r="J90" s="2701"/>
      <c r="K90" s="2701"/>
      <c r="L90" s="2701"/>
      <c r="M90" s="2701"/>
    </row>
    <row r="91" spans="2:13" ht="12.75" customHeight="1">
      <c r="B91" s="1787" t="s">
        <v>25</v>
      </c>
      <c r="C91" s="1787"/>
      <c r="D91" s="1787"/>
      <c r="E91" s="1787"/>
      <c r="F91" s="1787"/>
      <c r="G91" s="1788"/>
      <c r="H91" s="73">
        <v>20</v>
      </c>
      <c r="I91" s="2484">
        <v>10</v>
      </c>
      <c r="J91" s="73">
        <v>8</v>
      </c>
      <c r="K91" s="2484">
        <v>11</v>
      </c>
      <c r="L91" s="73">
        <v>27</v>
      </c>
      <c r="M91" s="2484">
        <v>15</v>
      </c>
    </row>
    <row r="92" spans="2:13" ht="12.75" customHeight="1">
      <c r="B92" s="1791" t="s">
        <v>27</v>
      </c>
      <c r="C92" s="1791"/>
      <c r="D92" s="1791"/>
      <c r="E92" s="1791"/>
      <c r="F92" s="1791"/>
      <c r="G92" s="1792"/>
      <c r="H92" s="76">
        <v>2417</v>
      </c>
      <c r="I92" s="2315">
        <v>2065</v>
      </c>
      <c r="J92" s="76">
        <v>2140</v>
      </c>
      <c r="K92" s="2315">
        <v>2370</v>
      </c>
      <c r="L92" s="76">
        <v>2380</v>
      </c>
      <c r="M92" s="2315">
        <v>2526</v>
      </c>
    </row>
    <row r="93" spans="2:13" ht="12.75" customHeight="1">
      <c r="B93" s="1791" t="s">
        <v>28</v>
      </c>
      <c r="C93" s="1791"/>
      <c r="D93" s="1791"/>
      <c r="E93" s="1791"/>
      <c r="F93" s="1791"/>
      <c r="G93" s="1792"/>
      <c r="H93" s="76">
        <v>77</v>
      </c>
      <c r="I93" s="2315">
        <v>68</v>
      </c>
      <c r="J93" s="76">
        <v>94</v>
      </c>
      <c r="K93" s="2315">
        <v>111</v>
      </c>
      <c r="L93" s="76">
        <v>134</v>
      </c>
      <c r="M93" s="2315">
        <v>140</v>
      </c>
    </row>
    <row r="94" spans="2:13" ht="12.75" customHeight="1">
      <c r="B94" s="1795" t="s">
        <v>43</v>
      </c>
      <c r="C94" s="1795"/>
      <c r="D94" s="1795"/>
      <c r="E94" s="1795"/>
      <c r="F94" s="1795"/>
      <c r="G94" s="1796"/>
      <c r="H94" s="919">
        <v>2514</v>
      </c>
      <c r="I94" s="2390">
        <v>2143</v>
      </c>
      <c r="J94" s="919">
        <f t="shared" ref="J94:K94" si="9">SUM(J91:J93)</f>
        <v>2242</v>
      </c>
      <c r="K94" s="2390">
        <f t="shared" si="9"/>
        <v>2492</v>
      </c>
      <c r="L94" s="919">
        <v>2541</v>
      </c>
      <c r="M94" s="2390">
        <v>2681</v>
      </c>
    </row>
    <row r="95" spans="2:13" ht="9" customHeight="1">
      <c r="B95" s="3036" t="s">
        <v>382</v>
      </c>
      <c r="C95" s="2933"/>
      <c r="D95" s="2933"/>
      <c r="E95" s="2933"/>
      <c r="F95" s="2933"/>
      <c r="G95" s="2933"/>
      <c r="H95" s="2933"/>
      <c r="I95" s="2933"/>
      <c r="J95" s="2933"/>
      <c r="K95" s="2933"/>
      <c r="L95" s="2933"/>
      <c r="M95" s="2933"/>
    </row>
    <row r="96" spans="2:13" ht="3.75" customHeight="1">
      <c r="B96" s="2882"/>
      <c r="C96" s="2882"/>
      <c r="D96" s="2882"/>
      <c r="E96" s="2882"/>
      <c r="F96" s="2882"/>
      <c r="G96" s="2882"/>
      <c r="H96" s="2882"/>
      <c r="I96" s="2882"/>
      <c r="J96" s="2882"/>
      <c r="K96" s="2882"/>
      <c r="L96" s="2882"/>
      <c r="M96" s="2882"/>
    </row>
    <row r="97" spans="2:13" ht="9" customHeight="1">
      <c r="B97" s="2901"/>
      <c r="C97" s="2901"/>
      <c r="D97" s="2901"/>
      <c r="E97" s="2901"/>
      <c r="F97" s="2901"/>
      <c r="G97" s="2901"/>
      <c r="H97" s="2901"/>
      <c r="I97" s="2901"/>
      <c r="J97" s="2901"/>
      <c r="K97" s="2901"/>
      <c r="L97" s="2901"/>
      <c r="M97" s="2901"/>
    </row>
    <row r="98" spans="2:13" ht="12.75" customHeight="1">
      <c r="B98" s="12"/>
      <c r="C98" s="12"/>
      <c r="D98" s="12"/>
      <c r="E98" s="12"/>
      <c r="F98" s="12"/>
      <c r="G98" s="12"/>
      <c r="H98" s="12"/>
      <c r="I98" s="12"/>
      <c r="J98" s="12"/>
      <c r="K98" s="12"/>
      <c r="L98" s="12"/>
      <c r="M98" s="12"/>
    </row>
    <row r="99" spans="2:13" ht="15" customHeight="1">
      <c r="B99" s="3153" t="s">
        <v>383</v>
      </c>
      <c r="C99" s="2885"/>
      <c r="D99" s="2885"/>
      <c r="E99" s="2885"/>
      <c r="F99" s="2885"/>
      <c r="G99" s="2885"/>
      <c r="H99" s="3154">
        <v>2023</v>
      </c>
      <c r="I99" s="2912"/>
      <c r="J99" s="3163">
        <v>2024</v>
      </c>
      <c r="K99" s="3112"/>
      <c r="L99" s="3163">
        <v>2025</v>
      </c>
      <c r="M99" s="3112"/>
    </row>
    <row r="100" spans="2:13" ht="39" customHeight="1">
      <c r="B100" s="2885"/>
      <c r="C100" s="2885"/>
      <c r="D100" s="2885"/>
      <c r="E100" s="2885"/>
      <c r="F100" s="2885"/>
      <c r="G100" s="2885"/>
      <c r="H100" s="2708" t="s">
        <v>114</v>
      </c>
      <c r="I100" s="2709" t="s">
        <v>384</v>
      </c>
      <c r="J100" s="2708" t="s">
        <v>114</v>
      </c>
      <c r="K100" s="2710" t="s">
        <v>384</v>
      </c>
      <c r="L100" s="2708" t="s">
        <v>114</v>
      </c>
      <c r="M100" s="2710" t="s">
        <v>384</v>
      </c>
    </row>
    <row r="101" spans="2:13" ht="13.5" customHeight="1">
      <c r="B101" s="2699" t="s">
        <v>106</v>
      </c>
      <c r="C101" s="2699"/>
      <c r="D101" s="2699"/>
      <c r="E101" s="2699"/>
      <c r="F101" s="2699"/>
      <c r="G101" s="2699"/>
      <c r="H101" s="2699"/>
      <c r="I101" s="2699"/>
      <c r="J101" s="2699"/>
      <c r="K101" s="2699"/>
      <c r="L101" s="1288"/>
      <c r="M101" s="1288"/>
    </row>
    <row r="102" spans="2:13" ht="12.75" customHeight="1">
      <c r="B102" s="1787" t="s">
        <v>84</v>
      </c>
      <c r="C102" s="1787"/>
      <c r="D102" s="1787"/>
      <c r="E102" s="1787"/>
      <c r="F102" s="1787"/>
      <c r="G102" s="1788"/>
      <c r="H102" s="1028">
        <v>0.12398785519653066</v>
      </c>
      <c r="I102" s="2412">
        <v>0.13208822727779176</v>
      </c>
      <c r="J102" s="1028">
        <v>0.105</v>
      </c>
      <c r="K102" s="2412">
        <v>0.14899999999999999</v>
      </c>
      <c r="L102" s="1028">
        <v>0.124</v>
      </c>
      <c r="M102" s="2412">
        <v>0.17</v>
      </c>
    </row>
    <row r="103" spans="2:13" ht="12.75" customHeight="1">
      <c r="B103" s="1869" t="s">
        <v>107</v>
      </c>
      <c r="C103" s="1869"/>
      <c r="D103" s="1869"/>
      <c r="E103" s="1869"/>
      <c r="F103" s="1869"/>
      <c r="G103" s="1870"/>
      <c r="H103" s="1289">
        <v>0.35455473258562081</v>
      </c>
      <c r="I103" s="2711">
        <v>0.20788446068752245</v>
      </c>
      <c r="J103" s="1289">
        <v>0.318</v>
      </c>
      <c r="K103" s="2711">
        <v>0.248</v>
      </c>
      <c r="L103" s="1289">
        <v>0.35399999999999998</v>
      </c>
      <c r="M103" s="2711">
        <v>0.26200000000000001</v>
      </c>
    </row>
    <row r="104" spans="2:13" ht="12.75" customHeight="1">
      <c r="B104" s="2701" t="s">
        <v>108</v>
      </c>
      <c r="C104" s="2701"/>
      <c r="D104" s="2701"/>
      <c r="E104" s="2701"/>
      <c r="F104" s="2701"/>
      <c r="G104" s="2701"/>
      <c r="H104" s="2701"/>
      <c r="I104" s="2701"/>
      <c r="J104" s="2701"/>
      <c r="K104" s="2701"/>
      <c r="L104" s="1288"/>
      <c r="M104" s="1288"/>
    </row>
    <row r="105" spans="2:13" ht="12.75" customHeight="1">
      <c r="B105" s="1787" t="s">
        <v>109</v>
      </c>
      <c r="C105" s="1787"/>
      <c r="D105" s="1787"/>
      <c r="E105" s="1787"/>
      <c r="F105" s="1787"/>
      <c r="G105" s="1788"/>
      <c r="H105" s="1028">
        <v>0.36806988360407289</v>
      </c>
      <c r="I105" s="2412">
        <v>0.24476636822570785</v>
      </c>
      <c r="J105" s="1028">
        <v>0.35899999999999999</v>
      </c>
      <c r="K105" s="2412">
        <v>0.30099999999999999</v>
      </c>
      <c r="L105" s="1028">
        <v>0.42599999999999999</v>
      </c>
      <c r="M105" s="2412">
        <v>0.33800000000000002</v>
      </c>
    </row>
    <row r="106" spans="2:13" ht="12.75" customHeight="1">
      <c r="B106" s="1791" t="s">
        <v>110</v>
      </c>
      <c r="C106" s="1791"/>
      <c r="D106" s="1791"/>
      <c r="E106" s="1791"/>
      <c r="F106" s="1791"/>
      <c r="G106" s="1792"/>
      <c r="H106" s="159">
        <v>9.8717802996903761E-2</v>
      </c>
      <c r="I106" s="1846">
        <v>0.109636845247471</v>
      </c>
      <c r="J106" s="159">
        <v>7.9000000000000001E-2</v>
      </c>
      <c r="K106" s="1846">
        <v>0.124</v>
      </c>
      <c r="L106" s="159">
        <v>0.10100000000000001</v>
      </c>
      <c r="M106" s="1846">
        <v>0.13800000000000001</v>
      </c>
    </row>
    <row r="107" spans="2:13" ht="12.75" customHeight="1">
      <c r="B107" s="1869" t="s">
        <v>111</v>
      </c>
      <c r="C107" s="1869"/>
      <c r="D107" s="1869"/>
      <c r="E107" s="1869"/>
      <c r="F107" s="1869"/>
      <c r="G107" s="1870"/>
      <c r="H107" s="1289">
        <v>3.7013439866228105E-2</v>
      </c>
      <c r="I107" s="2711">
        <v>8.9716863235598535E-2</v>
      </c>
      <c r="J107" s="1289">
        <v>3.2000000000000001E-2</v>
      </c>
      <c r="K107" s="2711">
        <v>9.8000000000000004E-2</v>
      </c>
      <c r="L107" s="1289">
        <v>3.4000000000000002E-2</v>
      </c>
      <c r="M107" s="2711">
        <v>0.13700000000000001</v>
      </c>
    </row>
    <row r="108" spans="2:13" ht="12.75" customHeight="1">
      <c r="B108" s="2701" t="s">
        <v>23</v>
      </c>
      <c r="C108" s="2701"/>
      <c r="D108" s="2701"/>
      <c r="E108" s="2701"/>
      <c r="F108" s="2701"/>
      <c r="G108" s="2701"/>
      <c r="H108" s="2701"/>
      <c r="I108" s="2701"/>
      <c r="J108" s="2701"/>
      <c r="K108" s="2701"/>
      <c r="L108" s="1288"/>
      <c r="M108" s="1290"/>
    </row>
    <row r="109" spans="2:13" ht="12.75" customHeight="1">
      <c r="B109" s="1787" t="s">
        <v>25</v>
      </c>
      <c r="C109" s="1787"/>
      <c r="D109" s="1787"/>
      <c r="E109" s="1787"/>
      <c r="F109" s="1787"/>
      <c r="G109" s="1788"/>
      <c r="H109" s="1028">
        <v>0.28315494541957786</v>
      </c>
      <c r="I109" s="2412">
        <v>0.14283427582583974</v>
      </c>
      <c r="J109" s="1028">
        <v>0.112</v>
      </c>
      <c r="K109" s="2412">
        <v>0.154</v>
      </c>
      <c r="L109" s="1028">
        <v>0.35</v>
      </c>
      <c r="M109" s="2412">
        <v>0.218</v>
      </c>
    </row>
    <row r="110" spans="2:13" ht="12.75" customHeight="1">
      <c r="B110" s="1791" t="s">
        <v>27</v>
      </c>
      <c r="C110" s="1791"/>
      <c r="D110" s="1791"/>
      <c r="E110" s="1791"/>
      <c r="F110" s="1791"/>
      <c r="G110" s="1792"/>
      <c r="H110" s="159">
        <v>0.17522598026014946</v>
      </c>
      <c r="I110" s="1846">
        <v>0.15019482926048522</v>
      </c>
      <c r="J110" s="159">
        <v>0.155</v>
      </c>
      <c r="K110" s="1846">
        <v>0.17199999999999999</v>
      </c>
      <c r="L110" s="159">
        <v>0.18099999999999999</v>
      </c>
      <c r="M110" s="1846">
        <v>0.192</v>
      </c>
    </row>
    <row r="111" spans="2:13" ht="12.75" customHeight="1">
      <c r="B111" s="1791" t="s">
        <v>28</v>
      </c>
      <c r="C111" s="1791"/>
      <c r="D111" s="1791"/>
      <c r="E111" s="1791"/>
      <c r="F111" s="1791"/>
      <c r="G111" s="1792"/>
      <c r="H111" s="159">
        <v>0.11352843195445406</v>
      </c>
      <c r="I111" s="1846">
        <v>0.10043775008718672</v>
      </c>
      <c r="J111" s="159">
        <v>0.14099999999999999</v>
      </c>
      <c r="K111" s="1846">
        <v>0.16600000000000001</v>
      </c>
      <c r="L111" s="159">
        <v>0.20899999999999999</v>
      </c>
      <c r="M111" s="1846">
        <v>0.22</v>
      </c>
    </row>
    <row r="112" spans="2:13" ht="12.75" customHeight="1">
      <c r="B112" s="1795" t="s">
        <v>43</v>
      </c>
      <c r="C112" s="1795"/>
      <c r="D112" s="1795"/>
      <c r="E112" s="1795"/>
      <c r="F112" s="1795"/>
      <c r="G112" s="1796"/>
      <c r="H112" s="958">
        <v>0.17289955554736514</v>
      </c>
      <c r="I112" s="1848">
        <v>0.14799999999999999</v>
      </c>
      <c r="J112" s="1291">
        <v>0.154</v>
      </c>
      <c r="K112" s="1292">
        <v>0.17199999999999999</v>
      </c>
      <c r="L112" s="1291">
        <v>0.183</v>
      </c>
      <c r="M112" s="1292">
        <v>0.193</v>
      </c>
    </row>
    <row r="113" spans="2:13" ht="15" customHeight="1">
      <c r="B113" s="2981" t="s">
        <v>385</v>
      </c>
      <c r="C113" s="2933"/>
      <c r="D113" s="2933"/>
      <c r="E113" s="2933"/>
      <c r="F113" s="2933"/>
      <c r="G113" s="2933"/>
      <c r="H113" s="2933"/>
      <c r="I113" s="2933"/>
      <c r="J113" s="2933"/>
      <c r="K113" s="2933"/>
      <c r="L113" s="2933"/>
      <c r="M113" s="2933"/>
    </row>
    <row r="114" spans="2:13" ht="4.5" customHeight="1">
      <c r="B114" s="2885"/>
      <c r="C114" s="2882"/>
      <c r="D114" s="2882"/>
      <c r="E114" s="2882"/>
      <c r="F114" s="2882"/>
      <c r="G114" s="2882"/>
      <c r="H114" s="2882"/>
      <c r="I114" s="2882"/>
      <c r="J114" s="2882"/>
      <c r="K114" s="2882"/>
      <c r="L114" s="2882"/>
      <c r="M114" s="2885"/>
    </row>
    <row r="115" spans="2:13" ht="7.5" customHeight="1">
      <c r="B115" s="2885"/>
      <c r="C115" s="2882"/>
      <c r="D115" s="2882"/>
      <c r="E115" s="2882"/>
      <c r="F115" s="2882"/>
      <c r="G115" s="2882"/>
      <c r="H115" s="2882"/>
      <c r="I115" s="2882"/>
      <c r="J115" s="2882"/>
      <c r="K115" s="2882"/>
      <c r="L115" s="2882"/>
      <c r="M115" s="2885"/>
    </row>
    <row r="116" spans="2:13" ht="5.25" customHeight="1">
      <c r="B116" s="2901"/>
      <c r="C116" s="2901"/>
      <c r="D116" s="2901"/>
      <c r="E116" s="2901"/>
      <c r="F116" s="2901"/>
      <c r="G116" s="2901"/>
      <c r="H116" s="2901"/>
      <c r="I116" s="2901"/>
      <c r="J116" s="2901"/>
      <c r="K116" s="2901"/>
      <c r="L116" s="2901"/>
      <c r="M116" s="2901"/>
    </row>
    <row r="117" spans="2:13" ht="12.75" customHeight="1">
      <c r="B117" s="12"/>
      <c r="C117" s="12"/>
      <c r="D117" s="12"/>
      <c r="E117" s="12"/>
      <c r="F117" s="12"/>
      <c r="G117" s="12"/>
      <c r="H117" s="12"/>
      <c r="I117" s="12"/>
      <c r="J117" s="12"/>
      <c r="K117" s="12"/>
      <c r="L117" s="12"/>
      <c r="M117" s="12"/>
    </row>
    <row r="118" spans="2:13" ht="15" customHeight="1">
      <c r="B118" s="3153" t="s">
        <v>386</v>
      </c>
      <c r="C118" s="2885"/>
      <c r="D118" s="2885"/>
      <c r="E118" s="2885"/>
      <c r="F118" s="2885"/>
      <c r="G118" s="2885"/>
      <c r="H118" s="3154">
        <v>2023</v>
      </c>
      <c r="I118" s="2912"/>
      <c r="J118" s="3154">
        <v>2024</v>
      </c>
      <c r="K118" s="3112"/>
      <c r="L118" s="3163">
        <v>2025</v>
      </c>
      <c r="M118" s="3112"/>
    </row>
    <row r="119" spans="2:13" ht="33.75" customHeight="1">
      <c r="B119" s="2885"/>
      <c r="C119" s="2885"/>
      <c r="D119" s="2885"/>
      <c r="E119" s="2885"/>
      <c r="F119" s="2885"/>
      <c r="G119" s="2885"/>
      <c r="H119" s="2704" t="s">
        <v>104</v>
      </c>
      <c r="I119" s="2705" t="s">
        <v>105</v>
      </c>
      <c r="J119" s="2704" t="s">
        <v>104</v>
      </c>
      <c r="K119" s="2706" t="s">
        <v>105</v>
      </c>
      <c r="L119" s="2704" t="s">
        <v>104</v>
      </c>
      <c r="M119" s="2706" t="s">
        <v>105</v>
      </c>
    </row>
    <row r="120" spans="2:13" ht="15.75" customHeight="1">
      <c r="B120" s="2699" t="s">
        <v>106</v>
      </c>
      <c r="C120" s="2699"/>
      <c r="D120" s="2699"/>
      <c r="E120" s="2699"/>
      <c r="F120" s="2699"/>
      <c r="G120" s="2699"/>
      <c r="H120" s="2699"/>
      <c r="I120" s="2699"/>
      <c r="J120" s="2699"/>
      <c r="K120" s="2699"/>
      <c r="L120" s="1288"/>
      <c r="M120" s="1288"/>
    </row>
    <row r="121" spans="2:13" ht="12.75" customHeight="1">
      <c r="B121" s="1787" t="s">
        <v>84</v>
      </c>
      <c r="C121" s="1787"/>
      <c r="D121" s="1787"/>
      <c r="E121" s="1787"/>
      <c r="F121" s="1787"/>
      <c r="G121" s="1788"/>
      <c r="H121" s="73">
        <v>63</v>
      </c>
      <c r="I121" s="2484">
        <v>43</v>
      </c>
      <c r="J121" s="73">
        <v>69</v>
      </c>
      <c r="K121" s="2484">
        <v>65</v>
      </c>
      <c r="L121" s="73">
        <v>74</v>
      </c>
      <c r="M121" s="2484">
        <v>57</v>
      </c>
    </row>
    <row r="122" spans="2:13" ht="12.75" customHeight="1">
      <c r="B122" s="1869" t="s">
        <v>107</v>
      </c>
      <c r="C122" s="1869"/>
      <c r="D122" s="1869"/>
      <c r="E122" s="1869"/>
      <c r="F122" s="1869"/>
      <c r="G122" s="1870"/>
      <c r="H122" s="924">
        <v>7</v>
      </c>
      <c r="I122" s="2486">
        <v>6</v>
      </c>
      <c r="J122" s="924">
        <v>10</v>
      </c>
      <c r="K122" s="2486">
        <v>9</v>
      </c>
      <c r="L122" s="924">
        <v>9</v>
      </c>
      <c r="M122" s="2486">
        <v>11</v>
      </c>
    </row>
    <row r="123" spans="2:13" ht="15" customHeight="1">
      <c r="B123" s="2701" t="s">
        <v>108</v>
      </c>
      <c r="C123" s="2701"/>
      <c r="D123" s="2701"/>
      <c r="E123" s="2701"/>
      <c r="F123" s="2701"/>
      <c r="G123" s="2701"/>
      <c r="H123" s="2701"/>
      <c r="I123" s="2701"/>
      <c r="J123" s="2701"/>
      <c r="K123" s="2701"/>
      <c r="L123" s="1288"/>
      <c r="M123" s="1288"/>
    </row>
    <row r="124" spans="2:13" ht="12.75" customHeight="1">
      <c r="B124" s="1787" t="s">
        <v>109</v>
      </c>
      <c r="C124" s="1787"/>
      <c r="D124" s="1787"/>
      <c r="E124" s="1787"/>
      <c r="F124" s="1787"/>
      <c r="G124" s="1788"/>
      <c r="H124" s="73">
        <v>42</v>
      </c>
      <c r="I124" s="2484">
        <v>14</v>
      </c>
      <c r="J124" s="73">
        <v>40</v>
      </c>
      <c r="K124" s="2484">
        <v>10</v>
      </c>
      <c r="L124" s="73">
        <v>33</v>
      </c>
      <c r="M124" s="2484">
        <v>13</v>
      </c>
    </row>
    <row r="125" spans="2:13" ht="12.75" customHeight="1">
      <c r="B125" s="1791" t="s">
        <v>110</v>
      </c>
      <c r="C125" s="1791"/>
      <c r="D125" s="1791"/>
      <c r="E125" s="1791"/>
      <c r="F125" s="1791"/>
      <c r="G125" s="1792"/>
      <c r="H125" s="76">
        <v>23</v>
      </c>
      <c r="I125" s="2315">
        <v>26</v>
      </c>
      <c r="J125" s="76">
        <v>35</v>
      </c>
      <c r="K125" s="2315">
        <v>17</v>
      </c>
      <c r="L125" s="76">
        <v>45</v>
      </c>
      <c r="M125" s="2315">
        <v>31</v>
      </c>
    </row>
    <row r="126" spans="2:13" ht="12.75" customHeight="1">
      <c r="B126" s="1791" t="s">
        <v>111</v>
      </c>
      <c r="C126" s="1791"/>
      <c r="D126" s="1791"/>
      <c r="E126" s="1791"/>
      <c r="F126" s="1791"/>
      <c r="G126" s="1792"/>
      <c r="H126" s="76">
        <v>5</v>
      </c>
      <c r="I126" s="2315">
        <v>26</v>
      </c>
      <c r="J126" s="76">
        <v>4</v>
      </c>
      <c r="K126" s="2315">
        <v>47</v>
      </c>
      <c r="L126" s="76">
        <v>5</v>
      </c>
      <c r="M126" s="2315">
        <v>24</v>
      </c>
    </row>
    <row r="127" spans="2:13" ht="12.75" customHeight="1">
      <c r="B127" s="1795" t="s">
        <v>43</v>
      </c>
      <c r="C127" s="1795"/>
      <c r="D127" s="1795"/>
      <c r="E127" s="1795"/>
      <c r="F127" s="1795"/>
      <c r="G127" s="1796"/>
      <c r="H127" s="2488">
        <v>70</v>
      </c>
      <c r="I127" s="2489">
        <v>66</v>
      </c>
      <c r="J127" s="2488">
        <v>79</v>
      </c>
      <c r="K127" s="2489">
        <v>74</v>
      </c>
      <c r="L127" s="2488">
        <v>83</v>
      </c>
      <c r="M127" s="2489">
        <v>68</v>
      </c>
    </row>
    <row r="128" spans="2:13" ht="18" customHeight="1">
      <c r="B128" s="3223" t="s">
        <v>387</v>
      </c>
      <c r="C128" s="2964"/>
      <c r="D128" s="2964"/>
      <c r="E128" s="2964"/>
      <c r="F128" s="2964"/>
      <c r="G128" s="2964"/>
      <c r="H128" s="2964"/>
      <c r="I128" s="2964"/>
      <c r="J128" s="2964"/>
      <c r="K128" s="2964"/>
      <c r="L128" s="2964"/>
      <c r="M128" s="2964"/>
    </row>
    <row r="130" spans="2:13" ht="15" customHeight="1">
      <c r="B130" s="3153" t="s">
        <v>388</v>
      </c>
      <c r="C130" s="2885"/>
      <c r="D130" s="2885"/>
      <c r="E130" s="2885"/>
      <c r="F130" s="2885"/>
      <c r="G130" s="2885"/>
      <c r="H130" s="3154">
        <v>2023</v>
      </c>
      <c r="I130" s="2912"/>
      <c r="J130" s="3202">
        <v>2024</v>
      </c>
      <c r="K130" s="2885"/>
      <c r="L130" s="3202">
        <v>2025</v>
      </c>
      <c r="M130" s="2885"/>
    </row>
    <row r="131" spans="2:13" ht="35.25" customHeight="1">
      <c r="B131" s="3266"/>
      <c r="C131" s="3266"/>
      <c r="D131" s="3266"/>
      <c r="E131" s="3266"/>
      <c r="F131" s="3266"/>
      <c r="G131" s="3266"/>
      <c r="H131" s="2708" t="s">
        <v>114</v>
      </c>
      <c r="I131" s="2709" t="s">
        <v>115</v>
      </c>
      <c r="J131" s="2708" t="s">
        <v>114</v>
      </c>
      <c r="K131" s="2712" t="s">
        <v>115</v>
      </c>
      <c r="L131" s="2708" t="s">
        <v>114</v>
      </c>
      <c r="M131" s="2712" t="s">
        <v>115</v>
      </c>
    </row>
    <row r="132" spans="2:13" ht="15" customHeight="1">
      <c r="B132" s="2700" t="s">
        <v>106</v>
      </c>
      <c r="C132" s="2700"/>
      <c r="D132" s="2700"/>
      <c r="E132" s="2700"/>
      <c r="F132" s="2700"/>
      <c r="G132" s="2700"/>
      <c r="H132" s="2700"/>
      <c r="I132" s="2700"/>
      <c r="J132" s="2700"/>
      <c r="K132" s="2700"/>
      <c r="L132" s="1288"/>
      <c r="M132" s="1288"/>
    </row>
    <row r="133" spans="2:13" ht="15" customHeight="1">
      <c r="B133" s="1787" t="s">
        <v>84</v>
      </c>
      <c r="C133" s="1787"/>
      <c r="D133" s="1787"/>
      <c r="E133" s="1787"/>
      <c r="F133" s="1787"/>
      <c r="G133" s="1788"/>
      <c r="H133" s="1028">
        <v>6.7307692307692304E-2</v>
      </c>
      <c r="I133" s="113">
        <v>6.9500000000000006E-2</v>
      </c>
      <c r="J133" s="1293">
        <v>7.3599999999999999E-2</v>
      </c>
      <c r="K133" s="1294">
        <v>7.1400000000000005E-2</v>
      </c>
      <c r="L133" s="1295">
        <v>7.8975453575240134E-2</v>
      </c>
      <c r="M133" s="1296">
        <v>6.0832443970117396E-2</v>
      </c>
    </row>
    <row r="134" spans="2:13" ht="15" customHeight="1">
      <c r="B134" s="1869" t="s">
        <v>107</v>
      </c>
      <c r="C134" s="1869"/>
      <c r="D134" s="1869"/>
      <c r="E134" s="1869"/>
      <c r="F134" s="1869"/>
      <c r="G134" s="1870"/>
      <c r="H134" s="1289">
        <v>6.0869565217391307E-2</v>
      </c>
      <c r="I134" s="118">
        <v>5.2173913043478258E-2</v>
      </c>
      <c r="J134" s="2713">
        <v>8.6199999999999999E-2</v>
      </c>
      <c r="K134" s="1297">
        <v>8.1900000000000001E-2</v>
      </c>
      <c r="L134" s="2714">
        <v>7.5630252100840331E-2</v>
      </c>
      <c r="M134" s="1298">
        <v>9.2436974789915971E-2</v>
      </c>
    </row>
    <row r="135" spans="2:13" ht="15" customHeight="1">
      <c r="B135" s="2701" t="s">
        <v>108</v>
      </c>
      <c r="C135" s="2701"/>
      <c r="D135" s="2701"/>
      <c r="E135" s="2701"/>
      <c r="F135" s="2701"/>
      <c r="G135" s="2701"/>
      <c r="H135" s="2701"/>
      <c r="I135" s="2701"/>
      <c r="J135" s="2701"/>
      <c r="K135" s="2701"/>
      <c r="L135" s="2715"/>
      <c r="M135" s="2715"/>
    </row>
    <row r="136" spans="2:13" ht="15" customHeight="1">
      <c r="B136" s="1787" t="s">
        <v>109</v>
      </c>
      <c r="C136" s="1787"/>
      <c r="D136" s="1787"/>
      <c r="E136" s="1787"/>
      <c r="F136" s="1787"/>
      <c r="G136" s="1788"/>
      <c r="H136" s="1028">
        <v>0.23863636363636365</v>
      </c>
      <c r="I136" s="1299">
        <v>0.14249999999999999</v>
      </c>
      <c r="J136" s="1293">
        <v>0.2041</v>
      </c>
      <c r="K136" s="1294">
        <v>0.12759999999999999</v>
      </c>
      <c r="L136" s="1295">
        <v>0.15942028985507245</v>
      </c>
      <c r="M136" s="1296">
        <v>6.280193236714976E-2</v>
      </c>
    </row>
    <row r="137" spans="2:13" ht="15" customHeight="1">
      <c r="B137" s="1791" t="s">
        <v>110</v>
      </c>
      <c r="C137" s="1791"/>
      <c r="D137" s="1791"/>
      <c r="E137" s="1791"/>
      <c r="F137" s="1791"/>
      <c r="G137" s="1792"/>
      <c r="H137" s="159">
        <v>4.3643263757115747E-2</v>
      </c>
      <c r="I137" s="1300">
        <v>0.06</v>
      </c>
      <c r="J137" s="2716">
        <v>6.4199999999999993E-2</v>
      </c>
      <c r="K137" s="1301">
        <v>4.7699999999999999E-2</v>
      </c>
      <c r="L137" s="2437">
        <v>7.7989601386481797E-2</v>
      </c>
      <c r="M137" s="1302">
        <v>5.3726169844020795E-2</v>
      </c>
    </row>
    <row r="138" spans="2:13" ht="12.75" customHeight="1">
      <c r="B138" s="1791" t="s">
        <v>111</v>
      </c>
      <c r="C138" s="1791"/>
      <c r="D138" s="1791"/>
      <c r="E138" s="1791"/>
      <c r="F138" s="1791"/>
      <c r="G138" s="1792"/>
      <c r="H138" s="159">
        <v>1.4367816091954023E-2</v>
      </c>
      <c r="I138" s="1300">
        <v>6.4000000000000001E-2</v>
      </c>
      <c r="J138" s="2320">
        <v>1.2800000000000001E-2</v>
      </c>
      <c r="K138" s="1301">
        <v>8.1500000000000003E-2</v>
      </c>
      <c r="L138" s="2437">
        <v>1.8382352941176471E-2</v>
      </c>
      <c r="M138" s="1302">
        <v>8.8235294117647065E-2</v>
      </c>
    </row>
    <row r="139" spans="2:13" ht="12.75" customHeight="1">
      <c r="B139" s="1795" t="s">
        <v>43</v>
      </c>
      <c r="C139" s="1795"/>
      <c r="D139" s="1795"/>
      <c r="E139" s="1795"/>
      <c r="F139" s="1795"/>
      <c r="G139" s="1796"/>
      <c r="H139" s="1303">
        <v>6.6603235014272122E-2</v>
      </c>
      <c r="I139" s="1304">
        <v>3.7107516650808754E-2</v>
      </c>
      <c r="J139" s="2717">
        <v>7.4999999999999997E-2</v>
      </c>
      <c r="K139" s="1305">
        <v>7.2599999999999998E-2</v>
      </c>
      <c r="L139" s="2718">
        <v>7.8598484848484848E-2</v>
      </c>
      <c r="M139" s="1306">
        <v>6.4393939393939392E-2</v>
      </c>
    </row>
    <row r="140" spans="2:13" ht="15" customHeight="1">
      <c r="B140" s="2962" t="s">
        <v>389</v>
      </c>
      <c r="C140" s="2933"/>
      <c r="D140" s="2933"/>
      <c r="E140" s="2933"/>
      <c r="F140" s="2933"/>
      <c r="G140" s="2933"/>
      <c r="H140" s="2933"/>
      <c r="I140" s="2933"/>
      <c r="J140" s="2933"/>
      <c r="K140" s="2933"/>
      <c r="L140" s="2933"/>
      <c r="M140" s="2933"/>
    </row>
    <row r="141" spans="2:13" ht="18" customHeight="1">
      <c r="B141" s="2885"/>
      <c r="C141" s="2882"/>
      <c r="D141" s="2882"/>
      <c r="E141" s="2882"/>
      <c r="F141" s="2882"/>
      <c r="G141" s="2882"/>
      <c r="H141" s="2882"/>
      <c r="I141" s="2882"/>
      <c r="J141" s="2882"/>
      <c r="K141" s="2882"/>
      <c r="L141" s="2882"/>
      <c r="M141" s="2885"/>
    </row>
    <row r="142" spans="2:13" ht="12.75" customHeight="1">
      <c r="B142" s="2935"/>
      <c r="C142" s="2935"/>
      <c r="D142" s="2935"/>
      <c r="E142" s="2935"/>
      <c r="F142" s="2935"/>
      <c r="G142" s="2935"/>
      <c r="H142" s="2935"/>
      <c r="I142" s="2935"/>
      <c r="J142" s="2935"/>
      <c r="K142" s="2935"/>
      <c r="L142" s="2935"/>
      <c r="M142" s="2935"/>
    </row>
    <row r="145" spans="2:13" ht="12.75" customHeight="1">
      <c r="B145" s="2910" t="s">
        <v>126</v>
      </c>
      <c r="C145" s="2885"/>
      <c r="D145" s="2885"/>
      <c r="E145" s="2885"/>
      <c r="F145" s="2885"/>
      <c r="G145" s="2885"/>
      <c r="H145" s="2885"/>
      <c r="I145" s="2885"/>
      <c r="J145" s="2885"/>
      <c r="K145" s="2885"/>
      <c r="L145" s="2885"/>
      <c r="M145" s="2885"/>
    </row>
    <row r="146" spans="2:13" ht="12.75" customHeight="1">
      <c r="B146" s="1"/>
      <c r="C146" s="1"/>
      <c r="D146" s="1"/>
      <c r="E146" s="1"/>
      <c r="F146" s="1"/>
      <c r="G146" s="1"/>
      <c r="H146" s="1"/>
    </row>
    <row r="147" spans="2:13" ht="15" customHeight="1">
      <c r="B147" s="3153" t="s">
        <v>390</v>
      </c>
      <c r="C147" s="2885"/>
      <c r="D147" s="2885"/>
      <c r="E147" s="3154">
        <v>2023</v>
      </c>
      <c r="F147" s="3224">
        <v>2024</v>
      </c>
      <c r="G147" s="3224">
        <v>2025</v>
      </c>
      <c r="H147" s="2946"/>
    </row>
    <row r="148" spans="2:13" ht="15" customHeight="1">
      <c r="B148" s="2885"/>
      <c r="C148" s="2882"/>
      <c r="D148" s="2885"/>
      <c r="E148" s="2941"/>
      <c r="F148" s="3264"/>
      <c r="G148" s="3264"/>
      <c r="H148" s="2882"/>
    </row>
    <row r="149" spans="2:13" ht="15.75" customHeight="1">
      <c r="B149" s="2885"/>
      <c r="C149" s="2885"/>
      <c r="D149" s="2885"/>
      <c r="E149" s="2941"/>
      <c r="F149" s="3265"/>
      <c r="G149" s="3265"/>
      <c r="H149" s="2882"/>
    </row>
    <row r="150" spans="2:13" ht="15" customHeight="1">
      <c r="B150" s="2699" t="s">
        <v>106</v>
      </c>
      <c r="C150" s="2699"/>
      <c r="D150" s="2699"/>
      <c r="E150" s="2699"/>
      <c r="F150" s="2699"/>
      <c r="G150" s="2699"/>
      <c r="H150" s="12"/>
    </row>
    <row r="151" spans="2:13" ht="12.75" customHeight="1">
      <c r="B151" s="1819" t="s">
        <v>84</v>
      </c>
      <c r="C151" s="1819"/>
      <c r="D151" s="1819"/>
      <c r="E151" s="1307">
        <v>19.7</v>
      </c>
      <c r="F151" s="269">
        <v>31.13</v>
      </c>
      <c r="G151" s="270">
        <v>27.29</v>
      </c>
      <c r="H151" s="12"/>
    </row>
    <row r="152" spans="2:13" ht="12.75" customHeight="1">
      <c r="B152" s="1813" t="s">
        <v>107</v>
      </c>
      <c r="C152" s="1813"/>
      <c r="D152" s="1813"/>
      <c r="E152" s="1308">
        <v>16.3</v>
      </c>
      <c r="F152" s="2719">
        <v>25.43</v>
      </c>
      <c r="G152" s="2496">
        <v>24.57</v>
      </c>
      <c r="H152" s="12"/>
    </row>
    <row r="153" spans="2:13" ht="12.75" customHeight="1">
      <c r="B153" s="2720" t="s">
        <v>29</v>
      </c>
      <c r="C153" s="2720"/>
      <c r="D153" s="2720"/>
      <c r="E153" s="2720"/>
      <c r="F153" s="2720"/>
      <c r="G153" s="2720"/>
      <c r="H153" s="12"/>
    </row>
    <row r="154" spans="2:13" ht="12.75" customHeight="1">
      <c r="B154" s="1819" t="s">
        <v>30</v>
      </c>
      <c r="C154" s="1819"/>
      <c r="D154" s="1819"/>
      <c r="E154" s="1307">
        <v>2.2833333333333332</v>
      </c>
      <c r="F154" s="1309">
        <v>2.0699999999999998</v>
      </c>
      <c r="G154" s="1310">
        <v>6.1</v>
      </c>
      <c r="H154" s="12"/>
    </row>
    <row r="155" spans="2:13" ht="12.75" customHeight="1">
      <c r="B155" s="1820" t="s">
        <v>31</v>
      </c>
      <c r="C155" s="1820"/>
      <c r="D155" s="1820"/>
      <c r="E155" s="1311">
        <v>25.294642857142858</v>
      </c>
      <c r="F155" s="1312">
        <v>49.47</v>
      </c>
      <c r="G155" s="1313">
        <v>37.78</v>
      </c>
      <c r="H155" s="12"/>
    </row>
    <row r="156" spans="2:13" ht="12.75" customHeight="1">
      <c r="B156" s="1820" t="s">
        <v>32</v>
      </c>
      <c r="C156" s="1820"/>
      <c r="D156" s="1820"/>
      <c r="E156" s="1311">
        <v>23.227272727272727</v>
      </c>
      <c r="F156" s="1312">
        <v>19.149999999999999</v>
      </c>
      <c r="G156" s="1313">
        <v>20.32</v>
      </c>
      <c r="H156" s="12"/>
    </row>
    <row r="157" spans="2:13" ht="12.75" customHeight="1">
      <c r="B157" s="1820" t="s">
        <v>33</v>
      </c>
      <c r="C157" s="1820"/>
      <c r="D157" s="1820"/>
      <c r="E157" s="1311">
        <v>44.826553672316379</v>
      </c>
      <c r="F157" s="1312">
        <v>35.090000000000003</v>
      </c>
      <c r="G157" s="1313">
        <v>40.67</v>
      </c>
      <c r="H157" s="12"/>
    </row>
    <row r="158" spans="2:13" ht="12.75" customHeight="1">
      <c r="B158" s="1820" t="s">
        <v>34</v>
      </c>
      <c r="C158" s="1820"/>
      <c r="D158" s="1820"/>
      <c r="E158" s="1311">
        <v>13.756521739130436</v>
      </c>
      <c r="F158" s="1312">
        <v>45.37</v>
      </c>
      <c r="G158" s="1313">
        <v>26.22</v>
      </c>
      <c r="H158" s="12"/>
    </row>
    <row r="159" spans="2:13" ht="12.75" customHeight="1">
      <c r="B159" s="1820" t="s">
        <v>35</v>
      </c>
      <c r="C159" s="1820"/>
      <c r="D159" s="1820"/>
      <c r="E159" s="1311">
        <v>20.025475841874083</v>
      </c>
      <c r="F159" s="1312">
        <v>29.55</v>
      </c>
      <c r="G159" s="1313">
        <v>28.49</v>
      </c>
      <c r="H159" s="12"/>
    </row>
    <row r="160" spans="2:13" ht="12.75" customHeight="1">
      <c r="B160" s="1820" t="s">
        <v>36</v>
      </c>
      <c r="C160" s="1820"/>
      <c r="D160" s="1820"/>
      <c r="E160" s="1311">
        <v>11.13258785942492</v>
      </c>
      <c r="F160" s="1312">
        <v>20.329999999999998</v>
      </c>
      <c r="G160" s="1313">
        <v>20.87</v>
      </c>
      <c r="H160" s="12"/>
    </row>
    <row r="161" spans="2:13" ht="12.75" customHeight="1">
      <c r="B161" s="1820" t="s">
        <v>37</v>
      </c>
      <c r="C161" s="1820"/>
      <c r="D161" s="1820"/>
      <c r="E161" s="1311">
        <v>17.452505335908121</v>
      </c>
      <c r="F161" s="1312">
        <v>27.64</v>
      </c>
      <c r="G161" s="1313">
        <v>22.83</v>
      </c>
      <c r="H161" s="12"/>
      <c r="I161" s="1"/>
      <c r="J161" s="12"/>
      <c r="K161" s="12"/>
      <c r="L161" s="12"/>
      <c r="M161" s="12"/>
    </row>
    <row r="162" spans="2:13" ht="12.75" customHeight="1">
      <c r="B162" s="1820" t="s">
        <v>129</v>
      </c>
      <c r="C162" s="1820"/>
      <c r="D162" s="1820"/>
      <c r="E162" s="1311">
        <v>29.830769230769231</v>
      </c>
      <c r="F162" s="1312">
        <v>47.2</v>
      </c>
      <c r="G162" s="1313">
        <v>52.8</v>
      </c>
      <c r="H162" s="12"/>
      <c r="I162" s="1"/>
      <c r="J162" s="12"/>
      <c r="K162" s="12"/>
      <c r="L162" s="12"/>
      <c r="M162" s="12"/>
    </row>
    <row r="163" spans="2:13" ht="12.75" customHeight="1">
      <c r="B163" s="1820" t="s">
        <v>38</v>
      </c>
      <c r="C163" s="1820"/>
      <c r="D163" s="1820"/>
      <c r="E163" s="1311">
        <v>21.360377358490567</v>
      </c>
      <c r="F163" s="1312">
        <v>51.14</v>
      </c>
      <c r="G163" s="1313">
        <v>40.79</v>
      </c>
      <c r="H163" s="12"/>
      <c r="I163" s="1"/>
      <c r="J163" s="12"/>
      <c r="K163" s="12"/>
      <c r="L163" s="12"/>
      <c r="M163" s="12"/>
    </row>
    <row r="164" spans="2:13" ht="12.75" customHeight="1">
      <c r="B164" s="1820" t="s">
        <v>39</v>
      </c>
      <c r="C164" s="1820"/>
      <c r="D164" s="2721"/>
      <c r="E164" s="1314">
        <v>13.57877551020408</v>
      </c>
      <c r="F164" s="1314">
        <v>19.45</v>
      </c>
      <c r="G164" s="1313">
        <v>30.75</v>
      </c>
      <c r="H164" s="12"/>
      <c r="I164" s="1"/>
      <c r="J164" s="12"/>
      <c r="K164" s="12"/>
      <c r="L164" s="12"/>
      <c r="M164" s="12"/>
    </row>
    <row r="165" spans="2:13" ht="12.75" customHeight="1">
      <c r="B165" s="2722" t="s">
        <v>40</v>
      </c>
      <c r="C165" s="2722"/>
      <c r="D165" s="1315"/>
      <c r="E165" s="1316" t="s">
        <v>47</v>
      </c>
      <c r="F165" s="1316" t="s">
        <v>47</v>
      </c>
      <c r="G165" s="1313">
        <v>92.84</v>
      </c>
      <c r="H165" s="12"/>
      <c r="I165" s="1"/>
      <c r="J165" s="12"/>
      <c r="K165" s="12"/>
      <c r="L165" s="12"/>
      <c r="M165" s="12"/>
    </row>
    <row r="166" spans="2:13" ht="12.75" customHeight="1">
      <c r="B166" s="1822" t="s">
        <v>43</v>
      </c>
      <c r="C166" s="1822"/>
      <c r="D166" s="1317"/>
      <c r="E166" s="1318">
        <v>19</v>
      </c>
      <c r="F166" s="1318">
        <v>29.8</v>
      </c>
      <c r="G166" s="1319">
        <v>26.51</v>
      </c>
      <c r="H166" s="1137"/>
      <c r="I166" s="1"/>
      <c r="J166" s="12"/>
      <c r="K166" s="12"/>
      <c r="L166" s="12"/>
      <c r="M166" s="12"/>
    </row>
    <row r="167" spans="2:13" ht="15" customHeight="1">
      <c r="B167" s="2962" t="s">
        <v>391</v>
      </c>
      <c r="C167" s="2933"/>
      <c r="D167" s="2933"/>
      <c r="E167" s="2933"/>
      <c r="F167" s="2933"/>
      <c r="G167" s="2933"/>
      <c r="H167" s="12"/>
      <c r="I167" s="12"/>
      <c r="J167" s="12"/>
      <c r="K167" s="12"/>
      <c r="L167" s="12"/>
      <c r="M167" s="12"/>
    </row>
    <row r="168" spans="2:13" ht="7.5" customHeight="1">
      <c r="B168" s="2885"/>
      <c r="C168" s="2882"/>
      <c r="D168" s="2882"/>
      <c r="E168" s="2882"/>
      <c r="F168" s="2882"/>
      <c r="G168" s="2885"/>
      <c r="H168" s="12"/>
      <c r="I168" s="12"/>
      <c r="J168" s="12"/>
      <c r="K168" s="12"/>
      <c r="L168" s="12"/>
      <c r="M168" s="12"/>
    </row>
    <row r="169" spans="2:13" ht="3.75" customHeight="1">
      <c r="B169" s="2885"/>
      <c r="C169" s="2882"/>
      <c r="D169" s="2882"/>
      <c r="E169" s="2882"/>
      <c r="F169" s="2882"/>
      <c r="G169" s="2885"/>
      <c r="H169" s="12"/>
      <c r="I169" s="12"/>
      <c r="J169" s="12"/>
      <c r="K169" s="12"/>
      <c r="L169" s="12"/>
      <c r="M169" s="12"/>
    </row>
    <row r="170" spans="2:13" ht="9" customHeight="1">
      <c r="B170" s="2885"/>
      <c r="C170" s="2882"/>
      <c r="D170" s="2882"/>
      <c r="E170" s="2882"/>
      <c r="F170" s="2882"/>
      <c r="G170" s="2885"/>
      <c r="H170" s="12"/>
      <c r="I170" s="12"/>
      <c r="J170" s="12"/>
      <c r="K170" s="12"/>
      <c r="L170" s="12"/>
      <c r="M170" s="12"/>
    </row>
    <row r="171" spans="2:13" ht="3.75" customHeight="1">
      <c r="B171" s="2901"/>
      <c r="C171" s="2901"/>
      <c r="D171" s="2901"/>
      <c r="E171" s="2901"/>
      <c r="F171" s="2901"/>
      <c r="G171" s="2901"/>
      <c r="H171" s="12"/>
      <c r="I171" s="12"/>
      <c r="J171" s="12"/>
      <c r="K171" s="12"/>
      <c r="L171" s="12"/>
      <c r="M171" s="12"/>
    </row>
    <row r="172" spans="2:13" ht="12.75" customHeight="1">
      <c r="B172" s="12"/>
      <c r="C172" s="12"/>
      <c r="D172" s="12"/>
      <c r="E172" s="12"/>
      <c r="F172" s="12"/>
      <c r="G172" s="12"/>
      <c r="H172" s="1"/>
      <c r="I172" s="1"/>
      <c r="J172" s="1"/>
      <c r="K172" s="1"/>
      <c r="L172" s="1"/>
      <c r="M172" s="1"/>
    </row>
    <row r="173" spans="2:13" ht="12.75" customHeight="1">
      <c r="B173" s="12"/>
      <c r="C173" s="12"/>
      <c r="D173" s="12"/>
      <c r="E173" s="12"/>
      <c r="F173" s="12"/>
      <c r="G173" s="12"/>
      <c r="H173" s="1"/>
      <c r="I173" s="1"/>
      <c r="J173" s="1"/>
      <c r="K173" s="1"/>
      <c r="L173" s="1"/>
      <c r="M173" s="1"/>
    </row>
    <row r="174" spans="2:13" ht="15" customHeight="1">
      <c r="B174" s="3153" t="s">
        <v>392</v>
      </c>
      <c r="C174" s="2885"/>
      <c r="D174" s="2885"/>
      <c r="E174" s="2885"/>
      <c r="F174" s="2885"/>
      <c r="G174" s="2885"/>
      <c r="H174" s="3154" t="s">
        <v>393</v>
      </c>
      <c r="I174" s="2885"/>
      <c r="J174" s="2912"/>
      <c r="K174" s="3154" t="s">
        <v>394</v>
      </c>
      <c r="L174" s="2885"/>
      <c r="M174" s="3112"/>
    </row>
    <row r="175" spans="2:13" ht="12.75" customHeight="1">
      <c r="B175" s="2913"/>
      <c r="C175" s="2913"/>
      <c r="D175" s="2913"/>
      <c r="E175" s="2913"/>
      <c r="F175" s="2913"/>
      <c r="G175" s="2913"/>
      <c r="H175" s="1320">
        <v>2023</v>
      </c>
      <c r="I175" s="2723">
        <v>2024</v>
      </c>
      <c r="J175" s="1321">
        <v>2025</v>
      </c>
      <c r="K175" s="1322">
        <v>2023</v>
      </c>
      <c r="L175" s="2723">
        <v>2024</v>
      </c>
      <c r="M175" s="1323">
        <v>2025</v>
      </c>
    </row>
    <row r="176" spans="2:13" ht="12.75" customHeight="1">
      <c r="B176" s="2700" t="s">
        <v>106</v>
      </c>
      <c r="C176" s="2700"/>
      <c r="D176" s="2700"/>
      <c r="E176" s="2700"/>
      <c r="F176" s="2700"/>
      <c r="G176" s="2700"/>
      <c r="H176" s="2700"/>
      <c r="I176" s="2700"/>
      <c r="J176" s="2700"/>
      <c r="K176" s="2700"/>
      <c r="L176" s="2700"/>
      <c r="M176" s="2700"/>
    </row>
    <row r="177" spans="2:13" ht="12.75" customHeight="1">
      <c r="B177" s="1787" t="s">
        <v>84</v>
      </c>
      <c r="C177" s="1787"/>
      <c r="D177" s="1787"/>
      <c r="E177" s="1787"/>
      <c r="F177" s="1787"/>
      <c r="G177" s="1787"/>
      <c r="H177" s="2541">
        <v>25.5</v>
      </c>
      <c r="I177" s="1324">
        <v>25</v>
      </c>
      <c r="J177" s="1324">
        <v>42.84</v>
      </c>
      <c r="K177" s="1949">
        <v>38.335076708507671</v>
      </c>
      <c r="L177" s="1949">
        <v>38.4</v>
      </c>
      <c r="M177" s="1949">
        <v>38.56</v>
      </c>
    </row>
    <row r="178" spans="2:13" ht="12.75" customHeight="1">
      <c r="B178" s="1869" t="s">
        <v>107</v>
      </c>
      <c r="C178" s="1869"/>
      <c r="D178" s="1869"/>
      <c r="E178" s="1869"/>
      <c r="F178" s="1869"/>
      <c r="G178" s="1869"/>
      <c r="H178" s="2540">
        <v>31.3</v>
      </c>
      <c r="I178" s="2724">
        <v>65</v>
      </c>
      <c r="J178" s="2724">
        <v>68.7</v>
      </c>
      <c r="K178" s="1004">
        <v>55.716091954022993</v>
      </c>
      <c r="L178" s="1004">
        <v>38.49</v>
      </c>
      <c r="M178" s="1004">
        <v>38.630000000000003</v>
      </c>
    </row>
    <row r="179" spans="2:13" ht="12.75" customHeight="1">
      <c r="B179" s="2701" t="s">
        <v>29</v>
      </c>
      <c r="C179" s="2701"/>
      <c r="D179" s="2701"/>
      <c r="E179" s="2701"/>
      <c r="F179" s="2701"/>
      <c r="G179" s="2701"/>
      <c r="H179" s="2701"/>
      <c r="I179" s="2701"/>
      <c r="J179" s="2701"/>
      <c r="K179" s="2701"/>
      <c r="L179" s="2701"/>
      <c r="M179" s="2701"/>
    </row>
    <row r="180" spans="2:13" ht="12.75" customHeight="1">
      <c r="B180" s="1787" t="s">
        <v>30</v>
      </c>
      <c r="C180" s="1787"/>
      <c r="D180" s="1787"/>
      <c r="E180" s="1787"/>
      <c r="F180" s="1787"/>
      <c r="G180" s="1787"/>
      <c r="H180" s="1325">
        <v>124.8</v>
      </c>
      <c r="I180" s="1324">
        <v>20.329999999999998</v>
      </c>
      <c r="J180" s="1324">
        <v>35.270000000000003</v>
      </c>
      <c r="K180" s="2543" t="s">
        <v>42</v>
      </c>
      <c r="L180" s="2543" t="s">
        <v>42</v>
      </c>
      <c r="M180" s="2543" t="s">
        <v>42</v>
      </c>
    </row>
    <row r="181" spans="2:13" ht="12.75" customHeight="1">
      <c r="B181" s="1791" t="s">
        <v>31</v>
      </c>
      <c r="C181" s="1791"/>
      <c r="D181" s="1791"/>
      <c r="E181" s="1791"/>
      <c r="F181" s="1791"/>
      <c r="G181" s="1791"/>
      <c r="H181" s="1326">
        <v>18.3</v>
      </c>
      <c r="I181" s="1327">
        <v>22.43</v>
      </c>
      <c r="J181" s="1327">
        <v>51.84</v>
      </c>
      <c r="K181" s="267" t="s">
        <v>42</v>
      </c>
      <c r="L181" s="267" t="s">
        <v>42</v>
      </c>
      <c r="M181" s="267" t="s">
        <v>42</v>
      </c>
    </row>
    <row r="182" spans="2:13" ht="12.75" customHeight="1">
      <c r="B182" s="1791" t="s">
        <v>33</v>
      </c>
      <c r="C182" s="1791"/>
      <c r="D182" s="1791"/>
      <c r="E182" s="1791"/>
      <c r="F182" s="1791"/>
      <c r="G182" s="1791"/>
      <c r="H182" s="1326">
        <v>102.7</v>
      </c>
      <c r="I182" s="1327">
        <v>42.61</v>
      </c>
      <c r="J182" s="1328" t="s">
        <v>47</v>
      </c>
      <c r="K182" s="267" t="s">
        <v>42</v>
      </c>
      <c r="L182" s="267" t="s">
        <v>42</v>
      </c>
      <c r="M182" s="267" t="s">
        <v>42</v>
      </c>
    </row>
    <row r="183" spans="2:13" ht="12.75" customHeight="1">
      <c r="B183" s="1791" t="s">
        <v>34</v>
      </c>
      <c r="C183" s="1791"/>
      <c r="D183" s="1791"/>
      <c r="E183" s="1791"/>
      <c r="F183" s="1791"/>
      <c r="G183" s="1791"/>
      <c r="H183" s="1326">
        <v>22.3</v>
      </c>
      <c r="I183" s="1327">
        <v>2.67</v>
      </c>
      <c r="J183" s="1327">
        <v>43</v>
      </c>
      <c r="K183" s="267" t="s">
        <v>42</v>
      </c>
      <c r="L183" s="267" t="s">
        <v>42</v>
      </c>
      <c r="M183" s="267" t="s">
        <v>42</v>
      </c>
    </row>
    <row r="184" spans="2:13" ht="12.75" customHeight="1">
      <c r="B184" s="1791" t="s">
        <v>35</v>
      </c>
      <c r="C184" s="1791"/>
      <c r="D184" s="1791"/>
      <c r="E184" s="1791"/>
      <c r="F184" s="1791"/>
      <c r="G184" s="1791"/>
      <c r="H184" s="1326">
        <v>25.5</v>
      </c>
      <c r="I184" s="1327">
        <v>12.14</v>
      </c>
      <c r="J184" s="1327">
        <v>50.7</v>
      </c>
      <c r="K184" s="267" t="s">
        <v>42</v>
      </c>
      <c r="L184" s="267" t="s">
        <v>42</v>
      </c>
      <c r="M184" s="267" t="s">
        <v>42</v>
      </c>
    </row>
    <row r="185" spans="2:13" ht="12.75" customHeight="1">
      <c r="B185" s="1791" t="s">
        <v>36</v>
      </c>
      <c r="C185" s="1791"/>
      <c r="D185" s="1791"/>
      <c r="E185" s="1791"/>
      <c r="F185" s="1791"/>
      <c r="G185" s="1791"/>
      <c r="H185" s="1326">
        <v>10</v>
      </c>
      <c r="I185" s="1327">
        <v>71.86</v>
      </c>
      <c r="J185" s="1327">
        <v>59.1</v>
      </c>
      <c r="K185" s="267" t="s">
        <v>42</v>
      </c>
      <c r="L185" s="267" t="s">
        <v>42</v>
      </c>
      <c r="M185" s="267" t="s">
        <v>42</v>
      </c>
    </row>
    <row r="186" spans="2:13" ht="12.75" customHeight="1">
      <c r="B186" s="1791" t="s">
        <v>37</v>
      </c>
      <c r="C186" s="1791"/>
      <c r="D186" s="1791"/>
      <c r="E186" s="1791"/>
      <c r="F186" s="1791"/>
      <c r="G186" s="1791"/>
      <c r="H186" s="1326">
        <v>16.7</v>
      </c>
      <c r="I186" s="1327">
        <v>25.13</v>
      </c>
      <c r="J186" s="1327">
        <v>41.15</v>
      </c>
      <c r="K186" s="267" t="s">
        <v>42</v>
      </c>
      <c r="L186" s="267" t="s">
        <v>42</v>
      </c>
      <c r="M186" s="267" t="s">
        <v>42</v>
      </c>
    </row>
    <row r="187" spans="2:13" ht="12.75" customHeight="1">
      <c r="B187" s="1795" t="s">
        <v>43</v>
      </c>
      <c r="C187" s="1795"/>
      <c r="D187" s="1795"/>
      <c r="E187" s="1795"/>
      <c r="F187" s="1795"/>
      <c r="G187" s="1795"/>
      <c r="H187" s="1329">
        <v>26.1</v>
      </c>
      <c r="I187" s="1330">
        <v>29.33</v>
      </c>
      <c r="J187" s="1330">
        <v>46</v>
      </c>
      <c r="K187" s="1331">
        <v>40.200000000000003</v>
      </c>
      <c r="L187" s="2725">
        <v>38.409999999999997</v>
      </c>
      <c r="M187" s="2725">
        <v>38.57</v>
      </c>
    </row>
    <row r="188" spans="2:13" ht="21.75" customHeight="1">
      <c r="B188" s="3259" t="s">
        <v>395</v>
      </c>
      <c r="C188" s="2964"/>
      <c r="D188" s="2964"/>
      <c r="E188" s="2964"/>
      <c r="F188" s="2964"/>
      <c r="G188" s="2964"/>
      <c r="H188" s="2964"/>
      <c r="I188" s="2964"/>
      <c r="J188" s="2964"/>
      <c r="K188" s="2964"/>
      <c r="L188" s="2964"/>
      <c r="M188" s="2964"/>
    </row>
    <row r="189" spans="2:13" ht="12.75" customHeight="1">
      <c r="B189" s="1"/>
      <c r="C189" s="1"/>
      <c r="D189" s="1"/>
      <c r="E189" s="1"/>
      <c r="F189" s="1"/>
      <c r="G189" s="1"/>
      <c r="H189" s="1"/>
      <c r="I189" s="1"/>
      <c r="J189" s="1"/>
      <c r="K189" s="1"/>
      <c r="L189" s="1"/>
      <c r="M189" s="1"/>
    </row>
    <row r="190" spans="2:13" ht="12.75" customHeight="1">
      <c r="B190" s="1"/>
      <c r="C190" s="1"/>
      <c r="D190" s="1"/>
      <c r="E190" s="1"/>
      <c r="F190" s="1"/>
      <c r="G190" s="1"/>
      <c r="H190" s="1"/>
      <c r="I190" s="1"/>
      <c r="J190" s="1"/>
      <c r="K190" s="1"/>
      <c r="L190" s="1"/>
      <c r="M190" s="1"/>
    </row>
    <row r="191" spans="2:13" ht="12.75" customHeight="1">
      <c r="B191" s="1705" t="s">
        <v>131</v>
      </c>
      <c r="C191" s="1705"/>
      <c r="D191" s="1705"/>
      <c r="E191" s="1705"/>
      <c r="F191" s="1705"/>
      <c r="G191" s="1705"/>
      <c r="H191" s="1705"/>
      <c r="I191" s="1705"/>
      <c r="J191" s="1705"/>
      <c r="K191" s="1705"/>
      <c r="L191" s="1705"/>
      <c r="M191" s="1705"/>
    </row>
    <row r="193" spans="2:7" ht="15" customHeight="1">
      <c r="B193" s="3153" t="s">
        <v>396</v>
      </c>
      <c r="C193" s="2885"/>
      <c r="D193" s="2885"/>
      <c r="E193" s="3260">
        <v>2023</v>
      </c>
      <c r="F193" s="3194" t="s">
        <v>133</v>
      </c>
      <c r="G193" s="3263">
        <v>2025</v>
      </c>
    </row>
    <row r="194" spans="2:7" ht="15" customHeight="1">
      <c r="B194" s="2885"/>
      <c r="C194" s="2882"/>
      <c r="D194" s="2885"/>
      <c r="E194" s="3261"/>
      <c r="F194" s="2885"/>
      <c r="G194" s="3264"/>
    </row>
    <row r="195" spans="2:7" ht="15" customHeight="1">
      <c r="B195" s="2885"/>
      <c r="C195" s="2882"/>
      <c r="D195" s="2885"/>
      <c r="E195" s="3261"/>
      <c r="F195" s="2885"/>
      <c r="G195" s="3264"/>
    </row>
    <row r="196" spans="2:7" ht="15.75" customHeight="1">
      <c r="B196" s="2885"/>
      <c r="C196" s="2885"/>
      <c r="D196" s="2885"/>
      <c r="E196" s="3262"/>
      <c r="F196" s="2885"/>
      <c r="G196" s="3265"/>
    </row>
    <row r="197" spans="2:7" ht="15.75" customHeight="1">
      <c r="B197" s="2699" t="s">
        <v>106</v>
      </c>
      <c r="C197" s="2699"/>
      <c r="D197" s="2699"/>
      <c r="E197" s="2699"/>
      <c r="F197" s="2699"/>
      <c r="G197" s="2699"/>
    </row>
    <row r="198" spans="2:7" ht="12.75" customHeight="1">
      <c r="B198" s="1787" t="s">
        <v>84</v>
      </c>
      <c r="C198" s="1787"/>
      <c r="D198" s="1787"/>
      <c r="E198" s="1838">
        <v>0.99212759431550968</v>
      </c>
      <c r="F198" s="1839" t="s">
        <v>42</v>
      </c>
      <c r="G198" s="1332">
        <v>0.99809999999999999</v>
      </c>
    </row>
    <row r="199" spans="2:7" ht="12.75" customHeight="1">
      <c r="B199" s="2133" t="s">
        <v>107</v>
      </c>
      <c r="C199" s="2133"/>
      <c r="D199" s="2133"/>
      <c r="E199" s="1333">
        <v>0.9689119170984456</v>
      </c>
      <c r="F199" s="1200" t="s">
        <v>42</v>
      </c>
      <c r="G199" s="1334">
        <v>0.99829999999999997</v>
      </c>
    </row>
    <row r="200" spans="2:7" ht="15" customHeight="1">
      <c r="B200" s="2701" t="s">
        <v>29</v>
      </c>
      <c r="C200" s="2701"/>
      <c r="D200" s="2701"/>
      <c r="E200" s="2701"/>
      <c r="F200" s="2701"/>
      <c r="G200" s="2701"/>
    </row>
    <row r="201" spans="2:7" ht="12.75" customHeight="1">
      <c r="B201" s="11" t="s">
        <v>30</v>
      </c>
      <c r="C201" s="11"/>
      <c r="D201" s="11"/>
      <c r="E201" s="1838">
        <v>1</v>
      </c>
      <c r="F201" s="1839" t="s">
        <v>42</v>
      </c>
      <c r="G201" s="1335">
        <v>1</v>
      </c>
    </row>
    <row r="202" spans="2:7" ht="12.75" customHeight="1">
      <c r="B202" s="2133" t="s">
        <v>31</v>
      </c>
      <c r="C202" s="2133"/>
      <c r="D202" s="2133"/>
      <c r="E202" s="144">
        <v>0.98928024502297085</v>
      </c>
      <c r="F202" s="166" t="s">
        <v>42</v>
      </c>
      <c r="G202" s="2726">
        <v>0.98580000000000001</v>
      </c>
    </row>
    <row r="203" spans="2:7" ht="12.75" customHeight="1">
      <c r="B203" s="2133" t="s">
        <v>32</v>
      </c>
      <c r="C203" s="2133"/>
      <c r="D203" s="2133"/>
      <c r="E203" s="144">
        <v>1</v>
      </c>
      <c r="F203" s="166" t="s">
        <v>42</v>
      </c>
      <c r="G203" s="2726">
        <v>0.98829999999999996</v>
      </c>
    </row>
    <row r="204" spans="2:7" ht="12.75" customHeight="1">
      <c r="B204" s="2133" t="s">
        <v>33</v>
      </c>
      <c r="C204" s="2133"/>
      <c r="D204" s="2133"/>
      <c r="E204" s="144">
        <v>0.99396378269617702</v>
      </c>
      <c r="F204" s="166" t="s">
        <v>42</v>
      </c>
      <c r="G204" s="2726">
        <v>0.99609999999999999</v>
      </c>
    </row>
    <row r="205" spans="2:7" ht="12.75" customHeight="1">
      <c r="B205" s="2133" t="s">
        <v>34</v>
      </c>
      <c r="C205" s="2133"/>
      <c r="D205" s="2133"/>
      <c r="E205" s="144">
        <v>0.98363095238095233</v>
      </c>
      <c r="F205" s="166" t="s">
        <v>42</v>
      </c>
      <c r="G205" s="2727">
        <v>1</v>
      </c>
    </row>
    <row r="206" spans="2:7" ht="12.75" customHeight="1">
      <c r="B206" s="2133" t="s">
        <v>35</v>
      </c>
      <c r="C206" s="2133"/>
      <c r="D206" s="2133"/>
      <c r="E206" s="144">
        <v>0.99137931034482762</v>
      </c>
      <c r="F206" s="166" t="s">
        <v>42</v>
      </c>
      <c r="G206" s="2726">
        <v>0.99790000000000001</v>
      </c>
    </row>
    <row r="207" spans="2:7" ht="12.75" customHeight="1">
      <c r="B207" s="2133" t="s">
        <v>36</v>
      </c>
      <c r="C207" s="2133"/>
      <c r="D207" s="2133"/>
      <c r="E207" s="144">
        <v>0.98181818181818181</v>
      </c>
      <c r="F207" s="166" t="s">
        <v>42</v>
      </c>
      <c r="G207" s="2727">
        <v>1</v>
      </c>
    </row>
    <row r="208" spans="2:7" ht="12.75" customHeight="1">
      <c r="B208" s="2133" t="s">
        <v>37</v>
      </c>
      <c r="C208" s="2133"/>
      <c r="D208" s="2133"/>
      <c r="E208" s="144">
        <v>0.98770290211510081</v>
      </c>
      <c r="F208" s="166" t="s">
        <v>42</v>
      </c>
      <c r="G208" s="2726">
        <v>0.99939999999999996</v>
      </c>
    </row>
    <row r="209" spans="2:13" ht="12.75" customHeight="1">
      <c r="B209" s="2133" t="s">
        <v>38</v>
      </c>
      <c r="C209" s="2133"/>
      <c r="D209" s="2133"/>
      <c r="E209" s="166" t="s">
        <v>47</v>
      </c>
      <c r="F209" s="166" t="s">
        <v>42</v>
      </c>
      <c r="G209" s="2726">
        <v>0.99409999999999998</v>
      </c>
      <c r="H209" s="1"/>
      <c r="I209" s="1"/>
      <c r="J209" s="1"/>
      <c r="K209" s="1"/>
      <c r="L209" s="1"/>
      <c r="M209" s="1"/>
    </row>
    <row r="210" spans="2:13" ht="12.75" customHeight="1">
      <c r="B210" s="1849" t="s">
        <v>43</v>
      </c>
      <c r="C210" s="1849"/>
      <c r="D210" s="1849"/>
      <c r="E210" s="145">
        <v>0.98830159678934337</v>
      </c>
      <c r="F210" s="168" t="s">
        <v>42</v>
      </c>
      <c r="G210" s="1334">
        <v>0.99809999999999999</v>
      </c>
      <c r="H210" s="1"/>
      <c r="I210" s="1"/>
      <c r="J210" s="1"/>
      <c r="K210" s="1"/>
      <c r="L210" s="1"/>
      <c r="M210" s="1"/>
    </row>
    <row r="211" spans="2:13" ht="15" customHeight="1">
      <c r="B211" s="2962" t="s">
        <v>397</v>
      </c>
      <c r="C211" s="2933"/>
      <c r="D211" s="2933"/>
      <c r="E211" s="2933"/>
      <c r="F211" s="2933"/>
      <c r="G211" s="2933"/>
      <c r="H211" s="1"/>
      <c r="I211" s="1"/>
      <c r="J211" s="1"/>
      <c r="K211" s="1"/>
      <c r="L211" s="1"/>
      <c r="M211" s="1"/>
    </row>
    <row r="212" spans="2:13" ht="12.75" customHeight="1">
      <c r="B212" s="2885"/>
      <c r="C212" s="2882"/>
      <c r="D212" s="2882"/>
      <c r="E212" s="2882"/>
      <c r="F212" s="2882"/>
      <c r="G212" s="2885"/>
      <c r="H212" s="1"/>
      <c r="I212" s="1"/>
      <c r="J212" s="1"/>
      <c r="K212" s="1"/>
      <c r="L212" s="1"/>
      <c r="M212" s="1"/>
    </row>
    <row r="213" spans="2:13" ht="12.75" customHeight="1">
      <c r="B213" s="2885"/>
      <c r="C213" s="2882"/>
      <c r="D213" s="2882"/>
      <c r="E213" s="2882"/>
      <c r="F213" s="2882"/>
      <c r="G213" s="2885"/>
      <c r="H213" s="1"/>
      <c r="I213" s="1"/>
      <c r="J213" s="1"/>
      <c r="K213" s="1"/>
      <c r="L213" s="1"/>
      <c r="M213" s="1"/>
    </row>
    <row r="214" spans="2:13" ht="12.75" customHeight="1">
      <c r="B214" s="2885"/>
      <c r="C214" s="2882"/>
      <c r="D214" s="2882"/>
      <c r="E214" s="2882"/>
      <c r="F214" s="2882"/>
      <c r="G214" s="2885"/>
      <c r="H214" s="1"/>
      <c r="I214" s="1"/>
      <c r="J214" s="1"/>
      <c r="K214" s="1"/>
      <c r="L214" s="1"/>
      <c r="M214" s="1"/>
    </row>
    <row r="215" spans="2:13" ht="16.5" customHeight="1">
      <c r="B215" s="2901"/>
      <c r="C215" s="2901"/>
      <c r="D215" s="2901"/>
      <c r="E215" s="2901"/>
      <c r="F215" s="2901"/>
      <c r="G215" s="2901"/>
      <c r="H215" s="1"/>
      <c r="I215" s="1"/>
      <c r="J215" s="1"/>
      <c r="K215" s="1"/>
      <c r="L215" s="1"/>
      <c r="M215" s="1"/>
    </row>
    <row r="216" spans="2:13" ht="12.75" customHeight="1">
      <c r="B216" s="23"/>
      <c r="C216" s="23"/>
      <c r="D216" s="23"/>
      <c r="E216" s="23"/>
      <c r="F216" s="23"/>
      <c r="G216" s="23"/>
      <c r="H216" s="23"/>
      <c r="I216" s="1"/>
      <c r="J216" s="1"/>
      <c r="K216" s="1"/>
      <c r="L216" s="1"/>
      <c r="M216" s="1"/>
    </row>
    <row r="217" spans="2:13" ht="12.75" customHeight="1">
      <c r="B217" s="23"/>
      <c r="C217" s="23"/>
      <c r="D217" s="23"/>
      <c r="E217" s="23"/>
      <c r="F217" s="23"/>
      <c r="G217" s="23"/>
      <c r="H217" s="23"/>
      <c r="I217" s="1"/>
      <c r="J217" s="1"/>
      <c r="K217" s="1"/>
      <c r="L217" s="1"/>
      <c r="M217" s="1"/>
    </row>
    <row r="218" spans="2:13" ht="12.75" customHeight="1">
      <c r="B218" s="1705" t="s">
        <v>135</v>
      </c>
      <c r="C218" s="1705"/>
      <c r="D218" s="1705"/>
      <c r="E218" s="1705"/>
      <c r="F218" s="1705"/>
      <c r="G218" s="1705"/>
      <c r="H218" s="1705"/>
      <c r="I218" s="1705"/>
      <c r="J218" s="1705"/>
      <c r="K218" s="1705"/>
      <c r="L218" s="1705"/>
      <c r="M218" s="1705"/>
    </row>
    <row r="219" spans="2:13" ht="12.75" customHeight="1">
      <c r="B219" s="1"/>
      <c r="C219" s="1"/>
      <c r="D219" s="1"/>
      <c r="E219" s="1"/>
      <c r="F219" s="1"/>
      <c r="G219" s="1"/>
      <c r="H219" s="1"/>
      <c r="I219" s="1"/>
      <c r="J219" s="1"/>
      <c r="K219" s="1"/>
      <c r="L219" s="1"/>
      <c r="M219" s="1"/>
    </row>
    <row r="220" spans="2:13" ht="15" customHeight="1">
      <c r="B220" s="3153" t="s">
        <v>398</v>
      </c>
      <c r="C220" s="2885"/>
      <c r="D220" s="2885"/>
      <c r="E220" s="2885"/>
      <c r="F220" s="2885"/>
      <c r="G220" s="2885"/>
      <c r="H220" s="3154">
        <v>2023</v>
      </c>
      <c r="I220" s="2885"/>
      <c r="J220" s="3154">
        <v>2024</v>
      </c>
      <c r="K220" s="2885"/>
      <c r="L220" s="3163">
        <v>2025</v>
      </c>
      <c r="M220" s="2885"/>
    </row>
    <row r="221" spans="2:13" ht="15" customHeight="1">
      <c r="B221" s="2885"/>
      <c r="C221" s="2885"/>
      <c r="D221" s="2885"/>
      <c r="E221" s="2885"/>
      <c r="F221" s="2885"/>
      <c r="G221" s="2885"/>
      <c r="H221" s="2728" t="s">
        <v>84</v>
      </c>
      <c r="I221" s="2729" t="s">
        <v>107</v>
      </c>
      <c r="J221" s="2728" t="s">
        <v>84</v>
      </c>
      <c r="K221" s="2723" t="s">
        <v>107</v>
      </c>
      <c r="L221" s="2728" t="s">
        <v>84</v>
      </c>
      <c r="M221" s="2723" t="s">
        <v>107</v>
      </c>
    </row>
    <row r="222" spans="2:13" ht="12.75" customHeight="1">
      <c r="B222" s="208" t="s">
        <v>30</v>
      </c>
      <c r="C222" s="208"/>
      <c r="D222" s="208"/>
      <c r="E222" s="208"/>
      <c r="F222" s="208"/>
      <c r="G222" s="208"/>
      <c r="H222" s="1028">
        <v>0.90909090909090906</v>
      </c>
      <c r="I222" s="2412">
        <v>9.0909090909090912E-2</v>
      </c>
      <c r="J222" s="1028">
        <v>0.875</v>
      </c>
      <c r="K222" s="2412">
        <v>0.125</v>
      </c>
      <c r="L222" s="1336">
        <v>0.81799999999999995</v>
      </c>
      <c r="M222" s="1337">
        <v>18.2</v>
      </c>
    </row>
    <row r="223" spans="2:13" ht="12.75" customHeight="1">
      <c r="B223" s="1791" t="s">
        <v>31</v>
      </c>
      <c r="C223" s="1791"/>
      <c r="D223" s="1791"/>
      <c r="E223" s="1791"/>
      <c r="F223" s="1791"/>
      <c r="G223" s="1791"/>
      <c r="H223" s="159">
        <v>0.8437956204379562</v>
      </c>
      <c r="I223" s="1846">
        <v>0.1562043795620438</v>
      </c>
      <c r="J223" s="159">
        <v>0.84</v>
      </c>
      <c r="K223" s="1846">
        <v>0.16</v>
      </c>
      <c r="L223" s="480">
        <v>0.83199999999999996</v>
      </c>
      <c r="M223" s="1338">
        <v>16.8</v>
      </c>
    </row>
    <row r="224" spans="2:13" ht="12.75" customHeight="1">
      <c r="B224" s="1791" t="s">
        <v>32</v>
      </c>
      <c r="C224" s="1791"/>
      <c r="D224" s="1791"/>
      <c r="E224" s="1791"/>
      <c r="F224" s="1791"/>
      <c r="G224" s="1791"/>
      <c r="H224" s="159">
        <v>0.56140350877192979</v>
      </c>
      <c r="I224" s="1846">
        <v>0.43859649122807015</v>
      </c>
      <c r="J224" s="159">
        <v>0.55400000000000005</v>
      </c>
      <c r="K224" s="1846">
        <v>0.44600000000000001</v>
      </c>
      <c r="L224" s="480">
        <v>0.53800000000000003</v>
      </c>
      <c r="M224" s="1338">
        <v>46.2</v>
      </c>
    </row>
    <row r="225" spans="2:13" ht="12.75" customHeight="1">
      <c r="B225" s="1791" t="s">
        <v>33</v>
      </c>
      <c r="C225" s="1791"/>
      <c r="D225" s="1791"/>
      <c r="E225" s="1791"/>
      <c r="F225" s="1791"/>
      <c r="G225" s="1791"/>
      <c r="H225" s="159">
        <v>0.86346863468634683</v>
      </c>
      <c r="I225" s="1846">
        <v>0.13653136531365315</v>
      </c>
      <c r="J225" s="159">
        <v>0.84899999999999998</v>
      </c>
      <c r="K225" s="1846">
        <v>0.151</v>
      </c>
      <c r="L225" s="480">
        <v>0.83399999999999996</v>
      </c>
      <c r="M225" s="1338">
        <v>16.600000000000001</v>
      </c>
    </row>
    <row r="226" spans="2:13" ht="12.75" customHeight="1">
      <c r="B226" s="1791" t="s">
        <v>34</v>
      </c>
      <c r="C226" s="1791"/>
      <c r="D226" s="1791"/>
      <c r="E226" s="1791"/>
      <c r="F226" s="1791"/>
      <c r="G226" s="1791"/>
      <c r="H226" s="159">
        <v>0.47639484978540775</v>
      </c>
      <c r="I226" s="1846">
        <v>0.52360515021459231</v>
      </c>
      <c r="J226" s="159">
        <v>0.46300000000000002</v>
      </c>
      <c r="K226" s="1846">
        <v>0.53700000000000003</v>
      </c>
      <c r="L226" s="480">
        <v>0.434</v>
      </c>
      <c r="M226" s="1338">
        <v>56.6</v>
      </c>
    </row>
    <row r="227" spans="2:13" ht="12.75" customHeight="1">
      <c r="B227" s="1791" t="s">
        <v>35</v>
      </c>
      <c r="C227" s="1791"/>
      <c r="D227" s="1791"/>
      <c r="E227" s="1791"/>
      <c r="F227" s="1791"/>
      <c r="G227" s="1791"/>
      <c r="H227" s="159">
        <v>0.87929773226042429</v>
      </c>
      <c r="I227" s="1846">
        <v>0.12070226773957571</v>
      </c>
      <c r="J227" s="159">
        <v>0.88500000000000001</v>
      </c>
      <c r="K227" s="1846">
        <v>0.115</v>
      </c>
      <c r="L227" s="480">
        <v>0.86899999999999999</v>
      </c>
      <c r="M227" s="1338">
        <v>13.1</v>
      </c>
    </row>
    <row r="228" spans="2:13" ht="12.75" customHeight="1">
      <c r="B228" s="1791" t="s">
        <v>36</v>
      </c>
      <c r="C228" s="1791"/>
      <c r="D228" s="1791"/>
      <c r="E228" s="1791"/>
      <c r="F228" s="1791"/>
      <c r="G228" s="1791"/>
      <c r="H228" s="159">
        <v>0.46024096385542168</v>
      </c>
      <c r="I228" s="1846">
        <v>0.53975903614457832</v>
      </c>
      <c r="J228" s="159">
        <v>0.495</v>
      </c>
      <c r="K228" s="1846">
        <v>0.505</v>
      </c>
      <c r="L228" s="480">
        <v>0.52200000000000002</v>
      </c>
      <c r="M228" s="1338">
        <v>47.8</v>
      </c>
    </row>
    <row r="229" spans="2:13" ht="12.75" customHeight="1">
      <c r="B229" s="1791" t="s">
        <v>37</v>
      </c>
      <c r="C229" s="1791"/>
      <c r="D229" s="1791"/>
      <c r="E229" s="1791"/>
      <c r="F229" s="1791"/>
      <c r="G229" s="1791"/>
      <c r="H229" s="159">
        <v>0.83970799917746242</v>
      </c>
      <c r="I229" s="1846">
        <v>0.16029200082253753</v>
      </c>
      <c r="J229" s="159">
        <v>0.82099999999999995</v>
      </c>
      <c r="K229" s="1846">
        <v>0.17899999999999999</v>
      </c>
      <c r="L229" s="480">
        <v>0.78700000000000003</v>
      </c>
      <c r="M229" s="1338">
        <v>21.3</v>
      </c>
    </row>
    <row r="230" spans="2:13" ht="12.75" customHeight="1">
      <c r="B230" s="1791" t="s">
        <v>38</v>
      </c>
      <c r="C230" s="1791"/>
      <c r="D230" s="1791"/>
      <c r="E230" s="1791"/>
      <c r="F230" s="1791"/>
      <c r="G230" s="1791"/>
      <c r="H230" s="159">
        <v>0</v>
      </c>
      <c r="I230" s="2501">
        <v>1</v>
      </c>
      <c r="J230" s="159">
        <v>0</v>
      </c>
      <c r="K230" s="2501">
        <v>1</v>
      </c>
      <c r="L230" s="480">
        <v>3.0000000000000001E-3</v>
      </c>
      <c r="M230" s="1338">
        <v>99.7</v>
      </c>
    </row>
    <row r="231" spans="2:13" ht="12.75" customHeight="1">
      <c r="B231" s="1791" t="s">
        <v>39</v>
      </c>
      <c r="C231" s="1791"/>
      <c r="D231" s="1791"/>
      <c r="E231" s="1791"/>
      <c r="F231" s="1791"/>
      <c r="G231" s="1791"/>
      <c r="H231" s="159">
        <v>0.44827586206896552</v>
      </c>
      <c r="I231" s="1846">
        <v>0.55172413793103448</v>
      </c>
      <c r="J231" s="159">
        <v>0.32200000000000001</v>
      </c>
      <c r="K231" s="1846">
        <v>0.67800000000000005</v>
      </c>
      <c r="L231" s="480">
        <v>0.35099999999999998</v>
      </c>
      <c r="M231" s="1338">
        <v>64.900000000000006</v>
      </c>
    </row>
    <row r="232" spans="2:13" ht="12.75" customHeight="1">
      <c r="B232" s="1791" t="s">
        <v>40</v>
      </c>
      <c r="C232" s="1791"/>
      <c r="D232" s="1791"/>
      <c r="E232" s="1791"/>
      <c r="F232" s="1791"/>
      <c r="G232" s="1791"/>
      <c r="H232" s="159">
        <v>0.31666666666666665</v>
      </c>
      <c r="I232" s="1846">
        <v>0.68333333333333335</v>
      </c>
      <c r="J232" s="159">
        <v>0.36699999999999999</v>
      </c>
      <c r="K232" s="1846">
        <v>0.63300000000000001</v>
      </c>
      <c r="L232" s="1339">
        <v>0</v>
      </c>
      <c r="M232" s="1338">
        <v>0</v>
      </c>
    </row>
    <row r="233" spans="2:13" ht="12.75" customHeight="1">
      <c r="B233" s="1795" t="s">
        <v>43</v>
      </c>
      <c r="C233" s="1795"/>
      <c r="D233" s="1795"/>
      <c r="E233" s="1795"/>
      <c r="F233" s="1795"/>
      <c r="G233" s="1795"/>
      <c r="H233" s="958">
        <v>0.77619435396308356</v>
      </c>
      <c r="I233" s="1848">
        <v>0.22380564603691638</v>
      </c>
      <c r="J233" s="958">
        <v>0.75600000000000001</v>
      </c>
      <c r="K233" s="1848">
        <v>0.24399999999999999</v>
      </c>
      <c r="L233" s="1340">
        <v>73</v>
      </c>
      <c r="M233" s="1341">
        <v>27</v>
      </c>
    </row>
    <row r="234" spans="2:13" ht="22.5" customHeight="1">
      <c r="B234" s="2932" t="s">
        <v>399</v>
      </c>
      <c r="C234" s="2933"/>
      <c r="D234" s="2933"/>
      <c r="E234" s="2933"/>
      <c r="F234" s="2933"/>
      <c r="G234" s="2933"/>
      <c r="H234" s="2933"/>
      <c r="I234" s="2933"/>
      <c r="J234" s="2933"/>
      <c r="K234" s="2933"/>
      <c r="L234" s="2933"/>
      <c r="M234" s="2933"/>
    </row>
    <row r="235" spans="2:13" ht="1.5" customHeight="1">
      <c r="B235" s="2885"/>
      <c r="C235" s="2882"/>
      <c r="D235" s="2882"/>
      <c r="E235" s="2882"/>
      <c r="F235" s="2882"/>
      <c r="G235" s="2882"/>
      <c r="H235" s="2882"/>
      <c r="I235" s="2882"/>
      <c r="J235" s="2882"/>
      <c r="K235" s="2882"/>
      <c r="L235" s="2882"/>
      <c r="M235" s="2885"/>
    </row>
    <row r="236" spans="2:13" ht="6.75" customHeight="1">
      <c r="B236" s="2901"/>
      <c r="C236" s="2901"/>
      <c r="D236" s="2901"/>
      <c r="E236" s="2901"/>
      <c r="F236" s="2901"/>
      <c r="G236" s="2901"/>
      <c r="H236" s="2901"/>
      <c r="I236" s="2901"/>
      <c r="J236" s="2901"/>
      <c r="K236" s="2901"/>
      <c r="L236" s="2901"/>
      <c r="M236" s="2901"/>
    </row>
    <row r="237" spans="2:13" ht="12.75" customHeight="1">
      <c r="B237" s="1"/>
      <c r="C237" s="1"/>
      <c r="D237" s="1"/>
      <c r="E237" s="1"/>
      <c r="F237" s="1"/>
      <c r="G237" s="1"/>
      <c r="H237" s="1"/>
      <c r="I237" s="1"/>
      <c r="J237" s="1"/>
      <c r="K237" s="1"/>
      <c r="L237" s="1"/>
      <c r="M237" s="1"/>
    </row>
    <row r="238" spans="2:13" ht="15" customHeight="1">
      <c r="B238" s="3153" t="s">
        <v>400</v>
      </c>
      <c r="C238" s="2885"/>
      <c r="D238" s="2885"/>
      <c r="E238" s="3154">
        <v>2023</v>
      </c>
      <c r="F238" s="2885"/>
      <c r="G238" s="2912"/>
      <c r="H238" s="3154">
        <v>2024</v>
      </c>
      <c r="I238" s="2885"/>
      <c r="J238" s="3112"/>
      <c r="K238" s="3163">
        <v>2025</v>
      </c>
      <c r="L238" s="2885"/>
      <c r="M238" s="3112"/>
    </row>
    <row r="239" spans="2:13" ht="15" customHeight="1">
      <c r="B239" s="2885"/>
      <c r="C239" s="2882"/>
      <c r="D239" s="2885"/>
      <c r="E239" s="3246" t="s">
        <v>109</v>
      </c>
      <c r="F239" s="3248" t="s">
        <v>110</v>
      </c>
      <c r="G239" s="3250" t="s">
        <v>111</v>
      </c>
      <c r="H239" s="3246" t="s">
        <v>109</v>
      </c>
      <c r="I239" s="3248" t="s">
        <v>110</v>
      </c>
      <c r="J239" s="3250" t="s">
        <v>111</v>
      </c>
      <c r="K239" s="3246" t="s">
        <v>109</v>
      </c>
      <c r="L239" s="3248" t="s">
        <v>110</v>
      </c>
      <c r="M239" s="3250" t="s">
        <v>111</v>
      </c>
    </row>
    <row r="240" spans="2:13" ht="12.75" customHeight="1">
      <c r="B240" s="2885"/>
      <c r="C240" s="2882"/>
      <c r="D240" s="2885"/>
      <c r="E240" s="3142"/>
      <c r="F240" s="3144"/>
      <c r="G240" s="3146"/>
      <c r="H240" s="3142"/>
      <c r="I240" s="3144"/>
      <c r="J240" s="3146"/>
      <c r="K240" s="3142"/>
      <c r="L240" s="3144"/>
      <c r="M240" s="3146"/>
    </row>
    <row r="241" spans="2:14" ht="12.75" customHeight="1">
      <c r="B241" s="2885"/>
      <c r="C241" s="2885"/>
      <c r="D241" s="2885"/>
      <c r="E241" s="3247"/>
      <c r="F241" s="3249"/>
      <c r="G241" s="3251"/>
      <c r="H241" s="3247"/>
      <c r="I241" s="3249"/>
      <c r="J241" s="3251"/>
      <c r="K241" s="3247"/>
      <c r="L241" s="3249"/>
      <c r="M241" s="3251"/>
      <c r="N241" s="1"/>
    </row>
    <row r="242" spans="2:14" ht="12.75" customHeight="1">
      <c r="B242" s="208" t="s">
        <v>30</v>
      </c>
      <c r="C242" s="208"/>
      <c r="D242" s="208"/>
      <c r="E242" s="2430">
        <v>0</v>
      </c>
      <c r="F242" s="2167">
        <v>0.45454545454545453</v>
      </c>
      <c r="G242" s="2162">
        <v>0.54545454545454541</v>
      </c>
      <c r="H242" s="2730">
        <v>0</v>
      </c>
      <c r="I242" s="2731">
        <v>0.54200000000000004</v>
      </c>
      <c r="J242" s="2732">
        <v>0.45800000000000002</v>
      </c>
      <c r="K242" s="2733">
        <v>0</v>
      </c>
      <c r="L242" s="2733">
        <v>0.5</v>
      </c>
      <c r="M242" s="2733">
        <v>0.5</v>
      </c>
      <c r="N242" s="1"/>
    </row>
    <row r="243" spans="2:14" ht="12.75" customHeight="1">
      <c r="B243" s="1791" t="s">
        <v>31</v>
      </c>
      <c r="C243" s="1791"/>
      <c r="D243" s="1791"/>
      <c r="E243" s="159">
        <v>3.5036496350364967E-2</v>
      </c>
      <c r="F243" s="160">
        <v>0.73868613138686134</v>
      </c>
      <c r="G243" s="1846">
        <v>0.22627737226277372</v>
      </c>
      <c r="H243" s="1342">
        <v>3.1E-2</v>
      </c>
      <c r="I243" s="1343">
        <v>0.74299999999999999</v>
      </c>
      <c r="J243" s="1344">
        <v>0.22500000000000001</v>
      </c>
      <c r="K243" s="1146">
        <v>2.5000000000000001E-2</v>
      </c>
      <c r="L243" s="1146">
        <v>0.76600000000000001</v>
      </c>
      <c r="M243" s="1146">
        <v>0.21</v>
      </c>
      <c r="N243" s="1"/>
    </row>
    <row r="244" spans="2:14" ht="12.75" customHeight="1">
      <c r="B244" s="1791" t="s">
        <v>32</v>
      </c>
      <c r="C244" s="1791"/>
      <c r="D244" s="1791"/>
      <c r="E244" s="159">
        <v>0.11842105263157894</v>
      </c>
      <c r="F244" s="160">
        <v>0.71491228070175439</v>
      </c>
      <c r="G244" s="1846">
        <v>0.16666666666666666</v>
      </c>
      <c r="H244" s="159">
        <v>9.8000000000000004E-2</v>
      </c>
      <c r="I244" s="160">
        <v>0.72799999999999998</v>
      </c>
      <c r="J244" s="1846">
        <v>0.17399999999999999</v>
      </c>
      <c r="K244" s="1345">
        <v>9.7000000000000003E-2</v>
      </c>
      <c r="L244" s="1346">
        <v>0.73099999999999998</v>
      </c>
      <c r="M244" s="2170">
        <v>0.17199999999999999</v>
      </c>
      <c r="N244" s="1"/>
    </row>
    <row r="245" spans="2:14" ht="12.75" customHeight="1">
      <c r="B245" s="1791" t="s">
        <v>33</v>
      </c>
      <c r="C245" s="1791"/>
      <c r="D245" s="1791"/>
      <c r="E245" s="159">
        <v>0.11808118081180811</v>
      </c>
      <c r="F245" s="160">
        <v>0.72140221402214022</v>
      </c>
      <c r="G245" s="1846">
        <v>0.16051660516605165</v>
      </c>
      <c r="H245" s="159">
        <v>0.10199999999999999</v>
      </c>
      <c r="I245" s="160">
        <v>0.73899999999999999</v>
      </c>
      <c r="J245" s="1846">
        <v>0.158</v>
      </c>
      <c r="K245" s="480">
        <v>0.108</v>
      </c>
      <c r="L245" s="572">
        <v>0.747</v>
      </c>
      <c r="M245" s="481">
        <v>0.14499999999999999</v>
      </c>
      <c r="N245" s="1"/>
    </row>
    <row r="246" spans="2:14" ht="12.75" customHeight="1">
      <c r="B246" s="1791" t="s">
        <v>34</v>
      </c>
      <c r="C246" s="1791"/>
      <c r="D246" s="1791"/>
      <c r="E246" s="159">
        <v>0.37660944206008584</v>
      </c>
      <c r="F246" s="160">
        <v>0.55364806866952787</v>
      </c>
      <c r="G246" s="1846">
        <v>6.974248927038626E-2</v>
      </c>
      <c r="H246" s="159">
        <v>0.373</v>
      </c>
      <c r="I246" s="160">
        <v>0.54300000000000004</v>
      </c>
      <c r="J246" s="1846">
        <v>8.4000000000000005E-2</v>
      </c>
      <c r="K246" s="480">
        <v>0.376</v>
      </c>
      <c r="L246" s="572">
        <v>0.54</v>
      </c>
      <c r="M246" s="481">
        <v>8.4000000000000005E-2</v>
      </c>
      <c r="N246" s="1"/>
    </row>
    <row r="247" spans="2:14" ht="12.75" customHeight="1">
      <c r="B247" s="1791" t="s">
        <v>35</v>
      </c>
      <c r="C247" s="1791"/>
      <c r="D247" s="1791"/>
      <c r="E247" s="159">
        <v>0.18141916605705927</v>
      </c>
      <c r="F247" s="160">
        <v>0.67300658376005851</v>
      </c>
      <c r="G247" s="1846">
        <v>0.14557425018288223</v>
      </c>
      <c r="H247" s="159">
        <v>0.17699999999999999</v>
      </c>
      <c r="I247" s="160">
        <v>0.67200000000000004</v>
      </c>
      <c r="J247" s="1846">
        <v>0.151</v>
      </c>
      <c r="K247" s="480">
        <v>0.17299999999999999</v>
      </c>
      <c r="L247" s="572">
        <v>0.65800000000000003</v>
      </c>
      <c r="M247" s="481">
        <v>0.16900000000000001</v>
      </c>
      <c r="N247" s="1"/>
    </row>
    <row r="248" spans="2:14" ht="12.75" customHeight="1">
      <c r="B248" s="1791" t="s">
        <v>36</v>
      </c>
      <c r="C248" s="1791"/>
      <c r="D248" s="1791"/>
      <c r="E248" s="159">
        <v>0.35180722891566263</v>
      </c>
      <c r="F248" s="160">
        <v>0.54939759036144575</v>
      </c>
      <c r="G248" s="1846">
        <v>9.8795180722891562E-2</v>
      </c>
      <c r="H248" s="159">
        <v>0.27100000000000002</v>
      </c>
      <c r="I248" s="160">
        <v>0.57299999999999995</v>
      </c>
      <c r="J248" s="1846">
        <v>0.157</v>
      </c>
      <c r="K248" s="480">
        <v>0.28299999999999997</v>
      </c>
      <c r="L248" s="572">
        <v>0.58199999999999996</v>
      </c>
      <c r="M248" s="481">
        <v>0.13500000000000001</v>
      </c>
      <c r="N248" s="1"/>
    </row>
    <row r="249" spans="2:14" ht="12.75" customHeight="1">
      <c r="B249" s="1791" t="s">
        <v>37</v>
      </c>
      <c r="C249" s="1791"/>
      <c r="D249" s="1791"/>
      <c r="E249" s="159">
        <v>0.29415998354924944</v>
      </c>
      <c r="F249" s="160">
        <v>0.57690725889368699</v>
      </c>
      <c r="G249" s="1846">
        <v>0.12893275755706354</v>
      </c>
      <c r="H249" s="159">
        <v>0.28399999999999997</v>
      </c>
      <c r="I249" s="160">
        <v>0.57299999999999995</v>
      </c>
      <c r="J249" s="1846">
        <v>0.14299999999999999</v>
      </c>
      <c r="K249" s="480">
        <v>0.28199999999999997</v>
      </c>
      <c r="L249" s="572">
        <v>0.56499999999999995</v>
      </c>
      <c r="M249" s="481">
        <v>0.152</v>
      </c>
      <c r="N249" s="1"/>
    </row>
    <row r="250" spans="2:14" ht="12.75" customHeight="1">
      <c r="B250" s="1791" t="s">
        <v>38</v>
      </c>
      <c r="C250" s="1791"/>
      <c r="D250" s="1791"/>
      <c r="E250" s="159">
        <v>0.59022556390977443</v>
      </c>
      <c r="F250" s="160">
        <v>0.40977443609022557</v>
      </c>
      <c r="G250" s="1846">
        <v>0</v>
      </c>
      <c r="H250" s="159">
        <v>0.58799999999999997</v>
      </c>
      <c r="I250" s="160">
        <v>0.40400000000000003</v>
      </c>
      <c r="J250" s="1846">
        <v>8.9999999999999993E-3</v>
      </c>
      <c r="K250" s="480">
        <v>0.54800000000000004</v>
      </c>
      <c r="L250" s="572">
        <v>0.439</v>
      </c>
      <c r="M250" s="481">
        <v>1.2999999999999999E-2</v>
      </c>
      <c r="N250" s="1"/>
    </row>
    <row r="251" spans="2:14" ht="12.75" customHeight="1">
      <c r="B251" s="1791" t="s">
        <v>39</v>
      </c>
      <c r="C251" s="1791"/>
      <c r="D251" s="1791"/>
      <c r="E251" s="1065">
        <v>1</v>
      </c>
      <c r="F251" s="160">
        <v>0</v>
      </c>
      <c r="G251" s="1846">
        <v>0</v>
      </c>
      <c r="H251" s="159">
        <v>0.998</v>
      </c>
      <c r="I251" s="160">
        <v>2E-3</v>
      </c>
      <c r="J251" s="1846">
        <v>0</v>
      </c>
      <c r="K251" s="1339">
        <v>1</v>
      </c>
      <c r="L251" s="572">
        <v>0</v>
      </c>
      <c r="M251" s="481">
        <v>0</v>
      </c>
      <c r="N251" s="1"/>
    </row>
    <row r="252" spans="2:14" ht="12.75" customHeight="1">
      <c r="B252" s="1791" t="s">
        <v>40</v>
      </c>
      <c r="C252" s="1791"/>
      <c r="D252" s="1791"/>
      <c r="E252" s="1065">
        <v>1</v>
      </c>
      <c r="F252" s="160">
        <v>0</v>
      </c>
      <c r="G252" s="1846">
        <v>0</v>
      </c>
      <c r="H252" s="1065">
        <v>1</v>
      </c>
      <c r="I252" s="1846">
        <v>0</v>
      </c>
      <c r="J252" s="1846">
        <v>0</v>
      </c>
      <c r="K252" s="480">
        <v>0</v>
      </c>
      <c r="L252" s="481">
        <v>0</v>
      </c>
      <c r="M252" s="481">
        <v>0</v>
      </c>
      <c r="N252" s="1"/>
    </row>
    <row r="253" spans="2:14" ht="12.75" customHeight="1">
      <c r="B253" s="1795" t="s">
        <v>43</v>
      </c>
      <c r="C253" s="1795"/>
      <c r="D253" s="1795"/>
      <c r="E253" s="958">
        <v>0.30069218241042345</v>
      </c>
      <c r="F253" s="154">
        <v>0.57369706840390877</v>
      </c>
      <c r="G253" s="1848">
        <v>0.12561074918566775</v>
      </c>
      <c r="H253" s="958">
        <v>0.28899999999999998</v>
      </c>
      <c r="I253" s="154">
        <v>0.57299999999999995</v>
      </c>
      <c r="J253" s="1848">
        <v>0.13800000000000001</v>
      </c>
      <c r="K253" s="1347">
        <v>0.28699999999999998</v>
      </c>
      <c r="L253" s="1348">
        <v>0.56899999999999995</v>
      </c>
      <c r="M253" s="1349">
        <v>0.14299999999999999</v>
      </c>
      <c r="N253" s="1"/>
    </row>
    <row r="254" spans="2:14" ht="28.5" customHeight="1">
      <c r="B254" s="2963" t="s">
        <v>399</v>
      </c>
      <c r="C254" s="2964"/>
      <c r="D254" s="2964"/>
      <c r="E254" s="2964"/>
      <c r="F254" s="2964"/>
      <c r="G254" s="2964"/>
      <c r="H254" s="2964"/>
      <c r="I254" s="2964"/>
      <c r="J254" s="2964"/>
      <c r="K254" s="2964"/>
      <c r="L254" s="2964"/>
      <c r="M254" s="2964"/>
      <c r="N254" s="1"/>
    </row>
    <row r="255" spans="2:14" ht="12.75" customHeight="1">
      <c r="B255" s="1350"/>
      <c r="C255" s="1350"/>
      <c r="D255" s="1350"/>
      <c r="E255" s="1350"/>
      <c r="F255" s="1350"/>
      <c r="G255" s="1350"/>
      <c r="H255" s="1350"/>
      <c r="I255" s="1350"/>
      <c r="J255" s="1350"/>
      <c r="K255" s="1350"/>
      <c r="L255" s="1350"/>
      <c r="M255" s="1350"/>
      <c r="N255" s="1"/>
    </row>
    <row r="256" spans="2:14" ht="12.75" customHeight="1">
      <c r="B256" s="3155" t="s">
        <v>401</v>
      </c>
      <c r="C256" s="2885"/>
      <c r="D256" s="2885"/>
      <c r="E256" s="2885"/>
      <c r="F256" s="2885"/>
      <c r="G256" s="2885"/>
      <c r="H256" s="3252" t="s">
        <v>140</v>
      </c>
      <c r="I256" s="3252" t="s">
        <v>141</v>
      </c>
      <c r="J256" s="3252" t="s">
        <v>142</v>
      </c>
      <c r="K256" s="3252" t="s">
        <v>143</v>
      </c>
      <c r="L256" s="3252" t="s">
        <v>144</v>
      </c>
      <c r="M256" s="3254" t="s">
        <v>145</v>
      </c>
      <c r="N256" s="1"/>
    </row>
    <row r="257" spans="2:14" ht="12.75" customHeight="1">
      <c r="B257" s="2885"/>
      <c r="C257" s="2885"/>
      <c r="D257" s="2885"/>
      <c r="E257" s="2885"/>
      <c r="F257" s="2885"/>
      <c r="G257" s="2885"/>
      <c r="H257" s="3253"/>
      <c r="I257" s="3253"/>
      <c r="J257" s="3253"/>
      <c r="K257" s="3253"/>
      <c r="L257" s="3253"/>
      <c r="M257" s="3255"/>
      <c r="N257" s="1"/>
    </row>
    <row r="258" spans="2:14" ht="12.75" customHeight="1">
      <c r="B258" s="2956" t="s">
        <v>30</v>
      </c>
      <c r="C258" s="2926"/>
      <c r="D258" s="2926"/>
      <c r="E258" s="2926"/>
      <c r="F258" s="2926"/>
      <c r="G258" s="2926"/>
      <c r="H258" s="2503">
        <v>0</v>
      </c>
      <c r="I258" s="2503">
        <v>0.95799999999999996</v>
      </c>
      <c r="J258" s="2503">
        <v>0</v>
      </c>
      <c r="K258" s="2503">
        <v>4.2000000000000003E-2</v>
      </c>
      <c r="L258" s="2503">
        <v>0</v>
      </c>
      <c r="M258" s="2505">
        <v>0</v>
      </c>
      <c r="N258" s="1"/>
    </row>
    <row r="259" spans="2:14" ht="12.75" customHeight="1">
      <c r="B259" s="2976" t="s">
        <v>31</v>
      </c>
      <c r="C259" s="2908"/>
      <c r="D259" s="2908"/>
      <c r="E259" s="2908"/>
      <c r="F259" s="2908"/>
      <c r="G259" s="2908"/>
      <c r="H259" s="1068">
        <v>7.0000000000000001E-3</v>
      </c>
      <c r="I259" s="1068">
        <v>0.67200000000000004</v>
      </c>
      <c r="J259" s="1068">
        <v>0</v>
      </c>
      <c r="K259" s="1068">
        <v>6.8000000000000005E-2</v>
      </c>
      <c r="L259" s="1068">
        <v>0.23100000000000001</v>
      </c>
      <c r="M259" s="1069">
        <v>2.1999999999999999E-2</v>
      </c>
      <c r="N259" s="1"/>
    </row>
    <row r="260" spans="2:14" ht="12.75" customHeight="1">
      <c r="B260" s="2976" t="s">
        <v>32</v>
      </c>
      <c r="C260" s="2908"/>
      <c r="D260" s="2908"/>
      <c r="E260" s="2908"/>
      <c r="F260" s="2908"/>
      <c r="G260" s="2908"/>
      <c r="H260" s="1068">
        <v>1.7999999999999999E-2</v>
      </c>
      <c r="I260" s="1068">
        <v>0.77700000000000002</v>
      </c>
      <c r="J260" s="1068">
        <v>0</v>
      </c>
      <c r="K260" s="1068">
        <v>3.5999999999999997E-2</v>
      </c>
      <c r="L260" s="1068">
        <v>0.13800000000000001</v>
      </c>
      <c r="M260" s="1069">
        <v>3.1E-2</v>
      </c>
      <c r="N260" s="1"/>
    </row>
    <row r="261" spans="2:14" ht="12.75" customHeight="1">
      <c r="B261" s="2976" t="s">
        <v>33</v>
      </c>
      <c r="C261" s="2908"/>
      <c r="D261" s="2908"/>
      <c r="E261" s="2908"/>
      <c r="F261" s="2908"/>
      <c r="G261" s="2908"/>
      <c r="H261" s="1068">
        <v>1.0999999999999999E-2</v>
      </c>
      <c r="I261" s="1068">
        <v>0.69299999999999995</v>
      </c>
      <c r="J261" s="1068">
        <v>0</v>
      </c>
      <c r="K261" s="1068">
        <v>6.7000000000000004E-2</v>
      </c>
      <c r="L261" s="1068">
        <v>0.19</v>
      </c>
      <c r="M261" s="1069">
        <v>3.9E-2</v>
      </c>
      <c r="N261" s="1"/>
    </row>
    <row r="262" spans="2:14" ht="12.75" customHeight="1">
      <c r="B262" s="2976" t="s">
        <v>34</v>
      </c>
      <c r="C262" s="2908"/>
      <c r="D262" s="2908"/>
      <c r="E262" s="2908"/>
      <c r="F262" s="2908"/>
      <c r="G262" s="2908"/>
      <c r="H262" s="1068">
        <v>1.0999999999999999E-2</v>
      </c>
      <c r="I262" s="1068">
        <v>0.65700000000000003</v>
      </c>
      <c r="J262" s="1068">
        <v>1E-3</v>
      </c>
      <c r="K262" s="1068">
        <v>5.8000000000000003E-2</v>
      </c>
      <c r="L262" s="1068">
        <v>0.23400000000000001</v>
      </c>
      <c r="M262" s="1069">
        <v>3.9E-2</v>
      </c>
      <c r="N262" s="1"/>
    </row>
    <row r="263" spans="2:14" ht="12.75" customHeight="1">
      <c r="B263" s="2976" t="s">
        <v>35</v>
      </c>
      <c r="C263" s="2908"/>
      <c r="D263" s="2908"/>
      <c r="E263" s="2908"/>
      <c r="F263" s="2908"/>
      <c r="G263" s="2908"/>
      <c r="H263" s="1068">
        <v>8.9999999999999993E-3</v>
      </c>
      <c r="I263" s="1068">
        <v>0.497</v>
      </c>
      <c r="J263" s="1068">
        <v>0</v>
      </c>
      <c r="K263" s="1068">
        <v>0.154</v>
      </c>
      <c r="L263" s="1068">
        <v>0.318</v>
      </c>
      <c r="M263" s="1069">
        <v>2.3E-2</v>
      </c>
      <c r="N263" s="1"/>
    </row>
    <row r="264" spans="2:14" ht="12.75" customHeight="1">
      <c r="B264" s="2976" t="s">
        <v>36</v>
      </c>
      <c r="C264" s="2908"/>
      <c r="D264" s="2908"/>
      <c r="E264" s="2908"/>
      <c r="F264" s="2908"/>
      <c r="G264" s="2908"/>
      <c r="H264" s="1068">
        <v>8.9999999999999993E-3</v>
      </c>
      <c r="I264" s="1068">
        <v>0.495</v>
      </c>
      <c r="J264" s="1068">
        <v>0</v>
      </c>
      <c r="K264" s="1068">
        <v>0.16200000000000001</v>
      </c>
      <c r="L264" s="1068">
        <v>0.29799999999999999</v>
      </c>
      <c r="M264" s="1069">
        <v>3.5000000000000003E-2</v>
      </c>
      <c r="N264" s="1"/>
    </row>
    <row r="265" spans="2:14" ht="12.75" customHeight="1">
      <c r="B265" s="2976" t="s">
        <v>37</v>
      </c>
      <c r="C265" s="2908"/>
      <c r="D265" s="2908"/>
      <c r="E265" s="2908"/>
      <c r="F265" s="2908"/>
      <c r="G265" s="2908"/>
      <c r="H265" s="1068">
        <v>1.0999999999999999E-2</v>
      </c>
      <c r="I265" s="1068">
        <v>0.377</v>
      </c>
      <c r="J265" s="1068">
        <v>3.0000000000000001E-3</v>
      </c>
      <c r="K265" s="1068">
        <v>0.20899999999999999</v>
      </c>
      <c r="L265" s="1068">
        <v>0.37</v>
      </c>
      <c r="M265" s="1069">
        <v>3.1E-2</v>
      </c>
      <c r="N265" s="1"/>
    </row>
    <row r="266" spans="2:14" ht="12.75" customHeight="1">
      <c r="B266" s="2976" t="s">
        <v>38</v>
      </c>
      <c r="C266" s="2908"/>
      <c r="D266" s="2908"/>
      <c r="E266" s="2908"/>
      <c r="F266" s="2908"/>
      <c r="G266" s="2908"/>
      <c r="H266" s="1068">
        <v>2.1999999999999999E-2</v>
      </c>
      <c r="I266" s="1068">
        <v>0.28100000000000003</v>
      </c>
      <c r="J266" s="1068">
        <v>0</v>
      </c>
      <c r="K266" s="1068">
        <v>0.27200000000000002</v>
      </c>
      <c r="L266" s="1068">
        <v>0.42099999999999999</v>
      </c>
      <c r="M266" s="1069">
        <v>4.0000000000000001E-3</v>
      </c>
      <c r="N266" s="1"/>
    </row>
    <row r="267" spans="2:14" ht="12.75" customHeight="1">
      <c r="B267" s="2976" t="s">
        <v>39</v>
      </c>
      <c r="C267" s="2908"/>
      <c r="D267" s="2908"/>
      <c r="E267" s="2908"/>
      <c r="F267" s="2908"/>
      <c r="G267" s="2908"/>
      <c r="H267" s="1068">
        <v>8.0000000000000002E-3</v>
      </c>
      <c r="I267" s="1068">
        <v>0.32800000000000001</v>
      </c>
      <c r="J267" s="1068">
        <v>0</v>
      </c>
      <c r="K267" s="1068">
        <v>0.27400000000000002</v>
      </c>
      <c r="L267" s="1068">
        <v>0.39</v>
      </c>
      <c r="M267" s="1069">
        <v>0</v>
      </c>
      <c r="N267" s="1"/>
    </row>
    <row r="268" spans="2:14" ht="12.75" customHeight="1">
      <c r="B268" s="2976" t="s">
        <v>40</v>
      </c>
      <c r="C268" s="2908"/>
      <c r="D268" s="2908"/>
      <c r="E268" s="2908"/>
      <c r="F268" s="2908"/>
      <c r="G268" s="2908"/>
      <c r="H268" s="1068">
        <v>0.02</v>
      </c>
      <c r="I268" s="1068">
        <v>0.65300000000000002</v>
      </c>
      <c r="J268" s="1068">
        <v>0</v>
      </c>
      <c r="K268" s="1351">
        <v>8.2000000000000003E-2</v>
      </c>
      <c r="L268" s="1351">
        <v>0.245</v>
      </c>
      <c r="M268" s="2734">
        <v>0</v>
      </c>
      <c r="N268" s="1"/>
    </row>
    <row r="269" spans="2:14" ht="12.75" customHeight="1">
      <c r="B269" s="2980" t="s">
        <v>43</v>
      </c>
      <c r="C269" s="2930"/>
      <c r="D269" s="2930"/>
      <c r="E269" s="2930"/>
      <c r="F269" s="2930"/>
      <c r="G269" s="2930"/>
      <c r="H269" s="1070">
        <v>0.01</v>
      </c>
      <c r="I269" s="1070">
        <v>0.44400000000000001</v>
      </c>
      <c r="J269" s="1070">
        <v>2E-3</v>
      </c>
      <c r="K269" s="1070">
        <v>0.17899999999999999</v>
      </c>
      <c r="L269" s="1070">
        <v>0.33600000000000002</v>
      </c>
      <c r="M269" s="1071">
        <v>2.9000000000000001E-2</v>
      </c>
      <c r="N269" s="1"/>
    </row>
    <row r="270" spans="2:14" ht="12.75" customHeight="1">
      <c r="B270" s="2963" t="s">
        <v>402</v>
      </c>
      <c r="C270" s="2964"/>
      <c r="D270" s="2964"/>
      <c r="E270" s="2964"/>
      <c r="F270" s="2964"/>
      <c r="G270" s="2964"/>
      <c r="H270" s="2964"/>
      <c r="I270" s="2964"/>
      <c r="J270" s="2964"/>
      <c r="K270" s="2964"/>
      <c r="L270" s="2964"/>
      <c r="M270" s="2964"/>
      <c r="N270" s="1"/>
    </row>
    <row r="271" spans="2:14" ht="12.75" customHeight="1">
      <c r="B271" s="1350"/>
      <c r="C271" s="1350"/>
      <c r="D271" s="1350"/>
      <c r="E271" s="1350"/>
      <c r="F271" s="1350"/>
      <c r="G271" s="1350"/>
      <c r="H271" s="1350"/>
      <c r="I271" s="1350"/>
      <c r="J271" s="1350"/>
      <c r="K271" s="1350"/>
      <c r="L271" s="1350"/>
      <c r="M271" s="1350"/>
      <c r="N271" s="1704"/>
    </row>
    <row r="272" spans="2:14" ht="39.75" customHeight="1">
      <c r="B272" s="3155" t="s">
        <v>403</v>
      </c>
      <c r="C272" s="2885"/>
      <c r="D272" s="2885"/>
      <c r="E272" s="2885"/>
      <c r="F272" s="2885"/>
      <c r="G272" s="2885"/>
      <c r="H272" s="3244" t="s">
        <v>140</v>
      </c>
      <c r="I272" s="3244" t="s">
        <v>141</v>
      </c>
      <c r="J272" s="3244" t="s">
        <v>142</v>
      </c>
      <c r="K272" s="3244" t="s">
        <v>143</v>
      </c>
      <c r="L272" s="3244" t="s">
        <v>144</v>
      </c>
      <c r="M272" s="3244" t="s">
        <v>145</v>
      </c>
      <c r="N272" s="3232"/>
    </row>
    <row r="273" spans="2:14" ht="12.75" customHeight="1">
      <c r="B273" s="2885"/>
      <c r="C273" s="2885"/>
      <c r="D273" s="2885"/>
      <c r="E273" s="2885"/>
      <c r="F273" s="2885"/>
      <c r="G273" s="2885"/>
      <c r="H273" s="3245"/>
      <c r="I273" s="3245"/>
      <c r="J273" s="3245"/>
      <c r="K273" s="3245"/>
      <c r="L273" s="3245"/>
      <c r="M273" s="3245"/>
      <c r="N273" s="2885"/>
    </row>
    <row r="274" spans="2:14" ht="12.75" customHeight="1">
      <c r="B274" s="208" t="s">
        <v>30</v>
      </c>
      <c r="C274" s="208"/>
      <c r="D274" s="208"/>
      <c r="E274" s="208"/>
      <c r="F274" s="208"/>
      <c r="G274" s="208"/>
      <c r="H274" s="1073">
        <v>0</v>
      </c>
      <c r="I274" s="1072">
        <v>0.95499999999999996</v>
      </c>
      <c r="J274" s="1073">
        <v>0</v>
      </c>
      <c r="K274" s="1072">
        <v>4.5499999999999999E-2</v>
      </c>
      <c r="L274" s="1072">
        <v>0</v>
      </c>
      <c r="M274" s="1074">
        <v>0</v>
      </c>
      <c r="N274" s="2200"/>
    </row>
    <row r="275" spans="2:14" ht="12.75" customHeight="1">
      <c r="B275" s="1791" t="s">
        <v>31</v>
      </c>
      <c r="C275" s="1791"/>
      <c r="D275" s="1791"/>
      <c r="E275" s="1791"/>
      <c r="F275" s="1791"/>
      <c r="G275" s="1791"/>
      <c r="H275" s="172">
        <v>8.0000000000000002E-3</v>
      </c>
      <c r="I275" s="172">
        <v>0.66700000000000004</v>
      </c>
      <c r="J275" s="172">
        <v>0</v>
      </c>
      <c r="K275" s="172">
        <v>8.2000000000000003E-2</v>
      </c>
      <c r="L275" s="172">
        <v>0.22500000000000001</v>
      </c>
      <c r="M275" s="1853">
        <v>1.7999999999999999E-2</v>
      </c>
      <c r="N275" s="2200"/>
    </row>
    <row r="276" spans="2:14" ht="12.75" customHeight="1">
      <c r="B276" s="1791" t="s">
        <v>32</v>
      </c>
      <c r="C276" s="1791"/>
      <c r="D276" s="1791"/>
      <c r="E276" s="1791"/>
      <c r="F276" s="1791"/>
      <c r="G276" s="1791"/>
      <c r="H276" s="172">
        <v>2.5000000000000001E-2</v>
      </c>
      <c r="I276" s="172">
        <v>0.75600000000000001</v>
      </c>
      <c r="J276" s="172">
        <v>0</v>
      </c>
      <c r="K276" s="172">
        <v>4.2000000000000003E-2</v>
      </c>
      <c r="L276" s="172">
        <v>0.155</v>
      </c>
      <c r="M276" s="1853">
        <v>2.1000000000000001E-2</v>
      </c>
      <c r="N276" s="2200"/>
    </row>
    <row r="277" spans="2:14" ht="12.75" customHeight="1">
      <c r="B277" s="1791" t="s">
        <v>33</v>
      </c>
      <c r="C277" s="1791"/>
      <c r="D277" s="1791"/>
      <c r="E277" s="1791"/>
      <c r="F277" s="1791"/>
      <c r="G277" s="1791"/>
      <c r="H277" s="172">
        <v>1.0999999999999999E-2</v>
      </c>
      <c r="I277" s="172">
        <v>0.67300000000000004</v>
      </c>
      <c r="J277" s="172">
        <v>0</v>
      </c>
      <c r="K277" s="172">
        <v>7.3999999999999996E-2</v>
      </c>
      <c r="L277" s="172">
        <v>0.20899999999999999</v>
      </c>
      <c r="M277" s="1853">
        <v>3.4000000000000002E-2</v>
      </c>
      <c r="N277" s="2200"/>
    </row>
    <row r="278" spans="2:14" ht="12.75" customHeight="1">
      <c r="B278" s="1791" t="s">
        <v>34</v>
      </c>
      <c r="C278" s="1791"/>
      <c r="D278" s="1791"/>
      <c r="E278" s="1791"/>
      <c r="F278" s="1791"/>
      <c r="G278" s="1791"/>
      <c r="H278" s="172">
        <v>1.2999999999999999E-2</v>
      </c>
      <c r="I278" s="172">
        <v>0.63500000000000001</v>
      </c>
      <c r="J278" s="172">
        <v>1E-3</v>
      </c>
      <c r="K278" s="172">
        <v>7.0000000000000007E-2</v>
      </c>
      <c r="L278" s="172">
        <v>0.249</v>
      </c>
      <c r="M278" s="1853">
        <v>3.3000000000000002E-2</v>
      </c>
      <c r="N278" s="2200"/>
    </row>
    <row r="279" spans="2:14" ht="12.75" customHeight="1">
      <c r="B279" s="1791" t="s">
        <v>35</v>
      </c>
      <c r="C279" s="1791"/>
      <c r="D279" s="1791"/>
      <c r="E279" s="1791"/>
      <c r="F279" s="1791"/>
      <c r="G279" s="1791"/>
      <c r="H279" s="172">
        <v>8.0000000000000002E-3</v>
      </c>
      <c r="I279" s="172">
        <v>0.48899999999999999</v>
      </c>
      <c r="J279" s="172">
        <v>0</v>
      </c>
      <c r="K279" s="172">
        <v>0.151</v>
      </c>
      <c r="L279" s="172">
        <v>0.33100000000000002</v>
      </c>
      <c r="M279" s="1853">
        <v>2.1000000000000001E-2</v>
      </c>
      <c r="N279" s="2200"/>
    </row>
    <row r="280" spans="2:14" ht="12.75" customHeight="1">
      <c r="B280" s="1791" t="s">
        <v>36</v>
      </c>
      <c r="C280" s="1791"/>
      <c r="D280" s="1791"/>
      <c r="E280" s="1791"/>
      <c r="F280" s="1791"/>
      <c r="G280" s="1791"/>
      <c r="H280" s="172">
        <v>7.0000000000000001E-3</v>
      </c>
      <c r="I280" s="172">
        <v>0.51500000000000001</v>
      </c>
      <c r="J280" s="172">
        <v>0</v>
      </c>
      <c r="K280" s="172">
        <v>0.153</v>
      </c>
      <c r="L280" s="172">
        <v>0.29899999999999999</v>
      </c>
      <c r="M280" s="1853">
        <v>2.5999999999999999E-2</v>
      </c>
      <c r="N280" s="2200"/>
    </row>
    <row r="281" spans="2:14" ht="12.75" customHeight="1">
      <c r="B281" s="1791" t="s">
        <v>37</v>
      </c>
      <c r="C281" s="1791"/>
      <c r="D281" s="1791"/>
      <c r="E281" s="1791"/>
      <c r="F281" s="1791"/>
      <c r="G281" s="1791"/>
      <c r="H281" s="172">
        <v>1.0999999999999999E-2</v>
      </c>
      <c r="I281" s="172">
        <v>0.373</v>
      </c>
      <c r="J281" s="172">
        <v>3.0000000000000001E-3</v>
      </c>
      <c r="K281" s="172">
        <v>0.219</v>
      </c>
      <c r="L281" s="172">
        <v>0.371</v>
      </c>
      <c r="M281" s="1853">
        <v>2.4E-2</v>
      </c>
      <c r="N281" s="2200"/>
    </row>
    <row r="282" spans="2:14" ht="12.75" customHeight="1">
      <c r="B282" s="1791" t="s">
        <v>38</v>
      </c>
      <c r="C282" s="1791"/>
      <c r="D282" s="1791"/>
      <c r="E282" s="1791"/>
      <c r="F282" s="1791"/>
      <c r="G282" s="1791"/>
      <c r="H282" s="172">
        <v>7.0000000000000001E-3</v>
      </c>
      <c r="I282" s="172">
        <v>0.318</v>
      </c>
      <c r="J282" s="172">
        <v>0</v>
      </c>
      <c r="K282" s="172">
        <v>0.26900000000000002</v>
      </c>
      <c r="L282" s="172">
        <v>0.40699999999999997</v>
      </c>
      <c r="M282" s="1853">
        <v>0</v>
      </c>
      <c r="N282" s="2200"/>
    </row>
    <row r="283" spans="2:14" ht="12.75" customHeight="1">
      <c r="B283" s="1791" t="s">
        <v>39</v>
      </c>
      <c r="C283" s="1791"/>
      <c r="D283" s="1791"/>
      <c r="E283" s="1791"/>
      <c r="F283" s="1791"/>
      <c r="G283" s="1791"/>
      <c r="H283" s="172">
        <v>1.4E-2</v>
      </c>
      <c r="I283" s="172">
        <v>0.35599999999999998</v>
      </c>
      <c r="J283" s="172">
        <v>2E-3</v>
      </c>
      <c r="K283" s="1352">
        <v>0.25600000000000001</v>
      </c>
      <c r="L283" s="1352">
        <v>0.372</v>
      </c>
      <c r="M283" s="1853">
        <v>0</v>
      </c>
      <c r="N283" s="2200"/>
    </row>
    <row r="284" spans="2:14" ht="12.75" customHeight="1">
      <c r="B284" s="1791" t="s">
        <v>40</v>
      </c>
      <c r="C284" s="1791"/>
      <c r="D284" s="1791"/>
      <c r="E284" s="1791"/>
      <c r="F284" s="1791"/>
      <c r="G284" s="1791"/>
      <c r="H284" s="1353">
        <v>0</v>
      </c>
      <c r="I284" s="172">
        <v>0</v>
      </c>
      <c r="J284" s="1353">
        <v>0</v>
      </c>
      <c r="K284" s="1354">
        <v>0</v>
      </c>
      <c r="L284" s="1354">
        <v>0</v>
      </c>
      <c r="M284" s="1853">
        <v>0</v>
      </c>
      <c r="N284" s="2200"/>
    </row>
    <row r="285" spans="2:14" ht="12.75" customHeight="1">
      <c r="B285" s="1795" t="s">
        <v>43</v>
      </c>
      <c r="C285" s="1795"/>
      <c r="D285" s="1795"/>
      <c r="E285" s="1795"/>
      <c r="F285" s="1795"/>
      <c r="G285" s="1795"/>
      <c r="H285" s="174">
        <v>1.0999999999999999E-2</v>
      </c>
      <c r="I285" s="174">
        <v>0.44</v>
      </c>
      <c r="J285" s="174">
        <v>2E-3</v>
      </c>
      <c r="K285" s="174">
        <v>0.186</v>
      </c>
      <c r="L285" s="174">
        <v>0.33900000000000002</v>
      </c>
      <c r="M285" s="2735">
        <v>2.1999999999999999E-2</v>
      </c>
      <c r="N285" s="2187"/>
    </row>
    <row r="286" spans="2:14" ht="12.75" customHeight="1">
      <c r="B286" s="2963" t="s">
        <v>402</v>
      </c>
      <c r="C286" s="2964"/>
      <c r="D286" s="2964"/>
      <c r="E286" s="2964"/>
      <c r="F286" s="2964"/>
      <c r="G286" s="2964"/>
      <c r="H286" s="2964"/>
      <c r="I286" s="2964"/>
      <c r="J286" s="2964"/>
      <c r="K286" s="2964"/>
      <c r="L286" s="2964"/>
      <c r="M286" s="2964"/>
      <c r="N286" s="1"/>
    </row>
    <row r="287" spans="2:14" ht="12.75" customHeight="1">
      <c r="B287" s="1"/>
      <c r="C287" s="1"/>
      <c r="D287" s="1"/>
      <c r="E287" s="1"/>
      <c r="F287" s="1"/>
      <c r="G287" s="1"/>
      <c r="H287" s="1"/>
      <c r="I287" s="1"/>
      <c r="J287" s="1"/>
      <c r="K287" s="1"/>
      <c r="L287" s="1"/>
      <c r="M287" s="1"/>
      <c r="N287" s="1"/>
    </row>
    <row r="288" spans="2:14" ht="15" customHeight="1">
      <c r="B288" s="3153" t="s">
        <v>404</v>
      </c>
      <c r="C288" s="2885"/>
      <c r="D288" s="2885"/>
      <c r="E288" s="2885"/>
      <c r="F288" s="2885"/>
      <c r="G288" s="2885"/>
      <c r="H288" s="3154">
        <v>2023</v>
      </c>
      <c r="I288" s="2885"/>
      <c r="J288" s="3154">
        <v>2024</v>
      </c>
      <c r="K288" s="2885"/>
      <c r="L288" s="3154">
        <v>2025</v>
      </c>
      <c r="M288" s="2885"/>
      <c r="N288" s="8"/>
    </row>
    <row r="289" spans="2:13" ht="12.75" customHeight="1">
      <c r="B289" s="2885"/>
      <c r="C289" s="2885"/>
      <c r="D289" s="2885"/>
      <c r="E289" s="2885"/>
      <c r="F289" s="2885"/>
      <c r="G289" s="2885"/>
      <c r="H289" s="2728" t="s">
        <v>84</v>
      </c>
      <c r="I289" s="2729" t="s">
        <v>107</v>
      </c>
      <c r="J289" s="2728" t="s">
        <v>84</v>
      </c>
      <c r="K289" s="2723" t="s">
        <v>107</v>
      </c>
      <c r="L289" s="2728" t="s">
        <v>84</v>
      </c>
      <c r="M289" s="2723" t="s">
        <v>107</v>
      </c>
    </row>
    <row r="290" spans="2:13" ht="12.75" customHeight="1">
      <c r="B290" s="208" t="s">
        <v>30</v>
      </c>
      <c r="C290" s="208"/>
      <c r="D290" s="208"/>
      <c r="E290" s="208"/>
      <c r="F290" s="208"/>
      <c r="G290" s="208"/>
      <c r="H290" s="1028">
        <v>1</v>
      </c>
      <c r="I290" s="152">
        <v>0</v>
      </c>
      <c r="J290" s="159">
        <v>1</v>
      </c>
      <c r="K290" s="1846">
        <v>0</v>
      </c>
      <c r="L290" s="1339">
        <f>9/10</f>
        <v>0.9</v>
      </c>
      <c r="M290" s="481">
        <f>1/10</f>
        <v>0.1</v>
      </c>
    </row>
    <row r="291" spans="2:13" ht="12.75" customHeight="1">
      <c r="B291" s="1791" t="s">
        <v>31</v>
      </c>
      <c r="C291" s="1791"/>
      <c r="D291" s="1791"/>
      <c r="E291" s="1791"/>
      <c r="F291" s="1791"/>
      <c r="G291" s="1791"/>
      <c r="H291" s="159">
        <v>0.9285714285714286</v>
      </c>
      <c r="I291" s="152">
        <v>7.1428571428571425E-2</v>
      </c>
      <c r="J291" s="159">
        <v>0.85709999999999997</v>
      </c>
      <c r="K291" s="1846">
        <v>0.1429</v>
      </c>
      <c r="L291" s="480">
        <v>0.89810000000000001</v>
      </c>
      <c r="M291" s="481">
        <v>0.1019</v>
      </c>
    </row>
    <row r="292" spans="2:13" ht="12.75" customHeight="1">
      <c r="B292" s="1791" t="s">
        <v>33</v>
      </c>
      <c r="C292" s="1791"/>
      <c r="D292" s="1791"/>
      <c r="E292" s="1791"/>
      <c r="F292" s="1791"/>
      <c r="G292" s="1791"/>
      <c r="H292" s="159">
        <v>0.91304347826086951</v>
      </c>
      <c r="I292" s="152">
        <v>8.6956521739130432E-2</v>
      </c>
      <c r="J292" s="159">
        <v>0.91300000000000003</v>
      </c>
      <c r="K292" s="1846">
        <v>8.6999999999999994E-2</v>
      </c>
      <c r="L292" s="480">
        <v>0</v>
      </c>
      <c r="M292" s="481">
        <v>0</v>
      </c>
    </row>
    <row r="293" spans="2:13" ht="12.75" customHeight="1">
      <c r="B293" s="1791" t="s">
        <v>34</v>
      </c>
      <c r="C293" s="1791"/>
      <c r="D293" s="1791"/>
      <c r="E293" s="1791"/>
      <c r="F293" s="1791"/>
      <c r="G293" s="1791"/>
      <c r="H293" s="159">
        <v>0.63124999999999998</v>
      </c>
      <c r="I293" s="152">
        <v>0.36875000000000002</v>
      </c>
      <c r="J293" s="159">
        <v>0.94869999999999999</v>
      </c>
      <c r="K293" s="1846">
        <v>5.0999999999999997E-2</v>
      </c>
      <c r="L293" s="480">
        <v>0.92310000000000003</v>
      </c>
      <c r="M293" s="481">
        <v>7.6899999999999996E-2</v>
      </c>
    </row>
    <row r="294" spans="2:13" ht="12.75" customHeight="1">
      <c r="B294" s="1791" t="s">
        <v>35</v>
      </c>
      <c r="C294" s="1791"/>
      <c r="D294" s="1791"/>
      <c r="E294" s="1791"/>
      <c r="F294" s="1791"/>
      <c r="G294" s="1791"/>
      <c r="H294" s="159">
        <v>1</v>
      </c>
      <c r="I294" s="152">
        <v>0</v>
      </c>
      <c r="J294" s="159">
        <v>0.92859999999999998</v>
      </c>
      <c r="K294" s="1846">
        <v>7.1400000000000005E-2</v>
      </c>
      <c r="L294" s="480">
        <v>0.94340000000000002</v>
      </c>
      <c r="M294" s="481">
        <v>5.6599999999999998E-2</v>
      </c>
    </row>
    <row r="295" spans="2:13" ht="12.75" customHeight="1">
      <c r="B295" s="1791" t="s">
        <v>36</v>
      </c>
      <c r="C295" s="1791"/>
      <c r="D295" s="1791"/>
      <c r="E295" s="1791"/>
      <c r="F295" s="1791"/>
      <c r="G295" s="1791"/>
      <c r="H295" s="159">
        <v>0.32142857142857145</v>
      </c>
      <c r="I295" s="152">
        <v>0.6785714285714286</v>
      </c>
      <c r="J295" s="159">
        <v>0.6</v>
      </c>
      <c r="K295" s="1846">
        <v>0.4</v>
      </c>
      <c r="L295" s="480">
        <v>0.55259999999999998</v>
      </c>
      <c r="M295" s="481">
        <v>0.44740000000000002</v>
      </c>
    </row>
    <row r="296" spans="2:13" ht="12.75" customHeight="1">
      <c r="B296" s="1791" t="s">
        <v>37</v>
      </c>
      <c r="C296" s="1791"/>
      <c r="D296" s="1791"/>
      <c r="E296" s="1791"/>
      <c r="F296" s="1791"/>
      <c r="G296" s="1791"/>
      <c r="H296" s="159">
        <v>0.96817420435510892</v>
      </c>
      <c r="I296" s="152">
        <v>3.1825795644891124E-2</v>
      </c>
      <c r="J296" s="159">
        <v>0.97030000000000005</v>
      </c>
      <c r="K296" s="1846">
        <v>0.03</v>
      </c>
      <c r="L296" s="480">
        <v>0.89500000000000002</v>
      </c>
      <c r="M296" s="481">
        <v>0.105</v>
      </c>
    </row>
    <row r="297" spans="2:13" ht="12.75" customHeight="1">
      <c r="B297" s="1791" t="s">
        <v>39</v>
      </c>
      <c r="C297" s="1791"/>
      <c r="D297" s="1791"/>
      <c r="E297" s="1791"/>
      <c r="F297" s="1791"/>
      <c r="G297" s="1791"/>
      <c r="H297" s="159">
        <v>0.93333333333333335</v>
      </c>
      <c r="I297" s="152">
        <v>6.6666666666666666E-2</v>
      </c>
      <c r="J297" s="159">
        <v>0.90700000000000003</v>
      </c>
      <c r="K297" s="1846">
        <v>9.2999999999999999E-2</v>
      </c>
      <c r="L297" s="480">
        <v>0</v>
      </c>
      <c r="M297" s="481">
        <v>0</v>
      </c>
    </row>
    <row r="298" spans="2:13" ht="12.75" customHeight="1">
      <c r="B298" s="1795" t="s">
        <v>43</v>
      </c>
      <c r="C298" s="1795"/>
      <c r="D298" s="1795"/>
      <c r="E298" s="1795"/>
      <c r="F298" s="1795"/>
      <c r="G298" s="1795"/>
      <c r="H298" s="958">
        <v>0.89058039961941005</v>
      </c>
      <c r="I298" s="1848">
        <v>0.10941960038058991</v>
      </c>
      <c r="J298" s="958">
        <v>0.88990000000000002</v>
      </c>
      <c r="K298" s="1848">
        <v>0.1101</v>
      </c>
      <c r="L298" s="1347">
        <v>0.88600000000000001</v>
      </c>
      <c r="M298" s="1349">
        <v>0.114</v>
      </c>
    </row>
    <row r="299" spans="2:13" ht="15" customHeight="1">
      <c r="B299" s="2963" t="s">
        <v>405</v>
      </c>
      <c r="C299" s="2964"/>
      <c r="D299" s="2964"/>
      <c r="E299" s="2964"/>
      <c r="F299" s="2964"/>
      <c r="G299" s="2964"/>
      <c r="H299" s="2964"/>
      <c r="I299" s="2964"/>
      <c r="J299" s="2964"/>
      <c r="K299" s="2964"/>
      <c r="L299" s="2964"/>
      <c r="M299" s="2964"/>
    </row>
    <row r="300" spans="2:13" ht="12.75" customHeight="1">
      <c r="B300" s="1"/>
      <c r="C300" s="1"/>
      <c r="D300" s="1"/>
      <c r="E300" s="1"/>
      <c r="F300" s="1"/>
      <c r="G300" s="1"/>
      <c r="H300" s="1"/>
      <c r="I300" s="1"/>
      <c r="J300" s="1"/>
      <c r="K300" s="1"/>
      <c r="L300" s="1"/>
      <c r="M300" s="1"/>
    </row>
    <row r="301" spans="2:13" ht="15" customHeight="1">
      <c r="B301" s="3153" t="s">
        <v>406</v>
      </c>
      <c r="C301" s="2885"/>
      <c r="D301" s="2885"/>
      <c r="E301" s="3154">
        <v>2023</v>
      </c>
      <c r="F301" s="2885"/>
      <c r="G301" s="2912"/>
      <c r="H301" s="3240">
        <v>2024</v>
      </c>
      <c r="I301" s="2885"/>
      <c r="J301" s="3112"/>
      <c r="K301" s="3240">
        <v>2025</v>
      </c>
      <c r="L301" s="2885"/>
      <c r="M301" s="3112"/>
    </row>
    <row r="302" spans="2:13" ht="12.75" customHeight="1">
      <c r="B302" s="2885"/>
      <c r="C302" s="2882"/>
      <c r="D302" s="2885"/>
      <c r="E302" s="3241" t="s">
        <v>109</v>
      </c>
      <c r="F302" s="3242" t="s">
        <v>110</v>
      </c>
      <c r="G302" s="3243" t="s">
        <v>111</v>
      </c>
      <c r="H302" s="3233" t="s">
        <v>109</v>
      </c>
      <c r="I302" s="3235" t="s">
        <v>110</v>
      </c>
      <c r="J302" s="3237" t="s">
        <v>111</v>
      </c>
      <c r="K302" s="3233" t="s">
        <v>109</v>
      </c>
      <c r="L302" s="3235" t="s">
        <v>110</v>
      </c>
      <c r="M302" s="3237" t="s">
        <v>111</v>
      </c>
    </row>
    <row r="303" spans="2:13" ht="12.75" customHeight="1">
      <c r="B303" s="2885"/>
      <c r="C303" s="2882"/>
      <c r="D303" s="2885"/>
      <c r="E303" s="3142"/>
      <c r="F303" s="3144"/>
      <c r="G303" s="3146"/>
      <c r="H303" s="3142"/>
      <c r="I303" s="3144"/>
      <c r="J303" s="3238"/>
      <c r="K303" s="3142"/>
      <c r="L303" s="3144"/>
      <c r="M303" s="3238"/>
    </row>
    <row r="304" spans="2:13" ht="12.75" customHeight="1">
      <c r="B304" s="2885"/>
      <c r="C304" s="2885"/>
      <c r="D304" s="2885"/>
      <c r="E304" s="3058"/>
      <c r="F304" s="3056"/>
      <c r="G304" s="2985"/>
      <c r="H304" s="3234"/>
      <c r="I304" s="3236"/>
      <c r="J304" s="3239"/>
      <c r="K304" s="3234"/>
      <c r="L304" s="3236"/>
      <c r="M304" s="3239"/>
    </row>
    <row r="305" spans="2:13" ht="12.75" customHeight="1">
      <c r="B305" s="208" t="s">
        <v>30</v>
      </c>
      <c r="C305" s="208"/>
      <c r="D305" s="208"/>
      <c r="E305" s="2430">
        <v>0</v>
      </c>
      <c r="F305" s="2167">
        <v>0</v>
      </c>
      <c r="G305" s="2162">
        <v>1</v>
      </c>
      <c r="H305" s="157">
        <v>0</v>
      </c>
      <c r="I305" s="1355">
        <v>0.5</v>
      </c>
      <c r="J305" s="1844">
        <v>0.5</v>
      </c>
      <c r="K305" s="157">
        <v>0</v>
      </c>
      <c r="L305" s="1355">
        <v>0.5</v>
      </c>
      <c r="M305" s="1844">
        <v>0.5</v>
      </c>
    </row>
    <row r="306" spans="2:13" ht="12.75" customHeight="1">
      <c r="B306" s="1791" t="s">
        <v>31</v>
      </c>
      <c r="C306" s="1791"/>
      <c r="D306" s="1791"/>
      <c r="E306" s="159">
        <v>0</v>
      </c>
      <c r="F306" s="160">
        <v>0.53846153846153844</v>
      </c>
      <c r="G306" s="1846">
        <v>0.46153846153846156</v>
      </c>
      <c r="H306" s="144">
        <v>0</v>
      </c>
      <c r="I306" s="1356">
        <v>0.57299999999999995</v>
      </c>
      <c r="J306" s="1846">
        <v>0.42699999999999999</v>
      </c>
      <c r="K306" s="144">
        <v>0</v>
      </c>
      <c r="L306" s="1356">
        <v>0.70399999999999996</v>
      </c>
      <c r="M306" s="1846">
        <v>0.29599999999999999</v>
      </c>
    </row>
    <row r="307" spans="2:13" ht="12.75" customHeight="1">
      <c r="B307" s="1791" t="s">
        <v>33</v>
      </c>
      <c r="C307" s="1791"/>
      <c r="D307" s="1791"/>
      <c r="E307" s="159">
        <v>4.3478260869565216E-2</v>
      </c>
      <c r="F307" s="160">
        <v>0.82608695652173914</v>
      </c>
      <c r="G307" s="1846">
        <v>0.13043478260869565</v>
      </c>
      <c r="H307" s="159">
        <v>4.3499999999999997E-2</v>
      </c>
      <c r="I307" s="160">
        <v>0.78259999999999996</v>
      </c>
      <c r="J307" s="1846">
        <v>0.1739</v>
      </c>
      <c r="K307" s="159">
        <v>0</v>
      </c>
      <c r="L307" s="160">
        <v>0.66700000000000004</v>
      </c>
      <c r="M307" s="1846">
        <v>0.33300000000000002</v>
      </c>
    </row>
    <row r="308" spans="2:13" ht="12.75" customHeight="1">
      <c r="B308" s="1791" t="s">
        <v>34</v>
      </c>
      <c r="C308" s="1791"/>
      <c r="D308" s="1791"/>
      <c r="E308" s="159">
        <v>7.4999999999999997E-2</v>
      </c>
      <c r="F308" s="160">
        <v>0.61875000000000002</v>
      </c>
      <c r="G308" s="1846">
        <v>0.30625000000000002</v>
      </c>
      <c r="H308" s="144">
        <v>9.3700000000000006E-2</v>
      </c>
      <c r="I308" s="160">
        <v>0.60619999999999996</v>
      </c>
      <c r="J308" s="1846">
        <v>0.3</v>
      </c>
      <c r="K308" s="144">
        <v>5.4100000000000002E-2</v>
      </c>
      <c r="L308" s="160">
        <v>0.67569999999999997</v>
      </c>
      <c r="M308" s="1846">
        <v>0.27029999999999998</v>
      </c>
    </row>
    <row r="309" spans="2:13" ht="12.75" customHeight="1">
      <c r="B309" s="1791" t="s">
        <v>35</v>
      </c>
      <c r="C309" s="1791"/>
      <c r="D309" s="1791"/>
      <c r="E309" s="159">
        <v>0.15384615384615385</v>
      </c>
      <c r="F309" s="160">
        <v>0.53846153846153844</v>
      </c>
      <c r="G309" s="1846">
        <v>0.30769230769230771</v>
      </c>
      <c r="H309" s="159">
        <v>0.21429999999999999</v>
      </c>
      <c r="I309" s="160">
        <v>0.5</v>
      </c>
      <c r="J309" s="1846">
        <v>0.28570000000000001</v>
      </c>
      <c r="K309" s="159">
        <v>3.1699999999999999E-2</v>
      </c>
      <c r="L309" s="160">
        <v>0.62</v>
      </c>
      <c r="M309" s="1846">
        <v>0.35</v>
      </c>
    </row>
    <row r="310" spans="2:13" ht="12.75" customHeight="1">
      <c r="B310" s="1791" t="s">
        <v>36</v>
      </c>
      <c r="C310" s="1791"/>
      <c r="D310" s="1791"/>
      <c r="E310" s="159">
        <v>7.1428571428571425E-2</v>
      </c>
      <c r="F310" s="160">
        <v>0.6428571428571429</v>
      </c>
      <c r="G310" s="1846">
        <v>0.2857142857142857</v>
      </c>
      <c r="H310" s="159">
        <v>0.13639999999999999</v>
      </c>
      <c r="I310" s="160">
        <v>0.63639999999999997</v>
      </c>
      <c r="J310" s="1846">
        <v>0.2273</v>
      </c>
      <c r="K310" s="159">
        <v>0.14499999999999999</v>
      </c>
      <c r="L310" s="160">
        <v>0.59419999999999995</v>
      </c>
      <c r="M310" s="1846">
        <v>0.26100000000000001</v>
      </c>
    </row>
    <row r="311" spans="2:13" ht="12.75" customHeight="1">
      <c r="B311" s="1791" t="s">
        <v>37</v>
      </c>
      <c r="C311" s="1791"/>
      <c r="D311" s="1791"/>
      <c r="E311" s="159">
        <v>0.19095477386934673</v>
      </c>
      <c r="F311" s="160">
        <v>0.47906197654941374</v>
      </c>
      <c r="G311" s="1846">
        <v>0.32998324958123953</v>
      </c>
      <c r="H311" s="159">
        <v>0.21690000000000001</v>
      </c>
      <c r="I311" s="160">
        <v>0.5</v>
      </c>
      <c r="J311" s="1846">
        <v>0.28310000000000002</v>
      </c>
      <c r="K311" s="159">
        <v>0.27100000000000002</v>
      </c>
      <c r="L311" s="160">
        <v>0.48899999999999999</v>
      </c>
      <c r="M311" s="1846">
        <v>0.24</v>
      </c>
    </row>
    <row r="312" spans="2:13" ht="12.75" customHeight="1">
      <c r="B312" s="1791" t="s">
        <v>39</v>
      </c>
      <c r="C312" s="1791"/>
      <c r="D312" s="1791"/>
      <c r="E312" s="159">
        <v>1</v>
      </c>
      <c r="F312" s="160">
        <v>0</v>
      </c>
      <c r="G312" s="1846">
        <v>0</v>
      </c>
      <c r="H312" s="159">
        <v>1</v>
      </c>
      <c r="I312" s="160">
        <v>0</v>
      </c>
      <c r="J312" s="1846">
        <v>0</v>
      </c>
      <c r="K312" s="159">
        <v>0</v>
      </c>
      <c r="L312" s="160">
        <v>0</v>
      </c>
      <c r="M312" s="1846">
        <v>0</v>
      </c>
    </row>
    <row r="313" spans="2:13" ht="12.75" customHeight="1">
      <c r="B313" s="1795" t="s">
        <v>43</v>
      </c>
      <c r="C313" s="1795"/>
      <c r="D313" s="1795"/>
      <c r="E313" s="958">
        <v>0.16745956232159848</v>
      </c>
      <c r="F313" s="154">
        <v>0.50142721217887731</v>
      </c>
      <c r="G313" s="1848">
        <v>0.33111322549952427</v>
      </c>
      <c r="H313" s="958">
        <v>0.186</v>
      </c>
      <c r="I313" s="154">
        <v>0.5171</v>
      </c>
      <c r="J313" s="1848">
        <v>0.30959999999999999</v>
      </c>
      <c r="K313" s="958">
        <v>0.19600000000000001</v>
      </c>
      <c r="L313" s="154">
        <v>0.54600000000000004</v>
      </c>
      <c r="M313" s="1848">
        <v>0.25800000000000001</v>
      </c>
    </row>
    <row r="314" spans="2:13" ht="20.25" customHeight="1">
      <c r="B314" s="3200" t="s">
        <v>407</v>
      </c>
      <c r="C314" s="2964"/>
      <c r="D314" s="2964"/>
      <c r="E314" s="2964"/>
      <c r="F314" s="2964"/>
      <c r="G314" s="2964"/>
      <c r="H314" s="2964"/>
      <c r="I314" s="2964"/>
      <c r="J314" s="2964"/>
      <c r="K314" s="2964"/>
      <c r="L314" s="2964"/>
      <c r="M314" s="2964"/>
    </row>
    <row r="315" spans="2:13" ht="12.75" customHeight="1">
      <c r="B315" s="1"/>
      <c r="C315" s="1"/>
      <c r="D315" s="1"/>
      <c r="E315" s="1"/>
      <c r="F315" s="1"/>
      <c r="G315" s="1"/>
      <c r="H315" s="1"/>
      <c r="I315" s="1"/>
      <c r="J315" s="1"/>
      <c r="K315" s="1"/>
      <c r="L315" s="1"/>
      <c r="M315" s="1"/>
    </row>
    <row r="316" spans="2:13" ht="12.75" customHeight="1">
      <c r="B316" s="1"/>
      <c r="C316" s="1"/>
      <c r="D316" s="1"/>
      <c r="E316" s="1"/>
      <c r="F316" s="1"/>
      <c r="G316" s="1"/>
      <c r="H316" s="1"/>
      <c r="I316" s="1"/>
      <c r="J316" s="1"/>
      <c r="K316" s="1"/>
      <c r="L316" s="1"/>
      <c r="M316" s="1"/>
    </row>
    <row r="317" spans="2:13" ht="12.75" customHeight="1">
      <c r="B317" s="1705" t="s">
        <v>148</v>
      </c>
      <c r="C317" s="1705"/>
      <c r="D317" s="1705"/>
      <c r="E317" s="1705"/>
      <c r="F317" s="1705"/>
      <c r="G317" s="1705"/>
      <c r="H317" s="1705"/>
      <c r="I317" s="1705"/>
      <c r="J317" s="1705"/>
      <c r="K317" s="1705"/>
      <c r="L317" s="1705"/>
      <c r="M317" s="1705"/>
    </row>
    <row r="318" spans="2:13" ht="12.75" customHeight="1">
      <c r="B318" s="1"/>
      <c r="C318" s="1"/>
      <c r="D318" s="1"/>
      <c r="E318" s="1"/>
      <c r="F318" s="1"/>
      <c r="G318" s="1"/>
      <c r="H318" s="1"/>
      <c r="I318" s="1"/>
      <c r="J318" s="1"/>
      <c r="K318" s="1"/>
      <c r="L318" s="1"/>
      <c r="M318" s="1"/>
    </row>
    <row r="319" spans="2:13" ht="15" customHeight="1">
      <c r="B319" s="3153" t="s">
        <v>408</v>
      </c>
      <c r="C319" s="2885"/>
      <c r="D319" s="2885"/>
      <c r="E319" s="2885"/>
      <c r="F319" s="2885"/>
      <c r="G319" s="2885"/>
      <c r="H319" s="3154" t="s">
        <v>409</v>
      </c>
      <c r="I319" s="2885"/>
      <c r="J319" s="2885"/>
      <c r="K319" s="1"/>
      <c r="L319" s="1"/>
      <c r="M319" s="1"/>
    </row>
    <row r="320" spans="2:13" ht="12.75" customHeight="1">
      <c r="B320" s="2885"/>
      <c r="C320" s="2885"/>
      <c r="D320" s="2885"/>
      <c r="E320" s="2885"/>
      <c r="F320" s="2885"/>
      <c r="G320" s="2885"/>
      <c r="H320" s="1357">
        <v>2023</v>
      </c>
      <c r="I320" s="1358">
        <v>2024</v>
      </c>
      <c r="J320" s="1359">
        <v>2025</v>
      </c>
      <c r="K320" s="1"/>
      <c r="L320" s="1"/>
      <c r="M320" s="1"/>
    </row>
    <row r="321" spans="2:10" ht="12.75" customHeight="1">
      <c r="B321" s="208" t="s">
        <v>30</v>
      </c>
      <c r="C321" s="208"/>
      <c r="D321" s="208"/>
      <c r="E321" s="208"/>
      <c r="F321" s="208"/>
      <c r="G321" s="1360"/>
      <c r="H321" s="1361">
        <v>0.93143766863393607</v>
      </c>
      <c r="I321" s="1362">
        <v>1.0580000000000001</v>
      </c>
      <c r="J321" s="1363">
        <v>1.077</v>
      </c>
    </row>
    <row r="322" spans="2:10" ht="12.75" customHeight="1">
      <c r="B322" s="1791" t="s">
        <v>31</v>
      </c>
      <c r="C322" s="1791"/>
      <c r="D322" s="1791"/>
      <c r="E322" s="1791"/>
      <c r="F322" s="1791"/>
      <c r="G322" s="1364"/>
      <c r="H322" s="2584">
        <v>1.3336995525924276</v>
      </c>
      <c r="I322" s="1365">
        <v>1.2170000000000001</v>
      </c>
      <c r="J322" s="1366">
        <v>1.256</v>
      </c>
    </row>
    <row r="323" spans="2:10" ht="12.75" customHeight="1">
      <c r="B323" s="1791" t="s">
        <v>32</v>
      </c>
      <c r="C323" s="1791"/>
      <c r="D323" s="1791"/>
      <c r="E323" s="1791"/>
      <c r="F323" s="1791"/>
      <c r="G323" s="1364"/>
      <c r="H323" s="2584">
        <v>0.93989711335241266</v>
      </c>
      <c r="I323" s="1365">
        <v>0.95199999999999996</v>
      </c>
      <c r="J323" s="1366">
        <v>0.94599999999999995</v>
      </c>
    </row>
    <row r="324" spans="2:10" ht="12.75" customHeight="1">
      <c r="B324" s="1791" t="s">
        <v>33</v>
      </c>
      <c r="C324" s="1791"/>
      <c r="D324" s="1791"/>
      <c r="E324" s="1791"/>
      <c r="F324" s="1791"/>
      <c r="G324" s="1364"/>
      <c r="H324" s="2584">
        <v>0.94846322874180455</v>
      </c>
      <c r="I324" s="1365">
        <v>0.95</v>
      </c>
      <c r="J324" s="1366">
        <v>0.93799999999999994</v>
      </c>
    </row>
    <row r="325" spans="2:10" ht="12.75" customHeight="1">
      <c r="B325" s="1791" t="s">
        <v>34</v>
      </c>
      <c r="C325" s="1791"/>
      <c r="D325" s="1791"/>
      <c r="E325" s="1791"/>
      <c r="F325" s="1791"/>
      <c r="G325" s="1364"/>
      <c r="H325" s="2584">
        <v>0.93850214905214924</v>
      </c>
      <c r="I325" s="1365">
        <v>0.94799999999999995</v>
      </c>
      <c r="J325" s="1366">
        <v>0.93700000000000006</v>
      </c>
    </row>
    <row r="326" spans="2:10" ht="12.75" customHeight="1">
      <c r="B326" s="1791" t="s">
        <v>35</v>
      </c>
      <c r="C326" s="1791"/>
      <c r="D326" s="1791"/>
      <c r="E326" s="1791"/>
      <c r="F326" s="1791"/>
      <c r="G326" s="1364"/>
      <c r="H326" s="2584">
        <v>0.8949913042915848</v>
      </c>
      <c r="I326" s="1365">
        <v>0.878</v>
      </c>
      <c r="J326" s="1366">
        <v>0.89800000000000002</v>
      </c>
    </row>
    <row r="327" spans="2:10" ht="12.75" customHeight="1">
      <c r="B327" s="1791" t="s">
        <v>36</v>
      </c>
      <c r="C327" s="1791"/>
      <c r="D327" s="1791"/>
      <c r="E327" s="1791"/>
      <c r="F327" s="1791"/>
      <c r="G327" s="1364"/>
      <c r="H327" s="2584">
        <v>0.91489744099611925</v>
      </c>
      <c r="I327" s="1365">
        <v>0.92</v>
      </c>
      <c r="J327" s="1366">
        <v>0.91400000000000003</v>
      </c>
    </row>
    <row r="328" spans="2:10" ht="12.75" customHeight="1">
      <c r="B328" s="1791" t="s">
        <v>37</v>
      </c>
      <c r="C328" s="1791"/>
      <c r="D328" s="1791"/>
      <c r="E328" s="1791"/>
      <c r="F328" s="1791"/>
      <c r="G328" s="1364"/>
      <c r="H328" s="2584">
        <v>0.86561138676004568</v>
      </c>
      <c r="I328" s="1365">
        <v>0.84499999999999997</v>
      </c>
      <c r="J328" s="1366">
        <v>0.84199999999999997</v>
      </c>
    </row>
    <row r="329" spans="2:10" ht="12.75" customHeight="1">
      <c r="B329" s="1791" t="s">
        <v>38</v>
      </c>
      <c r="C329" s="1791"/>
      <c r="D329" s="1791"/>
      <c r="E329" s="1791"/>
      <c r="F329" s="1791"/>
      <c r="G329" s="1364"/>
      <c r="H329" s="2584">
        <v>1</v>
      </c>
      <c r="I329" s="1365">
        <v>1</v>
      </c>
      <c r="J329" s="1366">
        <v>0.69799999999999995</v>
      </c>
    </row>
    <row r="330" spans="2:10" ht="12.75" customHeight="1">
      <c r="B330" s="1791" t="s">
        <v>39</v>
      </c>
      <c r="C330" s="1791"/>
      <c r="D330" s="1791"/>
      <c r="E330" s="1791"/>
      <c r="F330" s="1791"/>
      <c r="G330" s="1364"/>
      <c r="H330" s="2584">
        <v>0.86637380903055383</v>
      </c>
      <c r="I330" s="1365">
        <v>0.88200000000000001</v>
      </c>
      <c r="J330" s="1366">
        <v>0.82599999999999996</v>
      </c>
    </row>
    <row r="331" spans="2:10" ht="12.75" customHeight="1">
      <c r="B331" s="1791" t="s">
        <v>40</v>
      </c>
      <c r="C331" s="1791"/>
      <c r="D331" s="1791"/>
      <c r="E331" s="1791"/>
      <c r="F331" s="1791"/>
      <c r="G331" s="1364"/>
      <c r="H331" s="2584">
        <v>1</v>
      </c>
      <c r="I331" s="1365">
        <v>1</v>
      </c>
      <c r="J331" s="1366">
        <v>0</v>
      </c>
    </row>
    <row r="332" spans="2:10" ht="12.75" customHeight="1">
      <c r="B332" s="1795" t="s">
        <v>150</v>
      </c>
      <c r="C332" s="1795"/>
      <c r="D332" s="1795"/>
      <c r="E332" s="1795"/>
      <c r="F332" s="1795"/>
      <c r="G332" s="2736"/>
      <c r="H332" s="2737">
        <v>1.0193183498059426</v>
      </c>
      <c r="I332" s="1367">
        <v>0.93600000000000005</v>
      </c>
      <c r="J332" s="1368">
        <v>0.90300000000000002</v>
      </c>
    </row>
    <row r="333" spans="2:10" ht="15" customHeight="1">
      <c r="B333" s="3036" t="s">
        <v>410</v>
      </c>
      <c r="C333" s="2933"/>
      <c r="D333" s="2933"/>
      <c r="E333" s="2933"/>
      <c r="F333" s="2933"/>
      <c r="G333" s="2933"/>
      <c r="H333" s="2933"/>
      <c r="I333" s="2933"/>
      <c r="J333" s="2933"/>
    </row>
    <row r="334" spans="2:10" ht="7.5" customHeight="1">
      <c r="B334" s="2882"/>
      <c r="C334" s="2882"/>
      <c r="D334" s="2882"/>
      <c r="E334" s="2882"/>
      <c r="F334" s="2882"/>
      <c r="G334" s="2882"/>
      <c r="H334" s="2882"/>
      <c r="I334" s="2882"/>
      <c r="J334" s="2882"/>
    </row>
    <row r="335" spans="2:10" ht="8.25" customHeight="1">
      <c r="B335" s="2882"/>
      <c r="C335" s="2882"/>
      <c r="D335" s="2882"/>
      <c r="E335" s="2882"/>
      <c r="F335" s="2882"/>
      <c r="G335" s="2882"/>
      <c r="H335" s="2882"/>
      <c r="I335" s="2882"/>
      <c r="J335" s="2882"/>
    </row>
    <row r="336" spans="2:10" ht="7.5" customHeight="1">
      <c r="B336" s="2882"/>
      <c r="C336" s="2882"/>
      <c r="D336" s="2882"/>
      <c r="E336" s="2882"/>
      <c r="F336" s="2882"/>
      <c r="G336" s="2882"/>
      <c r="H336" s="2882"/>
      <c r="I336" s="2882"/>
      <c r="J336" s="2882"/>
    </row>
    <row r="337" spans="2:13" ht="5.25" customHeight="1">
      <c r="B337" s="2882"/>
      <c r="C337" s="2882"/>
      <c r="D337" s="2882"/>
      <c r="E337" s="2882"/>
      <c r="F337" s="2882"/>
      <c r="G337" s="2882"/>
      <c r="H337" s="2882"/>
      <c r="I337" s="2882"/>
      <c r="J337" s="2882"/>
      <c r="K337" s="1"/>
      <c r="L337" s="1"/>
      <c r="M337" s="1"/>
    </row>
    <row r="338" spans="2:13" ht="1.5" customHeight="1">
      <c r="B338" s="2901"/>
      <c r="C338" s="2901"/>
      <c r="D338" s="2901"/>
      <c r="E338" s="2901"/>
      <c r="F338" s="2901"/>
      <c r="G338" s="2901"/>
      <c r="H338" s="2901"/>
      <c r="I338" s="2901"/>
      <c r="J338" s="2901"/>
      <c r="K338" s="1"/>
      <c r="L338" s="1"/>
      <c r="M338" s="1"/>
    </row>
    <row r="339" spans="2:13" ht="12.75" customHeight="1">
      <c r="B339" s="1"/>
      <c r="C339" s="1"/>
      <c r="D339" s="1"/>
      <c r="E339" s="1"/>
      <c r="F339" s="1"/>
      <c r="G339" s="1"/>
      <c r="H339" s="1"/>
      <c r="I339" s="1"/>
      <c r="J339" s="1"/>
      <c r="K339" s="1"/>
      <c r="L339" s="1"/>
      <c r="M339" s="1"/>
    </row>
    <row r="340" spans="2:13" ht="15" customHeight="1">
      <c r="B340" s="3153" t="s">
        <v>411</v>
      </c>
      <c r="C340" s="2885"/>
      <c r="D340" s="2885"/>
      <c r="E340" s="2885"/>
      <c r="F340" s="2885"/>
      <c r="G340" s="3093"/>
      <c r="H340" s="3202" t="s">
        <v>412</v>
      </c>
      <c r="I340" s="2885"/>
      <c r="J340" s="2885"/>
      <c r="K340" s="3163" t="s">
        <v>394</v>
      </c>
      <c r="L340" s="2885"/>
      <c r="M340" s="2885"/>
    </row>
    <row r="341" spans="2:13" ht="12.75" customHeight="1">
      <c r="B341" s="2913"/>
      <c r="C341" s="2913"/>
      <c r="D341" s="2913"/>
      <c r="E341" s="2913"/>
      <c r="F341" s="2913"/>
      <c r="G341" s="3201"/>
      <c r="H341" s="1369">
        <v>2023</v>
      </c>
      <c r="I341" s="1370" t="s">
        <v>413</v>
      </c>
      <c r="J341" s="2738">
        <v>2025</v>
      </c>
      <c r="K341" s="2702">
        <v>2023</v>
      </c>
      <c r="L341" s="1371">
        <v>2024</v>
      </c>
      <c r="M341" s="1372">
        <v>2025</v>
      </c>
    </row>
    <row r="342" spans="2:13" ht="15.75" customHeight="1">
      <c r="B342" s="1925" t="s">
        <v>30</v>
      </c>
      <c r="C342" s="1925"/>
      <c r="D342" s="1925"/>
      <c r="E342" s="1925"/>
      <c r="F342" s="1925"/>
      <c r="G342" s="1373"/>
      <c r="H342" s="3203">
        <v>1.3626</v>
      </c>
      <c r="I342" s="3204">
        <v>0.33</v>
      </c>
      <c r="J342" s="3206">
        <v>1.26E-2</v>
      </c>
      <c r="K342" s="1374">
        <v>1</v>
      </c>
      <c r="L342" s="1375">
        <v>1</v>
      </c>
      <c r="M342" s="1376">
        <v>1</v>
      </c>
    </row>
    <row r="343" spans="2:13" ht="12.75" customHeight="1">
      <c r="B343" s="1791" t="s">
        <v>31</v>
      </c>
      <c r="C343" s="1791"/>
      <c r="D343" s="1791"/>
      <c r="E343" s="1791"/>
      <c r="F343" s="1791"/>
      <c r="G343" s="1364"/>
      <c r="H343" s="2882"/>
      <c r="I343" s="3205"/>
      <c r="J343" s="3207"/>
      <c r="K343" s="1377">
        <v>1</v>
      </c>
      <c r="L343" s="1378">
        <v>1</v>
      </c>
      <c r="M343" s="1379">
        <v>1</v>
      </c>
    </row>
    <row r="344" spans="2:13" ht="12.75" customHeight="1">
      <c r="B344" s="1791" t="s">
        <v>33</v>
      </c>
      <c r="C344" s="1791"/>
      <c r="D344" s="1791"/>
      <c r="E344" s="1791"/>
      <c r="F344" s="1791"/>
      <c r="G344" s="1364"/>
      <c r="H344" s="2739">
        <v>1.1100000000000001</v>
      </c>
      <c r="I344" s="2249">
        <v>0.14000000000000001</v>
      </c>
      <c r="J344" s="1380" t="s">
        <v>47</v>
      </c>
      <c r="K344" s="1377">
        <v>1</v>
      </c>
      <c r="L344" s="1378">
        <v>1</v>
      </c>
      <c r="M344" s="1379">
        <v>1</v>
      </c>
    </row>
    <row r="345" spans="2:13" ht="12.75" customHeight="1">
      <c r="B345" s="1791" t="s">
        <v>34</v>
      </c>
      <c r="C345" s="1791"/>
      <c r="D345" s="1791"/>
      <c r="E345" s="1791"/>
      <c r="F345" s="1791"/>
      <c r="G345" s="1364"/>
      <c r="H345" s="2739" t="s">
        <v>47</v>
      </c>
      <c r="I345" s="2249" t="s">
        <v>47</v>
      </c>
      <c r="J345" s="1381" t="s">
        <v>47</v>
      </c>
      <c r="K345" s="1377">
        <v>1</v>
      </c>
      <c r="L345" s="1378">
        <v>1</v>
      </c>
      <c r="M345" s="1379">
        <v>1</v>
      </c>
    </row>
    <row r="346" spans="2:13" ht="12.75" customHeight="1">
      <c r="B346" s="1791" t="s">
        <v>35</v>
      </c>
      <c r="C346" s="1791"/>
      <c r="D346" s="1791"/>
      <c r="E346" s="1791"/>
      <c r="F346" s="1791"/>
      <c r="G346" s="1364"/>
      <c r="H346" s="2739" t="s">
        <v>47</v>
      </c>
      <c r="I346" s="2249" t="s">
        <v>47</v>
      </c>
      <c r="J346" s="1381">
        <v>1.34E-2</v>
      </c>
      <c r="K346" s="1377">
        <v>1</v>
      </c>
      <c r="L346" s="1378">
        <v>1</v>
      </c>
      <c r="M346" s="1379">
        <v>1</v>
      </c>
    </row>
    <row r="347" spans="2:13" ht="12.75" customHeight="1">
      <c r="B347" s="1791" t="s">
        <v>36</v>
      </c>
      <c r="C347" s="1791"/>
      <c r="D347" s="1791"/>
      <c r="E347" s="1791"/>
      <c r="F347" s="1791"/>
      <c r="G347" s="1364"/>
      <c r="H347" s="2739">
        <v>1.073</v>
      </c>
      <c r="I347" s="2249">
        <v>4.7E-2</v>
      </c>
      <c r="J347" s="1381">
        <v>1.0200000000000001E-2</v>
      </c>
      <c r="K347" s="1377">
        <v>1</v>
      </c>
      <c r="L347" s="1378">
        <v>1</v>
      </c>
      <c r="M347" s="1379">
        <v>1</v>
      </c>
    </row>
    <row r="348" spans="2:13" ht="12.75" customHeight="1">
      <c r="B348" s="1791" t="s">
        <v>37</v>
      </c>
      <c r="C348" s="1791"/>
      <c r="D348" s="1791"/>
      <c r="E348" s="1791"/>
      <c r="F348" s="1791"/>
      <c r="G348" s="1364"/>
      <c r="H348" s="2739" t="s">
        <v>47</v>
      </c>
      <c r="I348" s="2249" t="s">
        <v>47</v>
      </c>
      <c r="J348" s="1381">
        <v>8.3000000000000001E-3</v>
      </c>
      <c r="K348" s="1377">
        <v>1</v>
      </c>
      <c r="L348" s="1378">
        <v>1</v>
      </c>
      <c r="M348" s="1379">
        <v>1</v>
      </c>
    </row>
    <row r="349" spans="2:13" ht="12.75" customHeight="1">
      <c r="B349" s="808" t="s">
        <v>43</v>
      </c>
      <c r="C349" s="808"/>
      <c r="D349" s="808"/>
      <c r="E349" s="808"/>
      <c r="F349" s="808"/>
      <c r="G349" s="1382"/>
      <c r="H349" s="2740" t="s">
        <v>42</v>
      </c>
      <c r="I349" s="2741" t="s">
        <v>42</v>
      </c>
      <c r="J349" s="1383" t="s">
        <v>42</v>
      </c>
      <c r="K349" s="1384">
        <v>1</v>
      </c>
      <c r="L349" s="1385">
        <v>1</v>
      </c>
      <c r="M349" s="1386">
        <v>1</v>
      </c>
    </row>
    <row r="350" spans="2:13" ht="15" customHeight="1">
      <c r="B350" s="3193" t="s">
        <v>414</v>
      </c>
      <c r="C350" s="2882"/>
      <c r="D350" s="2882"/>
      <c r="E350" s="2882"/>
      <c r="F350" s="2882"/>
      <c r="G350" s="2882"/>
      <c r="H350" s="2882"/>
      <c r="I350" s="2882"/>
      <c r="J350" s="2882"/>
      <c r="K350" s="2882"/>
      <c r="L350" s="2882"/>
      <c r="M350" s="2882"/>
    </row>
    <row r="351" spans="2:13" ht="12.75" customHeight="1">
      <c r="B351" s="2882"/>
      <c r="C351" s="2882"/>
      <c r="D351" s="2882"/>
      <c r="E351" s="2882"/>
      <c r="F351" s="2882"/>
      <c r="G351" s="2882"/>
      <c r="H351" s="2882"/>
      <c r="I351" s="2882"/>
      <c r="J351" s="2882"/>
      <c r="K351" s="2882"/>
      <c r="L351" s="2882"/>
      <c r="M351" s="2882"/>
    </row>
    <row r="352" spans="2:13" ht="12.75" customHeight="1">
      <c r="B352" s="2935"/>
      <c r="C352" s="2935"/>
      <c r="D352" s="2935"/>
      <c r="E352" s="2935"/>
      <c r="F352" s="2935"/>
      <c r="G352" s="2935"/>
      <c r="H352" s="2935"/>
      <c r="I352" s="2935"/>
      <c r="J352" s="2935"/>
      <c r="K352" s="2935"/>
      <c r="L352" s="2935"/>
      <c r="M352" s="2935"/>
    </row>
    <row r="357" spans="2:13" ht="31.5" customHeight="1">
      <c r="B357" s="1275" t="s">
        <v>157</v>
      </c>
      <c r="C357" s="10"/>
      <c r="D357" s="10"/>
      <c r="E357" s="10"/>
      <c r="F357" s="10"/>
      <c r="G357" s="10"/>
      <c r="H357" s="10"/>
      <c r="I357" s="10"/>
      <c r="J357" s="10"/>
      <c r="K357" s="10"/>
      <c r="L357" s="10"/>
      <c r="M357" s="10"/>
    </row>
    <row r="358" spans="2:13" ht="12.75" customHeight="1">
      <c r="B358" s="1"/>
      <c r="C358" s="1"/>
      <c r="D358" s="1"/>
      <c r="E358" s="1"/>
      <c r="F358" s="1"/>
      <c r="G358" s="1"/>
      <c r="H358" s="1"/>
      <c r="I358" s="1"/>
      <c r="J358" s="1"/>
      <c r="K358" s="1"/>
      <c r="L358" s="1"/>
      <c r="M358" s="1"/>
    </row>
    <row r="359" spans="2:13" ht="12.75" customHeight="1">
      <c r="B359" s="1"/>
      <c r="C359" s="1"/>
      <c r="D359" s="1"/>
      <c r="E359" s="1"/>
      <c r="F359" s="1"/>
      <c r="G359" s="1"/>
      <c r="H359" s="1"/>
      <c r="I359" s="1"/>
      <c r="J359" s="1"/>
      <c r="K359" s="1"/>
      <c r="L359" s="1"/>
      <c r="M359" s="1"/>
    </row>
    <row r="360" spans="2:13" ht="12.75" customHeight="1">
      <c r="B360" s="1705" t="s">
        <v>158</v>
      </c>
      <c r="C360" s="1705"/>
      <c r="D360" s="1705"/>
      <c r="E360" s="1705"/>
      <c r="F360" s="1705"/>
      <c r="G360" s="1705"/>
      <c r="H360" s="1705"/>
      <c r="I360" s="1705"/>
      <c r="J360" s="1705"/>
      <c r="K360" s="1705"/>
      <c r="L360" s="1705"/>
      <c r="M360" s="1705"/>
    </row>
    <row r="361" spans="2:13" ht="12.75" customHeight="1">
      <c r="B361" s="1"/>
      <c r="C361" s="1"/>
      <c r="D361" s="1"/>
      <c r="E361" s="1"/>
      <c r="F361" s="1"/>
      <c r="G361" s="1"/>
      <c r="H361" s="1"/>
      <c r="I361" s="1"/>
      <c r="J361" s="1"/>
      <c r="K361" s="1"/>
      <c r="L361" s="1"/>
      <c r="M361" s="1"/>
    </row>
    <row r="362" spans="2:13" ht="15" customHeight="1">
      <c r="B362" s="3153" t="s">
        <v>415</v>
      </c>
      <c r="C362" s="2885"/>
      <c r="D362" s="2885"/>
      <c r="E362" s="3154">
        <v>2023</v>
      </c>
      <c r="F362" s="2885"/>
      <c r="G362" s="2912"/>
      <c r="H362" s="3163">
        <v>2024</v>
      </c>
      <c r="I362" s="2885"/>
      <c r="J362" s="3093"/>
      <c r="K362" s="3194">
        <v>2025</v>
      </c>
      <c r="L362" s="2885"/>
      <c r="M362" s="3195"/>
    </row>
    <row r="363" spans="2:13" ht="27.75" customHeight="1">
      <c r="B363" s="2885"/>
      <c r="C363" s="2885"/>
      <c r="D363" s="2885"/>
      <c r="E363" s="2704" t="s">
        <v>160</v>
      </c>
      <c r="F363" s="1387" t="s">
        <v>161</v>
      </c>
      <c r="G363" s="2705" t="s">
        <v>150</v>
      </c>
      <c r="H363" s="2704" t="s">
        <v>160</v>
      </c>
      <c r="I363" s="1387" t="s">
        <v>161</v>
      </c>
      <c r="J363" s="2706" t="s">
        <v>150</v>
      </c>
      <c r="K363" s="2704" t="s">
        <v>160</v>
      </c>
      <c r="L363" s="1387" t="s">
        <v>161</v>
      </c>
      <c r="M363" s="2706" t="s">
        <v>150</v>
      </c>
    </row>
    <row r="364" spans="2:13" ht="15.75" customHeight="1">
      <c r="B364" s="2959" t="s">
        <v>162</v>
      </c>
      <c r="C364" s="2926"/>
      <c r="D364" s="2926"/>
      <c r="E364" s="2508">
        <v>22549546</v>
      </c>
      <c r="F364" s="2219">
        <v>22001402</v>
      </c>
      <c r="G364" s="2221">
        <v>44550948</v>
      </c>
      <c r="H364" s="2508">
        <v>22379911.68</v>
      </c>
      <c r="I364" s="2219">
        <v>27784987.32</v>
      </c>
      <c r="J364" s="2221">
        <v>50164899</v>
      </c>
      <c r="K364" s="1388">
        <v>21180560</v>
      </c>
      <c r="L364" s="1389">
        <v>28405770</v>
      </c>
      <c r="M364" s="2742">
        <v>49586330</v>
      </c>
    </row>
    <row r="365" spans="2:13" ht="15" customHeight="1">
      <c r="B365" s="3199" t="s">
        <v>163</v>
      </c>
      <c r="C365" s="2993"/>
      <c r="D365" s="2993"/>
      <c r="E365" s="3015">
        <v>53</v>
      </c>
      <c r="F365" s="3010">
        <v>41</v>
      </c>
      <c r="G365" s="3011">
        <v>94</v>
      </c>
      <c r="H365" s="3015">
        <v>47</v>
      </c>
      <c r="I365" s="3010">
        <v>81</v>
      </c>
      <c r="J365" s="3011">
        <v>128</v>
      </c>
      <c r="K365" s="3196">
        <v>82</v>
      </c>
      <c r="L365" s="3197">
        <v>64</v>
      </c>
      <c r="M365" s="3198">
        <v>146</v>
      </c>
    </row>
    <row r="366" spans="2:13" ht="12.75" customHeight="1">
      <c r="B366" s="2995"/>
      <c r="C366" s="2995"/>
      <c r="D366" s="2995"/>
      <c r="E366" s="2998"/>
      <c r="F366" s="3000"/>
      <c r="G366" s="2991"/>
      <c r="H366" s="2998"/>
      <c r="I366" s="3000"/>
      <c r="J366" s="2991"/>
      <c r="K366" s="2998"/>
      <c r="L366" s="3000"/>
      <c r="M366" s="2991"/>
    </row>
    <row r="367" spans="2:13" ht="15" customHeight="1">
      <c r="B367" s="3199" t="s">
        <v>164</v>
      </c>
      <c r="C367" s="2993"/>
      <c r="D367" s="2993"/>
      <c r="E367" s="3015">
        <v>9</v>
      </c>
      <c r="F367" s="3010">
        <v>4</v>
      </c>
      <c r="G367" s="3011">
        <v>13</v>
      </c>
      <c r="H367" s="3015">
        <v>6</v>
      </c>
      <c r="I367" s="3010">
        <v>7</v>
      </c>
      <c r="J367" s="3011">
        <v>13</v>
      </c>
      <c r="K367" s="3196">
        <v>1</v>
      </c>
      <c r="L367" s="3197">
        <v>0</v>
      </c>
      <c r="M367" s="3198">
        <v>1</v>
      </c>
    </row>
    <row r="368" spans="2:13" ht="12.75" customHeight="1">
      <c r="B368" s="2995"/>
      <c r="C368" s="2995"/>
      <c r="D368" s="2995"/>
      <c r="E368" s="2998"/>
      <c r="F368" s="3000"/>
      <c r="G368" s="2991"/>
      <c r="H368" s="2998"/>
      <c r="I368" s="3000"/>
      <c r="J368" s="2991"/>
      <c r="K368" s="2998"/>
      <c r="L368" s="3000"/>
      <c r="M368" s="2991"/>
    </row>
    <row r="369" spans="2:17" ht="15" customHeight="1">
      <c r="B369" s="1791" t="s">
        <v>165</v>
      </c>
      <c r="C369" s="1791"/>
      <c r="D369" s="1791"/>
      <c r="E369" s="184">
        <v>2</v>
      </c>
      <c r="F369" s="185">
        <v>2</v>
      </c>
      <c r="G369" s="1859">
        <v>4</v>
      </c>
      <c r="H369" s="184">
        <v>0</v>
      </c>
      <c r="I369" s="185">
        <v>0</v>
      </c>
      <c r="J369" s="1859">
        <v>0</v>
      </c>
      <c r="K369" s="1390">
        <v>1</v>
      </c>
      <c r="L369" s="1391">
        <v>1</v>
      </c>
      <c r="M369" s="1392">
        <v>2</v>
      </c>
    </row>
    <row r="370" spans="2:17" ht="15" customHeight="1">
      <c r="B370" s="3199" t="s">
        <v>166</v>
      </c>
      <c r="C370" s="2993"/>
      <c r="D370" s="2993"/>
      <c r="E370" s="3015">
        <v>12956</v>
      </c>
      <c r="F370" s="3010">
        <v>13345</v>
      </c>
      <c r="G370" s="3011">
        <v>26301</v>
      </c>
      <c r="H370" s="3015">
        <f>(SUM(524+385))</f>
        <v>909</v>
      </c>
      <c r="I370" s="3010">
        <f>(SUM(1316+6000))</f>
        <v>7316</v>
      </c>
      <c r="J370" s="3011">
        <f>(SUM(H370+I370))</f>
        <v>8225</v>
      </c>
      <c r="K370" s="3196">
        <v>8592</v>
      </c>
      <c r="L370" s="3197">
        <v>6676</v>
      </c>
      <c r="M370" s="3198">
        <v>15286</v>
      </c>
    </row>
    <row r="371" spans="2:17" ht="12.75" customHeight="1">
      <c r="B371" s="2995"/>
      <c r="C371" s="2995"/>
      <c r="D371" s="2995"/>
      <c r="E371" s="2998"/>
      <c r="F371" s="3000"/>
      <c r="G371" s="2991"/>
      <c r="H371" s="2998"/>
      <c r="I371" s="3000"/>
      <c r="J371" s="2991"/>
      <c r="K371" s="2998"/>
      <c r="L371" s="3000"/>
      <c r="M371" s="2991"/>
    </row>
    <row r="372" spans="2:17" ht="15" customHeight="1">
      <c r="B372" s="3199" t="s">
        <v>167</v>
      </c>
      <c r="C372" s="2993"/>
      <c r="D372" s="2993"/>
      <c r="E372" s="2997">
        <v>0.47</v>
      </c>
      <c r="F372" s="2999">
        <v>0.37</v>
      </c>
      <c r="G372" s="3001">
        <v>0.42</v>
      </c>
      <c r="H372" s="2997">
        <v>0.42</v>
      </c>
      <c r="I372" s="2999">
        <v>0.57999999999999996</v>
      </c>
      <c r="J372" s="3001">
        <v>0.51</v>
      </c>
      <c r="K372" s="3209">
        <v>0.77</v>
      </c>
      <c r="L372" s="3230">
        <v>0.45</v>
      </c>
      <c r="M372" s="3231">
        <v>0.61</v>
      </c>
    </row>
    <row r="373" spans="2:17" ht="12.75" customHeight="1">
      <c r="B373" s="2995"/>
      <c r="C373" s="2995"/>
      <c r="D373" s="2995"/>
      <c r="E373" s="2998"/>
      <c r="F373" s="3000"/>
      <c r="G373" s="2991"/>
      <c r="H373" s="2998"/>
      <c r="I373" s="3000"/>
      <c r="J373" s="2991"/>
      <c r="K373" s="2998"/>
      <c r="L373" s="3000"/>
      <c r="M373" s="2991"/>
    </row>
    <row r="374" spans="2:17" ht="15" customHeight="1">
      <c r="B374" s="3199" t="s">
        <v>168</v>
      </c>
      <c r="C374" s="2993"/>
      <c r="D374" s="2993"/>
      <c r="E374" s="2997">
        <v>0.08</v>
      </c>
      <c r="F374" s="2999">
        <v>0.04</v>
      </c>
      <c r="G374" s="3001">
        <v>0.06</v>
      </c>
      <c r="H374" s="2997">
        <v>5.3999999999999999E-2</v>
      </c>
      <c r="I374" s="2999">
        <v>0.05</v>
      </c>
      <c r="J374" s="3001">
        <v>0.05</v>
      </c>
      <c r="K374" s="3209">
        <v>0.01</v>
      </c>
      <c r="L374" s="3230">
        <v>0</v>
      </c>
      <c r="M374" s="3231">
        <v>0.01</v>
      </c>
    </row>
    <row r="375" spans="2:17" ht="24" customHeight="1">
      <c r="B375" s="2995"/>
      <c r="C375" s="2995"/>
      <c r="D375" s="2995"/>
      <c r="E375" s="2998"/>
      <c r="F375" s="3000"/>
      <c r="G375" s="2991"/>
      <c r="H375" s="2998"/>
      <c r="I375" s="3000"/>
      <c r="J375" s="2991"/>
      <c r="K375" s="2998"/>
      <c r="L375" s="3000"/>
      <c r="M375" s="2991"/>
    </row>
    <row r="376" spans="2:17" ht="15" customHeight="1">
      <c r="B376" s="1791" t="s">
        <v>169</v>
      </c>
      <c r="C376" s="1791"/>
      <c r="D376" s="1791"/>
      <c r="E376" s="192">
        <v>0.02</v>
      </c>
      <c r="F376" s="193">
        <v>0.02</v>
      </c>
      <c r="G376" s="1862">
        <v>0.02</v>
      </c>
      <c r="H376" s="1393">
        <v>0</v>
      </c>
      <c r="I376" s="1394">
        <v>0</v>
      </c>
      <c r="J376" s="196">
        <v>0</v>
      </c>
      <c r="K376" s="1395">
        <v>0.01</v>
      </c>
      <c r="L376" s="1396">
        <v>0.01</v>
      </c>
      <c r="M376" s="1397">
        <v>0.01</v>
      </c>
      <c r="N376" s="1807"/>
      <c r="O376" s="1807"/>
      <c r="P376" s="1807"/>
      <c r="Q376" s="1807"/>
    </row>
    <row r="377" spans="2:17" ht="15" customHeight="1">
      <c r="B377" s="1869" t="s">
        <v>170</v>
      </c>
      <c r="C377" s="1869"/>
      <c r="D377" s="1869"/>
      <c r="E377" s="200">
        <v>114</v>
      </c>
      <c r="F377" s="201">
        <v>121</v>
      </c>
      <c r="G377" s="1863">
        <v>117</v>
      </c>
      <c r="H377" s="200">
        <v>8</v>
      </c>
      <c r="I377" s="201">
        <v>53</v>
      </c>
      <c r="J377" s="1863">
        <v>33</v>
      </c>
      <c r="K377" s="1398">
        <v>81</v>
      </c>
      <c r="L377" s="1399">
        <v>47</v>
      </c>
      <c r="M377" s="1400">
        <v>62</v>
      </c>
      <c r="N377" s="1807"/>
      <c r="O377" s="1807"/>
      <c r="P377" s="1807"/>
      <c r="Q377" s="1807"/>
    </row>
    <row r="378" spans="2:17" ht="15" customHeight="1">
      <c r="B378" s="3122" t="s">
        <v>416</v>
      </c>
      <c r="C378" s="2882"/>
      <c r="D378" s="2882"/>
      <c r="E378" s="2882"/>
      <c r="F378" s="2882"/>
      <c r="G378" s="2882"/>
      <c r="H378" s="2882"/>
      <c r="I378" s="2882"/>
      <c r="J378" s="2882"/>
      <c r="K378" s="2882"/>
      <c r="L378" s="2882"/>
      <c r="M378" s="2882"/>
      <c r="N378" s="1807"/>
      <c r="O378" s="1807"/>
      <c r="P378" s="1807"/>
      <c r="Q378" s="1807"/>
    </row>
    <row r="379" spans="2:17" ht="60.75" customHeight="1">
      <c r="B379" s="2882"/>
      <c r="C379" s="2882"/>
      <c r="D379" s="2882"/>
      <c r="E379" s="2882"/>
      <c r="F379" s="2882"/>
      <c r="G379" s="2882"/>
      <c r="H379" s="2882"/>
      <c r="I379" s="2882"/>
      <c r="J379" s="2882"/>
      <c r="K379" s="2882"/>
      <c r="L379" s="2882"/>
      <c r="M379" s="2882"/>
    </row>
    <row r="380" spans="2:17" ht="12.75" customHeight="1">
      <c r="B380" s="2901"/>
      <c r="C380" s="2901"/>
      <c r="D380" s="2901"/>
      <c r="E380" s="2901"/>
      <c r="F380" s="2901"/>
      <c r="G380" s="2901"/>
      <c r="H380" s="2901"/>
      <c r="I380" s="2901"/>
      <c r="J380" s="2901"/>
      <c r="K380" s="2901"/>
      <c r="L380" s="2901"/>
      <c r="M380" s="2901"/>
    </row>
    <row r="381" spans="2:17" ht="12.75" customHeight="1">
      <c r="B381" s="12"/>
      <c r="C381" s="12"/>
      <c r="D381" s="12"/>
      <c r="E381" s="12"/>
      <c r="F381" s="12"/>
      <c r="G381" s="12"/>
      <c r="H381" s="12"/>
      <c r="I381" s="12"/>
      <c r="J381" s="12"/>
      <c r="K381" s="12"/>
      <c r="L381" s="12"/>
      <c r="M381" s="12"/>
    </row>
    <row r="382" spans="2:17" ht="12.75" customHeight="1">
      <c r="B382" s="3153" t="s">
        <v>417</v>
      </c>
      <c r="C382" s="2885"/>
      <c r="D382" s="2885"/>
      <c r="E382" s="3154">
        <v>2023</v>
      </c>
      <c r="F382" s="2885"/>
      <c r="G382" s="2912"/>
      <c r="H382" s="3154">
        <v>2024</v>
      </c>
      <c r="I382" s="2885"/>
      <c r="J382" s="3208"/>
      <c r="K382" s="3154">
        <v>2025</v>
      </c>
      <c r="L382" s="2885"/>
      <c r="M382" s="3208"/>
    </row>
    <row r="383" spans="2:17" ht="27" customHeight="1">
      <c r="B383" s="2885"/>
      <c r="C383" s="2885"/>
      <c r="D383" s="2885"/>
      <c r="E383" s="2704" t="s">
        <v>160</v>
      </c>
      <c r="F383" s="1387" t="s">
        <v>161</v>
      </c>
      <c r="G383" s="2705" t="s">
        <v>150</v>
      </c>
      <c r="H383" s="2704" t="s">
        <v>160</v>
      </c>
      <c r="I383" s="1387" t="s">
        <v>161</v>
      </c>
      <c r="J383" s="1401" t="s">
        <v>150</v>
      </c>
      <c r="K383" s="2704" t="s">
        <v>160</v>
      </c>
      <c r="L383" s="1387" t="s">
        <v>161</v>
      </c>
      <c r="M383" s="1401" t="s">
        <v>150</v>
      </c>
    </row>
    <row r="384" spans="2:17" ht="15.75" customHeight="1">
      <c r="B384" s="2959" t="s">
        <v>162</v>
      </c>
      <c r="C384" s="2926"/>
      <c r="D384" s="2926"/>
      <c r="E384" s="2508">
        <v>1601161</v>
      </c>
      <c r="F384" s="2219">
        <v>274565</v>
      </c>
      <c r="G384" s="2221">
        <v>1875726</v>
      </c>
      <c r="H384" s="2508">
        <v>1642329</v>
      </c>
      <c r="I384" s="2219">
        <v>299714</v>
      </c>
      <c r="J384" s="2221">
        <v>1942043</v>
      </c>
      <c r="K384" s="1388">
        <v>1617497</v>
      </c>
      <c r="L384" s="1389">
        <v>302971</v>
      </c>
      <c r="M384" s="2742">
        <v>1920468</v>
      </c>
    </row>
    <row r="385" spans="2:13" ht="15" customHeight="1">
      <c r="B385" s="3199" t="s">
        <v>163</v>
      </c>
      <c r="C385" s="2993"/>
      <c r="D385" s="2993"/>
      <c r="E385" s="3015">
        <v>120</v>
      </c>
      <c r="F385" s="3010">
        <v>12</v>
      </c>
      <c r="G385" s="3011">
        <v>132</v>
      </c>
      <c r="H385" s="3015">
        <v>20</v>
      </c>
      <c r="I385" s="3010">
        <v>8</v>
      </c>
      <c r="J385" s="3011">
        <v>28</v>
      </c>
      <c r="K385" s="3196">
        <v>36</v>
      </c>
      <c r="L385" s="3197">
        <v>5</v>
      </c>
      <c r="M385" s="3198">
        <v>41</v>
      </c>
    </row>
    <row r="386" spans="2:13" ht="12.75" customHeight="1">
      <c r="B386" s="2995"/>
      <c r="C386" s="2995"/>
      <c r="D386" s="2995"/>
      <c r="E386" s="2998"/>
      <c r="F386" s="3000"/>
      <c r="G386" s="2991"/>
      <c r="H386" s="2998"/>
      <c r="I386" s="3000"/>
      <c r="J386" s="2991"/>
      <c r="K386" s="2998"/>
      <c r="L386" s="3000"/>
      <c r="M386" s="2991"/>
    </row>
    <row r="387" spans="2:13" ht="15" customHeight="1">
      <c r="B387" s="3199" t="s">
        <v>164</v>
      </c>
      <c r="C387" s="2993"/>
      <c r="D387" s="2993"/>
      <c r="E387" s="3015">
        <v>0</v>
      </c>
      <c r="F387" s="3010">
        <v>0</v>
      </c>
      <c r="G387" s="3011">
        <v>0</v>
      </c>
      <c r="H387" s="3015">
        <v>1</v>
      </c>
      <c r="I387" s="3010">
        <v>0</v>
      </c>
      <c r="J387" s="3011">
        <v>1</v>
      </c>
      <c r="K387" s="3196">
        <v>0</v>
      </c>
      <c r="L387" s="3013">
        <v>3</v>
      </c>
      <c r="M387" s="3211">
        <v>3</v>
      </c>
    </row>
    <row r="388" spans="2:13" ht="12.75" customHeight="1">
      <c r="B388" s="2995"/>
      <c r="C388" s="2995"/>
      <c r="D388" s="2995"/>
      <c r="E388" s="2998"/>
      <c r="F388" s="3000"/>
      <c r="G388" s="2991"/>
      <c r="H388" s="2998"/>
      <c r="I388" s="3000"/>
      <c r="J388" s="2991"/>
      <c r="K388" s="2998"/>
      <c r="L388" s="3000"/>
      <c r="M388" s="2991"/>
    </row>
    <row r="389" spans="2:13" ht="15" customHeight="1">
      <c r="B389" s="1791" t="s">
        <v>165</v>
      </c>
      <c r="C389" s="1791"/>
      <c r="D389" s="1791"/>
      <c r="E389" s="184">
        <v>1</v>
      </c>
      <c r="F389" s="185">
        <v>0</v>
      </c>
      <c r="G389" s="1859">
        <v>1</v>
      </c>
      <c r="H389" s="184">
        <v>0</v>
      </c>
      <c r="I389" s="185">
        <v>0</v>
      </c>
      <c r="J389" s="1859">
        <v>0</v>
      </c>
      <c r="K389" s="1390">
        <v>0</v>
      </c>
      <c r="L389" s="187">
        <v>0</v>
      </c>
      <c r="M389" s="2743">
        <v>0</v>
      </c>
    </row>
    <row r="390" spans="2:13" ht="15" customHeight="1">
      <c r="B390" s="3199" t="s">
        <v>166</v>
      </c>
      <c r="C390" s="2993"/>
      <c r="D390" s="2993"/>
      <c r="E390" s="3015">
        <v>755</v>
      </c>
      <c r="F390" s="3010">
        <v>232</v>
      </c>
      <c r="G390" s="3011">
        <v>987</v>
      </c>
      <c r="H390" s="3227">
        <v>653</v>
      </c>
      <c r="I390" s="3228">
        <v>256</v>
      </c>
      <c r="J390" s="3061">
        <v>909</v>
      </c>
      <c r="K390" s="3196">
        <v>1049</v>
      </c>
      <c r="L390" s="3013">
        <v>197</v>
      </c>
      <c r="M390" s="3211">
        <v>1246</v>
      </c>
    </row>
    <row r="391" spans="2:13" ht="12.75" customHeight="1">
      <c r="B391" s="2995"/>
      <c r="C391" s="2995"/>
      <c r="D391" s="2995"/>
      <c r="E391" s="2998"/>
      <c r="F391" s="3000"/>
      <c r="G391" s="2991"/>
      <c r="H391" s="2998"/>
      <c r="I391" s="3000"/>
      <c r="J391" s="2991"/>
      <c r="K391" s="2998"/>
      <c r="L391" s="3000"/>
      <c r="M391" s="2991"/>
    </row>
    <row r="392" spans="2:13" ht="15" customHeight="1">
      <c r="B392" s="3199" t="s">
        <v>418</v>
      </c>
      <c r="C392" s="2993"/>
      <c r="D392" s="2993"/>
      <c r="E392" s="2997">
        <v>14.989123517247796</v>
      </c>
      <c r="F392" s="2999">
        <v>8.74</v>
      </c>
      <c r="G392" s="3001">
        <v>14.074550334110633</v>
      </c>
      <c r="H392" s="2997">
        <v>2.44</v>
      </c>
      <c r="I392" s="2999">
        <v>5.34</v>
      </c>
      <c r="J392" s="3008">
        <v>2.88</v>
      </c>
      <c r="K392" s="3209">
        <v>4.45</v>
      </c>
      <c r="L392" s="3003">
        <v>3.3</v>
      </c>
      <c r="M392" s="3210">
        <v>4.2699999999999996</v>
      </c>
    </row>
    <row r="393" spans="2:13" ht="12.75" customHeight="1">
      <c r="B393" s="2995"/>
      <c r="C393" s="2995"/>
      <c r="D393" s="2995"/>
      <c r="E393" s="2998"/>
      <c r="F393" s="3000"/>
      <c r="G393" s="2991"/>
      <c r="H393" s="2998"/>
      <c r="I393" s="3000"/>
      <c r="J393" s="2991"/>
      <c r="K393" s="2998"/>
      <c r="L393" s="3000"/>
      <c r="M393" s="2991"/>
    </row>
    <row r="394" spans="2:13" ht="15" customHeight="1">
      <c r="B394" s="3199" t="s">
        <v>168</v>
      </c>
      <c r="C394" s="2993"/>
      <c r="D394" s="2993"/>
      <c r="E394" s="2997">
        <v>0</v>
      </c>
      <c r="F394" s="2999">
        <v>0</v>
      </c>
      <c r="G394" s="3001">
        <v>0</v>
      </c>
      <c r="H394" s="2997">
        <v>0.12</v>
      </c>
      <c r="I394" s="2999">
        <v>0</v>
      </c>
      <c r="J394" s="3001">
        <v>0.1</v>
      </c>
      <c r="K394" s="3209">
        <v>0</v>
      </c>
      <c r="L394" s="3003">
        <v>1.78</v>
      </c>
      <c r="M394" s="3210">
        <v>0.28000000000000003</v>
      </c>
    </row>
    <row r="395" spans="2:13" ht="12.75" customHeight="1">
      <c r="B395" s="2995"/>
      <c r="C395" s="2995"/>
      <c r="D395" s="2995"/>
      <c r="E395" s="2998"/>
      <c r="F395" s="3000"/>
      <c r="G395" s="2991"/>
      <c r="H395" s="2998"/>
      <c r="I395" s="3000"/>
      <c r="J395" s="2991"/>
      <c r="K395" s="2998"/>
      <c r="L395" s="3000"/>
      <c r="M395" s="2991"/>
    </row>
    <row r="396" spans="2:13" ht="15" customHeight="1">
      <c r="B396" s="1791" t="s">
        <v>169</v>
      </c>
      <c r="C396" s="1791"/>
      <c r="D396" s="1791"/>
      <c r="E396" s="192">
        <v>0.12</v>
      </c>
      <c r="F396" s="193">
        <v>0</v>
      </c>
      <c r="G396" s="1862">
        <v>0.11</v>
      </c>
      <c r="H396" s="192">
        <v>0</v>
      </c>
      <c r="I396" s="193">
        <v>0</v>
      </c>
      <c r="J396" s="1862">
        <v>0</v>
      </c>
      <c r="K396" s="1395">
        <v>0</v>
      </c>
      <c r="L396" s="1402">
        <v>0</v>
      </c>
      <c r="M396" s="1397">
        <v>0</v>
      </c>
    </row>
    <row r="397" spans="2:13" ht="15" customHeight="1">
      <c r="B397" s="1869" t="s">
        <v>170</v>
      </c>
      <c r="C397" s="1869"/>
      <c r="D397" s="1869"/>
      <c r="E397" s="200">
        <v>94</v>
      </c>
      <c r="F397" s="201">
        <v>169</v>
      </c>
      <c r="G397" s="1863">
        <v>105</v>
      </c>
      <c r="H397" s="200">
        <v>79.52</v>
      </c>
      <c r="I397" s="201">
        <v>170.83</v>
      </c>
      <c r="J397" s="1863">
        <v>93.61</v>
      </c>
      <c r="K397" s="1403">
        <v>130</v>
      </c>
      <c r="L397" s="1404">
        <v>130</v>
      </c>
      <c r="M397" s="1405">
        <v>130</v>
      </c>
    </row>
    <row r="398" spans="2:13" ht="15" customHeight="1">
      <c r="B398" s="2932" t="s">
        <v>419</v>
      </c>
      <c r="C398" s="2933"/>
      <c r="D398" s="2933"/>
      <c r="E398" s="2933"/>
      <c r="F398" s="2933"/>
      <c r="G398" s="2933"/>
      <c r="H398" s="2933"/>
      <c r="I398" s="2933"/>
      <c r="J398" s="2933"/>
      <c r="K398" s="2933"/>
      <c r="L398" s="2933"/>
      <c r="M398" s="2933"/>
    </row>
    <row r="399" spans="2:13" ht="15" customHeight="1">
      <c r="B399" s="2885"/>
      <c r="C399" s="2882"/>
      <c r="D399" s="2882"/>
      <c r="E399" s="2882"/>
      <c r="F399" s="2882"/>
      <c r="G399" s="2882"/>
      <c r="H399" s="2882"/>
      <c r="I399" s="2882"/>
      <c r="J399" s="2882"/>
      <c r="K399" s="2882"/>
      <c r="L399" s="2882"/>
      <c r="M399" s="2885"/>
    </row>
    <row r="400" spans="2:13" ht="4.5" customHeight="1">
      <c r="B400" s="2901"/>
      <c r="C400" s="2901"/>
      <c r="D400" s="2901"/>
      <c r="E400" s="2901"/>
      <c r="F400" s="2901"/>
      <c r="G400" s="2901"/>
      <c r="H400" s="2901"/>
      <c r="I400" s="2901"/>
      <c r="J400" s="2901"/>
      <c r="K400" s="2901"/>
      <c r="L400" s="2901"/>
      <c r="M400" s="2901"/>
    </row>
    <row r="403" spans="2:41" ht="15" customHeight="1">
      <c r="B403" s="3157" t="s">
        <v>420</v>
      </c>
      <c r="C403" s="2885"/>
      <c r="D403" s="2885"/>
      <c r="E403" s="2885"/>
      <c r="F403" s="2885"/>
      <c r="G403" s="2885"/>
      <c r="H403" s="2885"/>
      <c r="I403" s="2885"/>
      <c r="J403" s="2885"/>
      <c r="K403" s="2885"/>
      <c r="L403" s="2885"/>
      <c r="M403" s="2885"/>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row>
    <row r="404" spans="2:41" ht="12.75" customHeight="1">
      <c r="B404" s="2885"/>
      <c r="C404" s="2885"/>
      <c r="D404" s="2885"/>
      <c r="E404" s="2885"/>
      <c r="F404" s="2885"/>
      <c r="G404" s="2885"/>
      <c r="H404" s="2885"/>
      <c r="I404" s="2885"/>
      <c r="J404" s="2885"/>
      <c r="K404" s="2885"/>
      <c r="L404" s="2885"/>
      <c r="M404" s="2885"/>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row>
    <row r="405" spans="2:41" ht="12.75" customHeight="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row>
    <row r="406" spans="2:41" ht="15" customHeight="1">
      <c r="B406" s="3153" t="s">
        <v>421</v>
      </c>
      <c r="C406" s="2885"/>
      <c r="D406" s="2885"/>
      <c r="E406" s="2885"/>
      <c r="F406" s="2885"/>
      <c r="G406" s="2885"/>
      <c r="H406" s="3154">
        <v>2023</v>
      </c>
      <c r="I406" s="2912"/>
      <c r="J406" s="3154">
        <v>2024</v>
      </c>
      <c r="K406" s="3093"/>
      <c r="L406" s="3202">
        <v>2025</v>
      </c>
      <c r="M406" s="3212"/>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row>
    <row r="407" spans="2:41" ht="12.75" customHeight="1">
      <c r="B407" s="2913"/>
      <c r="C407" s="2913"/>
      <c r="D407" s="2913"/>
      <c r="E407" s="2913"/>
      <c r="F407" s="2913"/>
      <c r="G407" s="2913"/>
      <c r="H407" s="2704" t="s">
        <v>160</v>
      </c>
      <c r="I407" s="2705" t="s">
        <v>161</v>
      </c>
      <c r="J407" s="2704" t="s">
        <v>160</v>
      </c>
      <c r="K407" s="2706" t="s">
        <v>161</v>
      </c>
      <c r="L407" s="2704" t="s">
        <v>160</v>
      </c>
      <c r="M407" s="1406" t="s">
        <v>161</v>
      </c>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row>
    <row r="408" spans="2:41" ht="12.75" customHeight="1">
      <c r="B408" s="1925" t="s">
        <v>422</v>
      </c>
      <c r="C408" s="1925"/>
      <c r="D408" s="1925"/>
      <c r="E408" s="1925"/>
      <c r="F408" s="1925"/>
      <c r="G408" s="1925"/>
      <c r="H408" s="1407">
        <v>2.2217554547158112</v>
      </c>
      <c r="I408" s="1957">
        <v>0.68921253983716058</v>
      </c>
      <c r="J408" s="1407">
        <v>3.8</v>
      </c>
      <c r="K408" s="1957">
        <v>1.86</v>
      </c>
      <c r="L408" s="1408">
        <v>4.04</v>
      </c>
      <c r="M408" s="310">
        <v>2.06</v>
      </c>
      <c r="N408" s="1409"/>
      <c r="O408" s="251"/>
      <c r="P408" s="25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row>
    <row r="409" spans="2:41" ht="12.75" customHeight="1">
      <c r="B409" s="1791" t="s">
        <v>423</v>
      </c>
      <c r="C409" s="1791"/>
      <c r="D409" s="1791"/>
      <c r="E409" s="1791"/>
      <c r="F409" s="1791"/>
      <c r="G409" s="1791"/>
      <c r="H409" s="1407">
        <v>0.4672739646822936</v>
      </c>
      <c r="I409" s="1957">
        <v>0.37181202807004715</v>
      </c>
      <c r="J409" s="1407">
        <v>0.42</v>
      </c>
      <c r="K409" s="1957">
        <v>0.57999999999999996</v>
      </c>
      <c r="L409" s="1410">
        <v>0.77</v>
      </c>
      <c r="M409" s="1411">
        <v>0.45</v>
      </c>
      <c r="N409" s="1412"/>
      <c r="O409" s="251"/>
      <c r="P409" s="251"/>
      <c r="Q409" s="1"/>
      <c r="R409" s="1"/>
      <c r="S409" s="1"/>
      <c r="T409" s="1"/>
      <c r="U409" s="1"/>
      <c r="V409" s="1"/>
      <c r="W409" s="1866"/>
      <c r="X409" s="1866"/>
      <c r="Y409" s="1866"/>
      <c r="Z409" s="1866"/>
      <c r="AA409" s="1866"/>
      <c r="AB409" s="1866"/>
      <c r="AC409" s="1866"/>
      <c r="AD409" s="1866"/>
      <c r="AE409" s="1866"/>
      <c r="AF409" s="1866"/>
      <c r="AG409" s="1866"/>
      <c r="AH409" s="1866"/>
      <c r="AI409" s="1866"/>
      <c r="AJ409" s="1866"/>
      <c r="AK409" s="1866"/>
      <c r="AL409" s="1866"/>
      <c r="AM409" s="1866"/>
      <c r="AN409" s="1866"/>
      <c r="AO409" s="1866"/>
    </row>
    <row r="410" spans="2:41" ht="12.75" customHeight="1">
      <c r="B410" s="1869" t="s">
        <v>424</v>
      </c>
      <c r="C410" s="1869"/>
      <c r="D410" s="1869"/>
      <c r="E410" s="1869"/>
      <c r="F410" s="1869"/>
      <c r="G410" s="1869"/>
      <c r="H410" s="1413">
        <v>1.7632979799331833E-2</v>
      </c>
      <c r="I410" s="2744">
        <v>1.813717210097791E-2</v>
      </c>
      <c r="J410" s="1413">
        <v>0</v>
      </c>
      <c r="K410" s="2744">
        <v>0.01</v>
      </c>
      <c r="L410" s="1414">
        <v>0.01</v>
      </c>
      <c r="M410" s="1415">
        <v>0.01</v>
      </c>
      <c r="N410" s="1"/>
      <c r="O410" s="251"/>
      <c r="P410" s="251"/>
      <c r="Q410" s="1"/>
      <c r="R410" s="1"/>
      <c r="S410" s="1"/>
      <c r="T410" s="1"/>
      <c r="U410" s="1"/>
      <c r="V410" s="1"/>
      <c r="W410" s="1866"/>
      <c r="X410" s="1866"/>
      <c r="Y410" s="1866"/>
      <c r="Z410" s="1866"/>
      <c r="AA410" s="1866"/>
      <c r="AB410" s="1866"/>
      <c r="AC410" s="1866"/>
      <c r="AD410" s="1866"/>
      <c r="AE410" s="1866"/>
      <c r="AF410" s="1866"/>
      <c r="AG410" s="1866"/>
      <c r="AH410" s="1866"/>
      <c r="AI410" s="1866"/>
      <c r="AJ410" s="3222"/>
      <c r="AK410" s="2885"/>
      <c r="AL410" s="2885"/>
      <c r="AM410" s="2885"/>
      <c r="AN410" s="2885"/>
      <c r="AO410" s="2885"/>
    </row>
    <row r="411" spans="2:41" ht="18" customHeight="1">
      <c r="B411" s="3223" t="s">
        <v>425</v>
      </c>
      <c r="C411" s="2964"/>
      <c r="D411" s="2964"/>
      <c r="E411" s="2964"/>
      <c r="F411" s="2964"/>
      <c r="G411" s="2964"/>
      <c r="H411" s="2964"/>
      <c r="I411" s="2964"/>
      <c r="J411" s="2964"/>
      <c r="K411" s="2964"/>
      <c r="L411" s="2964"/>
      <c r="M411" s="2964"/>
      <c r="N411" s="1"/>
      <c r="O411" s="1"/>
      <c r="P411" s="1"/>
      <c r="Q411" s="1"/>
      <c r="R411" s="1"/>
      <c r="S411" s="1"/>
      <c r="T411" s="1"/>
      <c r="U411" s="1"/>
      <c r="V411" s="1866"/>
      <c r="W411" s="3222"/>
      <c r="X411" s="2885"/>
      <c r="Y411" s="2885"/>
      <c r="Z411" s="2885"/>
      <c r="AA411" s="2885"/>
      <c r="AB411" s="2885"/>
      <c r="AC411" s="1866"/>
      <c r="AD411" s="1866"/>
      <c r="AE411" s="1866"/>
    </row>
    <row r="412" spans="2:41" ht="12.75" customHeight="1">
      <c r="B412" s="12"/>
      <c r="C412" s="12"/>
      <c r="D412" s="12"/>
      <c r="E412" s="12"/>
      <c r="F412" s="12"/>
      <c r="G412" s="12"/>
      <c r="H412" s="12"/>
      <c r="I412" s="12"/>
      <c r="J412" s="12"/>
      <c r="K412" s="12"/>
      <c r="L412" s="12"/>
      <c r="M412" s="12"/>
      <c r="N412" s="1"/>
      <c r="O412" s="1"/>
      <c r="P412" s="1"/>
      <c r="Q412" s="1"/>
      <c r="R412" s="1"/>
      <c r="S412" s="1"/>
      <c r="T412" s="1"/>
      <c r="U412" s="1"/>
      <c r="V412" s="1866"/>
      <c r="W412" s="3222"/>
      <c r="X412" s="2885"/>
      <c r="Y412" s="2885"/>
      <c r="Z412" s="2885"/>
      <c r="AA412" s="2885"/>
      <c r="AB412" s="2885"/>
      <c r="AC412" s="1866"/>
      <c r="AD412" s="1866"/>
      <c r="AE412" s="1866"/>
    </row>
    <row r="413" spans="2:41" ht="15" customHeight="1">
      <c r="B413" s="3153" t="s">
        <v>426</v>
      </c>
      <c r="C413" s="2885"/>
      <c r="D413" s="2885"/>
      <c r="E413" s="2885"/>
      <c r="F413" s="2885"/>
      <c r="G413" s="2885"/>
      <c r="H413" s="3154">
        <v>2023</v>
      </c>
      <c r="I413" s="2912"/>
      <c r="J413" s="3154">
        <v>2024</v>
      </c>
      <c r="K413" s="2885"/>
      <c r="L413" s="3224">
        <v>2025</v>
      </c>
      <c r="M413" s="3212"/>
      <c r="N413" s="1"/>
      <c r="O413" s="1"/>
      <c r="P413" s="1"/>
      <c r="Q413" s="1"/>
      <c r="R413" s="1"/>
      <c r="S413" s="1"/>
      <c r="T413" s="1"/>
      <c r="U413" s="1"/>
      <c r="V413" s="1866"/>
      <c r="W413" s="3222"/>
      <c r="X413" s="2885"/>
      <c r="Y413" s="2885"/>
      <c r="Z413" s="2885"/>
      <c r="AA413" s="2885"/>
      <c r="AB413" s="2885"/>
      <c r="AC413" s="1866"/>
      <c r="AD413" s="1866"/>
      <c r="AE413" s="1866"/>
    </row>
    <row r="414" spans="2:41" ht="12.75" customHeight="1">
      <c r="B414" s="2913"/>
      <c r="C414" s="2913"/>
      <c r="D414" s="2913"/>
      <c r="E414" s="2913"/>
      <c r="F414" s="2913"/>
      <c r="G414" s="2913"/>
      <c r="H414" s="2704" t="s">
        <v>160</v>
      </c>
      <c r="I414" s="2705" t="s">
        <v>161</v>
      </c>
      <c r="J414" s="2704" t="s">
        <v>160</v>
      </c>
      <c r="K414" s="2706" t="s">
        <v>161</v>
      </c>
      <c r="L414" s="2704" t="s">
        <v>160</v>
      </c>
      <c r="M414" s="1406" t="s">
        <v>161</v>
      </c>
      <c r="N414" s="1"/>
      <c r="O414" s="1"/>
      <c r="P414" s="1"/>
      <c r="Q414" s="1"/>
      <c r="R414" s="1"/>
      <c r="S414" s="1"/>
      <c r="T414" s="1"/>
      <c r="U414" s="1"/>
      <c r="V414" s="1866"/>
      <c r="W414" s="3222"/>
      <c r="X414" s="2885"/>
      <c r="Y414" s="2885"/>
      <c r="Z414" s="2885"/>
      <c r="AA414" s="2885"/>
      <c r="AB414" s="2885"/>
      <c r="AC414" s="1866"/>
      <c r="AD414" s="1866"/>
      <c r="AE414" s="1866"/>
    </row>
    <row r="415" spans="2:41" ht="12.75" customHeight="1">
      <c r="B415" s="2111" t="s">
        <v>422</v>
      </c>
      <c r="C415" s="2111"/>
      <c r="D415" s="2111"/>
      <c r="E415" s="2111"/>
      <c r="F415" s="2111"/>
      <c r="G415" s="2111"/>
      <c r="H415" s="1407">
        <v>31.23</v>
      </c>
      <c r="I415" s="1957">
        <v>1.4568499262469725</v>
      </c>
      <c r="J415" s="1407">
        <v>36.659999999999997</v>
      </c>
      <c r="K415" s="1957">
        <v>0.67</v>
      </c>
      <c r="L415" s="1408">
        <v>1.81</v>
      </c>
      <c r="M415" s="310">
        <v>0</v>
      </c>
      <c r="N415" s="826"/>
      <c r="O415" s="1"/>
      <c r="P415" s="1"/>
      <c r="Q415" s="1"/>
      <c r="R415" s="1"/>
      <c r="S415" s="251"/>
      <c r="T415" s="251"/>
      <c r="U415" s="1"/>
      <c r="V415" s="1866"/>
      <c r="W415" s="1"/>
      <c r="X415" s="1"/>
      <c r="Y415" s="1"/>
      <c r="Z415" s="1"/>
      <c r="AA415" s="1"/>
      <c r="AB415" s="1"/>
      <c r="AC415" s="1"/>
      <c r="AD415" s="1"/>
      <c r="AE415" s="1"/>
    </row>
    <row r="416" spans="2:41" ht="12.75" customHeight="1">
      <c r="B416" s="1834" t="s">
        <v>423</v>
      </c>
      <c r="C416" s="1834"/>
      <c r="D416" s="1834"/>
      <c r="E416" s="1834"/>
      <c r="F416" s="1834"/>
      <c r="G416" s="1834"/>
      <c r="H416" s="1407">
        <v>14.99</v>
      </c>
      <c r="I416" s="1957">
        <v>8.7410995574818351</v>
      </c>
      <c r="J416" s="1407">
        <v>2.44</v>
      </c>
      <c r="K416" s="1957">
        <v>5.34</v>
      </c>
      <c r="L416" s="1410">
        <v>4.45</v>
      </c>
      <c r="M416" s="1411">
        <v>3.3</v>
      </c>
      <c r="N416" s="1"/>
      <c r="O416" s="1"/>
      <c r="P416" s="1"/>
      <c r="Q416" s="1"/>
      <c r="R416" s="1"/>
      <c r="S416" s="1416"/>
      <c r="T416" s="251"/>
      <c r="U416" s="1"/>
      <c r="V416" s="1866"/>
      <c r="W416" s="1"/>
      <c r="X416" s="1"/>
      <c r="Y416" s="1"/>
      <c r="Z416" s="1"/>
      <c r="AA416" s="1"/>
      <c r="AB416" s="1"/>
      <c r="AC416" s="1"/>
      <c r="AD416" s="1"/>
      <c r="AE416" s="1"/>
    </row>
    <row r="417" spans="2:13" ht="12.75" customHeight="1">
      <c r="B417" s="1832" t="s">
        <v>424</v>
      </c>
      <c r="C417" s="1832"/>
      <c r="D417" s="1832"/>
      <c r="E417" s="1832"/>
      <c r="F417" s="1832"/>
      <c r="G417" s="1832"/>
      <c r="H417" s="1413">
        <v>0.12490936264373163</v>
      </c>
      <c r="I417" s="2744">
        <v>0</v>
      </c>
      <c r="J417" s="1413">
        <v>0</v>
      </c>
      <c r="K417" s="2744">
        <v>0</v>
      </c>
      <c r="L417" s="1417">
        <v>0</v>
      </c>
      <c r="M417" s="1415">
        <v>0</v>
      </c>
    </row>
    <row r="418" spans="2:13" ht="21" customHeight="1">
      <c r="B418" s="3213" t="s">
        <v>427</v>
      </c>
      <c r="C418" s="2964"/>
      <c r="D418" s="2964"/>
      <c r="E418" s="2964"/>
      <c r="F418" s="2964"/>
      <c r="G418" s="2964"/>
      <c r="H418" s="2964"/>
      <c r="I418" s="2964"/>
      <c r="J418" s="2964"/>
      <c r="K418" s="2964"/>
      <c r="L418" s="2964"/>
      <c r="M418" s="2964"/>
    </row>
    <row r="419" spans="2:13" ht="12.75" customHeight="1">
      <c r="B419" s="12"/>
      <c r="C419" s="12"/>
      <c r="D419" s="12"/>
      <c r="E419" s="12"/>
      <c r="F419" s="12"/>
      <c r="G419" s="12"/>
      <c r="H419" s="12"/>
      <c r="I419" s="12"/>
      <c r="J419" s="12"/>
      <c r="K419" s="12"/>
      <c r="L419" s="12"/>
      <c r="M419" s="12"/>
    </row>
    <row r="420" spans="2:13" ht="12.75" customHeight="1">
      <c r="B420" s="1"/>
      <c r="C420" s="1"/>
      <c r="D420" s="1"/>
      <c r="E420" s="1"/>
      <c r="F420" s="1"/>
      <c r="G420" s="1"/>
      <c r="H420" s="1"/>
      <c r="I420" s="1"/>
      <c r="J420" s="1"/>
      <c r="K420" s="1"/>
      <c r="L420" s="1"/>
      <c r="M420" s="1"/>
    </row>
    <row r="421" spans="2:13" ht="12.75" customHeight="1">
      <c r="B421" s="1"/>
      <c r="C421" s="1"/>
      <c r="D421" s="1"/>
      <c r="E421" s="1"/>
      <c r="F421" s="1"/>
      <c r="G421" s="1"/>
      <c r="H421" s="1"/>
      <c r="I421" s="1"/>
      <c r="J421" s="1"/>
      <c r="K421" s="1"/>
      <c r="L421" s="1"/>
      <c r="M421" s="1"/>
    </row>
    <row r="422" spans="2:13" ht="12.75" customHeight="1">
      <c r="B422" s="1"/>
      <c r="C422" s="1"/>
      <c r="D422" s="1"/>
      <c r="E422" s="1"/>
      <c r="F422" s="1"/>
      <c r="G422" s="1"/>
      <c r="H422" s="1"/>
      <c r="I422" s="1"/>
      <c r="J422" s="1"/>
      <c r="K422" s="1"/>
      <c r="L422" s="1"/>
      <c r="M422" s="1"/>
    </row>
    <row r="423" spans="2:13" ht="24" customHeight="1">
      <c r="B423" s="1275" t="s">
        <v>174</v>
      </c>
      <c r="C423" s="10"/>
      <c r="D423" s="10"/>
      <c r="E423" s="10"/>
      <c r="F423" s="10"/>
      <c r="G423" s="10"/>
      <c r="H423" s="10"/>
      <c r="I423" s="10"/>
      <c r="J423" s="10"/>
      <c r="K423" s="10"/>
      <c r="L423" s="10"/>
      <c r="M423" s="10"/>
    </row>
    <row r="424" spans="2:13" ht="12.75" customHeight="1">
      <c r="B424" s="1"/>
      <c r="C424" s="1"/>
      <c r="D424" s="1"/>
      <c r="E424" s="1"/>
      <c r="F424" s="1"/>
      <c r="G424" s="1"/>
      <c r="H424" s="1"/>
      <c r="I424" s="1"/>
      <c r="J424" s="1"/>
      <c r="K424" s="1"/>
      <c r="L424" s="1"/>
      <c r="M424" s="1"/>
    </row>
    <row r="425" spans="2:13" ht="12.75" customHeight="1">
      <c r="B425" s="1"/>
      <c r="C425" s="1"/>
      <c r="D425" s="1"/>
      <c r="E425" s="1"/>
      <c r="F425" s="1"/>
      <c r="G425" s="1"/>
      <c r="H425" s="1"/>
      <c r="I425" s="1"/>
      <c r="J425" s="1"/>
      <c r="K425" s="1"/>
      <c r="L425" s="1"/>
      <c r="M425" s="1"/>
    </row>
    <row r="426" spans="2:13" ht="37.5" customHeight="1">
      <c r="B426" s="3157" t="s">
        <v>175</v>
      </c>
      <c r="C426" s="2885"/>
      <c r="D426" s="2885"/>
      <c r="E426" s="2885"/>
      <c r="F426" s="2885"/>
      <c r="G426" s="2885"/>
      <c r="H426" s="2885"/>
      <c r="I426" s="1705"/>
      <c r="J426" s="1705"/>
      <c r="K426" s="1705"/>
      <c r="L426" s="1705"/>
      <c r="M426" s="1705"/>
    </row>
    <row r="427" spans="2:13" ht="12.75" customHeight="1">
      <c r="B427" s="1"/>
      <c r="C427" s="1"/>
      <c r="D427" s="1"/>
      <c r="E427" s="1"/>
      <c r="F427" s="1"/>
      <c r="G427" s="1"/>
      <c r="H427" s="1"/>
      <c r="I427" s="1"/>
      <c r="J427" s="1"/>
      <c r="K427" s="1"/>
      <c r="L427" s="1"/>
      <c r="M427" s="1"/>
    </row>
    <row r="428" spans="2:13" ht="12.75" customHeight="1">
      <c r="B428" s="3155" t="s">
        <v>428</v>
      </c>
      <c r="C428" s="2885"/>
      <c r="D428" s="2885"/>
      <c r="E428" s="3162">
        <v>2023</v>
      </c>
      <c r="F428" s="3154">
        <v>2024</v>
      </c>
      <c r="G428" s="3163">
        <v>2025</v>
      </c>
      <c r="H428" s="1"/>
      <c r="I428" s="1"/>
      <c r="J428" s="12"/>
      <c r="K428" s="1"/>
      <c r="L428" s="1"/>
      <c r="M428" s="1"/>
    </row>
    <row r="429" spans="2:13" ht="12.75" customHeight="1">
      <c r="B429" s="2885"/>
      <c r="C429" s="2885"/>
      <c r="D429" s="2885"/>
      <c r="E429" s="2940"/>
      <c r="F429" s="2941"/>
      <c r="G429" s="2941"/>
      <c r="H429" s="1"/>
      <c r="I429" s="12"/>
      <c r="J429" s="1"/>
      <c r="K429" s="1"/>
      <c r="L429" s="1"/>
      <c r="M429" s="1"/>
    </row>
    <row r="430" spans="2:13" ht="15" customHeight="1">
      <c r="B430" s="208" t="s">
        <v>177</v>
      </c>
      <c r="C430" s="208"/>
      <c r="D430" s="208"/>
      <c r="E430" s="1868">
        <v>2347</v>
      </c>
      <c r="F430" s="1868">
        <v>2389</v>
      </c>
      <c r="G430" s="1418">
        <v>2416</v>
      </c>
      <c r="H430" s="1"/>
      <c r="I430" s="1"/>
      <c r="J430" s="12"/>
      <c r="K430" s="1"/>
      <c r="L430" s="1"/>
      <c r="M430" s="1"/>
    </row>
    <row r="431" spans="2:13" ht="16.5" customHeight="1">
      <c r="B431" s="2532" t="s">
        <v>429</v>
      </c>
      <c r="C431" s="2532"/>
      <c r="D431" s="2532"/>
      <c r="E431" s="210">
        <v>15511.48359</v>
      </c>
      <c r="F431" s="210">
        <v>18048.8</v>
      </c>
      <c r="G431" s="2745">
        <v>15060.8</v>
      </c>
      <c r="H431" s="1"/>
      <c r="I431" s="1"/>
      <c r="J431" s="12"/>
      <c r="K431" s="1"/>
      <c r="L431" s="1"/>
      <c r="M431" s="1"/>
    </row>
    <row r="432" spans="2:13" ht="12.75" customHeight="1">
      <c r="B432" s="12"/>
      <c r="C432" s="12"/>
      <c r="D432" s="12"/>
      <c r="E432" s="12"/>
      <c r="F432" s="12"/>
      <c r="G432" s="12"/>
      <c r="H432" s="1"/>
      <c r="I432" s="1"/>
      <c r="J432" s="12"/>
      <c r="K432" s="1"/>
      <c r="L432" s="1"/>
      <c r="M432" s="1"/>
    </row>
    <row r="433" spans="2:13" ht="27.75" customHeight="1">
      <c r="B433" s="3155" t="s">
        <v>430</v>
      </c>
      <c r="C433" s="2885"/>
      <c r="D433" s="2885"/>
      <c r="E433" s="3162">
        <v>2023</v>
      </c>
      <c r="F433" s="3154">
        <v>2024</v>
      </c>
      <c r="G433" s="3163">
        <v>2025</v>
      </c>
      <c r="H433" s="1"/>
      <c r="I433" s="1704"/>
      <c r="J433" s="1810"/>
      <c r="K433" s="1704"/>
      <c r="L433" s="1704"/>
      <c r="M433" s="1704"/>
    </row>
    <row r="434" spans="2:13" ht="12.75" customHeight="1">
      <c r="B434" s="2885"/>
      <c r="C434" s="2885"/>
      <c r="D434" s="2885"/>
      <c r="E434" s="2940"/>
      <c r="F434" s="2941"/>
      <c r="G434" s="2941"/>
      <c r="H434" s="1"/>
      <c r="I434" s="1704"/>
      <c r="J434" s="1810"/>
      <c r="K434" s="1704"/>
      <c r="L434" s="1704"/>
      <c r="M434" s="1704"/>
    </row>
    <row r="435" spans="2:13" ht="15" customHeight="1">
      <c r="B435" s="208" t="s">
        <v>177</v>
      </c>
      <c r="C435" s="208"/>
      <c r="D435" s="208"/>
      <c r="E435" s="1868">
        <v>4111</v>
      </c>
      <c r="F435" s="1868">
        <v>4198</v>
      </c>
      <c r="G435" s="224">
        <v>4370</v>
      </c>
      <c r="H435" s="1"/>
      <c r="I435" s="1704"/>
      <c r="J435" s="1704"/>
      <c r="K435" s="1704"/>
      <c r="L435" s="1704"/>
      <c r="M435" s="1704"/>
    </row>
    <row r="436" spans="2:13" ht="15" customHeight="1">
      <c r="B436" s="2532" t="s">
        <v>431</v>
      </c>
      <c r="C436" s="2532"/>
      <c r="D436" s="2532"/>
      <c r="E436" s="210">
        <f>542.5722014+302.0982414</f>
        <v>844.67044280000005</v>
      </c>
      <c r="F436" s="210">
        <v>46324</v>
      </c>
      <c r="G436" s="2746">
        <v>549679.19999999995</v>
      </c>
      <c r="H436" s="1"/>
      <c r="I436" s="1"/>
      <c r="J436" s="1"/>
      <c r="K436" s="1"/>
      <c r="L436" s="1"/>
      <c r="M436" s="1"/>
    </row>
    <row r="437" spans="2:13" ht="12.75" customHeight="1">
      <c r="B437" s="1"/>
      <c r="C437" s="1"/>
      <c r="D437" s="1"/>
      <c r="E437" s="1"/>
      <c r="F437" s="1"/>
      <c r="G437" s="1"/>
      <c r="H437" s="1"/>
      <c r="I437" s="1"/>
      <c r="J437" s="1"/>
      <c r="K437" s="1"/>
      <c r="L437" s="1"/>
      <c r="M437" s="1"/>
    </row>
    <row r="438" spans="2:13" ht="12.75" customHeight="1">
      <c r="B438" s="1705" t="s">
        <v>180</v>
      </c>
      <c r="C438" s="1705"/>
      <c r="D438" s="1705"/>
      <c r="E438" s="1705"/>
      <c r="F438" s="1705"/>
      <c r="G438" s="1705"/>
      <c r="H438" s="1705"/>
      <c r="I438" s="1705"/>
      <c r="J438" s="1705"/>
      <c r="K438" s="1705"/>
      <c r="L438" s="1705"/>
      <c r="M438" s="1705"/>
    </row>
    <row r="439" spans="2:13" ht="12.75" customHeight="1">
      <c r="B439" s="1"/>
      <c r="C439" s="1"/>
      <c r="D439" s="1"/>
      <c r="E439" s="1"/>
      <c r="F439" s="1"/>
      <c r="G439" s="1"/>
      <c r="H439" s="1"/>
      <c r="I439" s="1"/>
      <c r="J439" s="1"/>
      <c r="K439" s="1"/>
      <c r="L439" s="1"/>
      <c r="M439" s="1"/>
    </row>
    <row r="440" spans="2:13" ht="15" customHeight="1">
      <c r="B440" s="3155" t="s">
        <v>432</v>
      </c>
      <c r="C440" s="2885"/>
      <c r="D440" s="2912"/>
      <c r="E440" s="3163" t="s">
        <v>378</v>
      </c>
      <c r="F440" s="2885"/>
      <c r="G440" s="2885"/>
      <c r="H440" s="3163" t="s">
        <v>433</v>
      </c>
      <c r="I440" s="2885"/>
      <c r="J440" s="2885"/>
      <c r="K440" s="3163" t="s">
        <v>434</v>
      </c>
      <c r="L440" s="2885"/>
      <c r="M440" s="2885"/>
    </row>
    <row r="441" spans="2:13" ht="12.75" customHeight="1">
      <c r="B441" s="2885"/>
      <c r="C441" s="2882"/>
      <c r="D441" s="2912"/>
      <c r="E441" s="3190">
        <v>2023</v>
      </c>
      <c r="F441" s="3191">
        <v>2024</v>
      </c>
      <c r="G441" s="3191">
        <v>2025</v>
      </c>
      <c r="H441" s="3190">
        <v>2023</v>
      </c>
      <c r="I441" s="3191">
        <v>2024</v>
      </c>
      <c r="J441" s="3225">
        <v>2025</v>
      </c>
      <c r="K441" s="3190">
        <v>2023</v>
      </c>
      <c r="L441" s="3191">
        <v>2024</v>
      </c>
      <c r="M441" s="3225">
        <v>2025</v>
      </c>
    </row>
    <row r="442" spans="2:13" ht="12.75" customHeight="1">
      <c r="B442" s="2913"/>
      <c r="C442" s="2913"/>
      <c r="D442" s="2914"/>
      <c r="E442" s="3058"/>
      <c r="F442" s="3056"/>
      <c r="G442" s="3056"/>
      <c r="H442" s="3058"/>
      <c r="I442" s="3056"/>
      <c r="J442" s="3226"/>
      <c r="K442" s="3058"/>
      <c r="L442" s="3056"/>
      <c r="M442" s="3226"/>
    </row>
    <row r="443" spans="2:13" ht="12.75" customHeight="1">
      <c r="B443" s="208" t="s">
        <v>183</v>
      </c>
      <c r="C443" s="208"/>
      <c r="D443" s="208"/>
      <c r="E443" s="2747">
        <v>0.27300000000000002</v>
      </c>
      <c r="F443" s="1419">
        <v>0.253</v>
      </c>
      <c r="G443" s="1420">
        <v>0.21199999999999999</v>
      </c>
      <c r="H443" s="2162">
        <v>0.1145</v>
      </c>
      <c r="I443" s="2748">
        <v>8.2000000000000003E-2</v>
      </c>
      <c r="J443" s="1421">
        <v>0.4</v>
      </c>
      <c r="K443" s="2577">
        <v>0.70599999999999996</v>
      </c>
      <c r="L443" s="1422" t="s">
        <v>435</v>
      </c>
      <c r="M443" s="1423">
        <v>0.73599999999999999</v>
      </c>
    </row>
    <row r="444" spans="2:13" ht="12.75" customHeight="1">
      <c r="B444" s="1791" t="s">
        <v>184</v>
      </c>
      <c r="C444" s="1791"/>
      <c r="D444" s="1791"/>
      <c r="E444" s="144">
        <v>0.55500000000000005</v>
      </c>
      <c r="F444" s="1424">
        <v>0.433</v>
      </c>
      <c r="G444" s="1425">
        <v>0.495</v>
      </c>
      <c r="H444" s="2579">
        <v>0.41830000000000001</v>
      </c>
      <c r="I444" s="1426">
        <v>0.23</v>
      </c>
      <c r="J444" s="1427">
        <v>0.49</v>
      </c>
      <c r="K444" s="2579">
        <v>0.13100000000000001</v>
      </c>
      <c r="L444" s="1428">
        <v>0.122</v>
      </c>
      <c r="M444" s="1146">
        <v>0.26400000000000001</v>
      </c>
    </row>
    <row r="445" spans="2:13" ht="12.75" customHeight="1">
      <c r="B445" s="1822" t="s">
        <v>150</v>
      </c>
      <c r="C445" s="1822"/>
      <c r="D445" s="1822"/>
      <c r="E445" s="2749">
        <v>0.23200000000000001</v>
      </c>
      <c r="F445" s="1429">
        <v>0.29699999999999999</v>
      </c>
      <c r="G445" s="1430">
        <v>0.28399999999999997</v>
      </c>
      <c r="H445" s="2591">
        <v>0.53280000000000005</v>
      </c>
      <c r="I445" s="1431">
        <v>0.312</v>
      </c>
      <c r="J445" s="1432">
        <v>0.46700000000000003</v>
      </c>
      <c r="K445" s="2591">
        <v>0.83699999999999997</v>
      </c>
      <c r="L445" s="1433">
        <v>0.82399999999999995</v>
      </c>
      <c r="M445" s="1434">
        <v>0.82399999999999995</v>
      </c>
    </row>
    <row r="446" spans="2:13" ht="18.75" customHeight="1">
      <c r="B446" s="2963" t="s">
        <v>436</v>
      </c>
      <c r="C446" s="2964"/>
      <c r="D446" s="2964"/>
      <c r="E446" s="2964"/>
      <c r="F446" s="2964"/>
      <c r="G446" s="2964"/>
      <c r="H446" s="2964"/>
      <c r="I446" s="2964"/>
      <c r="J446" s="2964"/>
      <c r="K446" s="2964"/>
      <c r="L446" s="2964"/>
      <c r="M446" s="2964"/>
    </row>
    <row r="447" spans="2:13" ht="12.75" customHeight="1">
      <c r="B447" s="1"/>
      <c r="C447" s="1"/>
      <c r="D447" s="1"/>
      <c r="E447" s="1"/>
      <c r="F447" s="1"/>
      <c r="G447" s="1"/>
      <c r="H447" s="1"/>
      <c r="I447" s="1"/>
      <c r="J447" s="1"/>
      <c r="K447" s="1"/>
      <c r="L447" s="1"/>
      <c r="M447" s="1"/>
    </row>
    <row r="448" spans="2:13" ht="12.75" customHeight="1">
      <c r="B448" s="1"/>
      <c r="C448" s="1"/>
      <c r="D448" s="1"/>
      <c r="E448" s="1"/>
      <c r="F448" s="1"/>
      <c r="G448" s="1"/>
      <c r="H448" s="1"/>
      <c r="I448" s="1"/>
      <c r="J448" s="1"/>
      <c r="K448" s="1"/>
      <c r="L448" s="1"/>
      <c r="M448" s="1"/>
    </row>
    <row r="449" spans="2:13" ht="15.75" customHeight="1">
      <c r="B449" s="3157" t="s">
        <v>437</v>
      </c>
      <c r="C449" s="2885"/>
      <c r="D449" s="2885"/>
      <c r="E449" s="2885"/>
      <c r="F449" s="2885"/>
      <c r="G449" s="2885"/>
      <c r="H449" s="2885"/>
      <c r="I449" s="2885"/>
      <c r="J449" s="2885"/>
      <c r="K449" s="2885"/>
      <c r="L449" s="2885"/>
      <c r="M449" s="1865"/>
    </row>
    <row r="450" spans="2:13" ht="12.75" customHeight="1">
      <c r="B450" s="1"/>
      <c r="C450" s="1"/>
      <c r="D450" s="1"/>
      <c r="E450" s="1"/>
      <c r="F450" s="1"/>
      <c r="G450" s="1"/>
      <c r="H450" s="1"/>
      <c r="I450" s="1"/>
      <c r="J450" s="1"/>
      <c r="K450" s="1"/>
      <c r="L450" s="1"/>
      <c r="M450" s="1"/>
    </row>
    <row r="451" spans="2:13" ht="15" customHeight="1">
      <c r="B451" s="3192" t="s">
        <v>438</v>
      </c>
      <c r="C451" s="2885"/>
      <c r="D451" s="2885"/>
      <c r="E451" s="2885"/>
      <c r="F451" s="2885"/>
      <c r="G451" s="2885"/>
      <c r="H451" s="2885"/>
      <c r="I451" s="2885"/>
      <c r="J451" s="2885"/>
      <c r="K451" s="2885"/>
      <c r="L451" s="2885"/>
      <c r="M451" s="2885"/>
    </row>
    <row r="452" spans="2:13" ht="12.75" customHeight="1">
      <c r="B452" s="2885"/>
      <c r="C452" s="2882"/>
      <c r="D452" s="2882"/>
      <c r="E452" s="2882"/>
      <c r="F452" s="2882"/>
      <c r="G452" s="2882"/>
      <c r="H452" s="2882"/>
      <c r="I452" s="2882"/>
      <c r="J452" s="2882"/>
      <c r="K452" s="2882"/>
      <c r="L452" s="2882"/>
      <c r="M452" s="2885"/>
    </row>
    <row r="453" spans="2:13" ht="12.75" customHeight="1">
      <c r="B453" s="2885"/>
      <c r="C453" s="2882"/>
      <c r="D453" s="2882"/>
      <c r="E453" s="2882"/>
      <c r="F453" s="2882"/>
      <c r="G453" s="2882"/>
      <c r="H453" s="2882"/>
      <c r="I453" s="2882"/>
      <c r="J453" s="2882"/>
      <c r="K453" s="2882"/>
      <c r="L453" s="2882"/>
      <c r="M453" s="2885"/>
    </row>
    <row r="454" spans="2:13" ht="12.75" customHeight="1">
      <c r="B454" s="2885"/>
      <c r="C454" s="2882"/>
      <c r="D454" s="2882"/>
      <c r="E454" s="2882"/>
      <c r="F454" s="2882"/>
      <c r="G454" s="2882"/>
      <c r="H454" s="2882"/>
      <c r="I454" s="2882"/>
      <c r="J454" s="2882"/>
      <c r="K454" s="2882"/>
      <c r="L454" s="2882"/>
      <c r="M454" s="2885"/>
    </row>
    <row r="455" spans="2:13" ht="12.75" customHeight="1">
      <c r="B455" s="2885"/>
      <c r="C455" s="2882"/>
      <c r="D455" s="2882"/>
      <c r="E455" s="2882"/>
      <c r="F455" s="2882"/>
      <c r="G455" s="2882"/>
      <c r="H455" s="2882"/>
      <c r="I455" s="2882"/>
      <c r="J455" s="2882"/>
      <c r="K455" s="2882"/>
      <c r="L455" s="2882"/>
      <c r="M455" s="2885"/>
    </row>
    <row r="456" spans="2:13" ht="12.75" customHeight="1">
      <c r="B456" s="2885"/>
      <c r="C456" s="2882"/>
      <c r="D456" s="2882"/>
      <c r="E456" s="2882"/>
      <c r="F456" s="2882"/>
      <c r="G456" s="2882"/>
      <c r="H456" s="2882"/>
      <c r="I456" s="2882"/>
      <c r="J456" s="2882"/>
      <c r="K456" s="2882"/>
      <c r="L456" s="2882"/>
      <c r="M456" s="2885"/>
    </row>
    <row r="457" spans="2:13" ht="12.75" customHeight="1">
      <c r="B457" s="2885"/>
      <c r="C457" s="2882"/>
      <c r="D457" s="2882"/>
      <c r="E457" s="2882"/>
      <c r="F457" s="2882"/>
      <c r="G457" s="2882"/>
      <c r="H457" s="2882"/>
      <c r="I457" s="2882"/>
      <c r="J457" s="2882"/>
      <c r="K457" s="2882"/>
      <c r="L457" s="2882"/>
      <c r="M457" s="2885"/>
    </row>
    <row r="458" spans="2:13" ht="12.75" customHeight="1">
      <c r="B458" s="2885"/>
      <c r="C458" s="2882"/>
      <c r="D458" s="2882"/>
      <c r="E458" s="2882"/>
      <c r="F458" s="2882"/>
      <c r="G458" s="2882"/>
      <c r="H458" s="2882"/>
      <c r="I458" s="2882"/>
      <c r="J458" s="2882"/>
      <c r="K458" s="2882"/>
      <c r="L458" s="2882"/>
      <c r="M458" s="2885"/>
    </row>
    <row r="459" spans="2:13" ht="42.75" customHeight="1">
      <c r="B459" s="2885"/>
      <c r="C459" s="2882"/>
      <c r="D459" s="2882"/>
      <c r="E459" s="2882"/>
      <c r="F459" s="2882"/>
      <c r="G459" s="2882"/>
      <c r="H459" s="2882"/>
      <c r="I459" s="2882"/>
      <c r="J459" s="2882"/>
      <c r="K459" s="2882"/>
      <c r="L459" s="2882"/>
      <c r="M459" s="2885"/>
    </row>
    <row r="460" spans="2:13" ht="143.25" customHeight="1">
      <c r="B460" s="2885"/>
      <c r="C460" s="2885"/>
      <c r="D460" s="2885"/>
      <c r="E460" s="2885"/>
      <c r="F460" s="2885"/>
      <c r="G460" s="2885"/>
      <c r="H460" s="2885"/>
      <c r="I460" s="2885"/>
      <c r="J460" s="2885"/>
      <c r="K460" s="2885"/>
      <c r="L460" s="2885"/>
      <c r="M460" s="2885"/>
    </row>
    <row r="461" spans="2:13" ht="12.75" customHeight="1">
      <c r="B461" s="1"/>
      <c r="C461" s="1"/>
      <c r="D461" s="1"/>
      <c r="E461" s="1"/>
      <c r="F461" s="1"/>
      <c r="G461" s="1"/>
      <c r="H461" s="1"/>
      <c r="I461" s="1"/>
      <c r="J461" s="1"/>
      <c r="K461" s="1"/>
      <c r="L461" s="1"/>
      <c r="M461" s="1"/>
    </row>
    <row r="462" spans="2:13" ht="12.75" customHeight="1">
      <c r="B462" s="1"/>
      <c r="C462" s="1"/>
      <c r="D462" s="1"/>
      <c r="E462" s="1"/>
      <c r="F462" s="1"/>
      <c r="G462" s="1"/>
      <c r="H462" s="1"/>
      <c r="I462" s="1"/>
      <c r="J462" s="1"/>
      <c r="K462" s="1"/>
      <c r="L462" s="1"/>
      <c r="M462" s="1"/>
    </row>
    <row r="463" spans="2:13" ht="12.75" customHeight="1">
      <c r="B463" s="1"/>
      <c r="C463" s="1"/>
      <c r="D463" s="1"/>
      <c r="E463" s="1"/>
      <c r="F463" s="1"/>
      <c r="G463" s="1"/>
      <c r="H463" s="1"/>
      <c r="I463" s="1"/>
      <c r="J463" s="1"/>
      <c r="K463" s="1"/>
      <c r="L463" s="1"/>
      <c r="M463" s="1"/>
    </row>
    <row r="464" spans="2:13" ht="12.75" customHeight="1">
      <c r="B464" s="1"/>
      <c r="C464" s="1"/>
      <c r="D464" s="1"/>
      <c r="E464" s="1"/>
      <c r="F464" s="1"/>
      <c r="G464" s="1"/>
      <c r="H464" s="1"/>
      <c r="I464" s="1"/>
      <c r="J464" s="1"/>
      <c r="K464" s="1"/>
      <c r="L464" s="1"/>
      <c r="M464" s="1"/>
    </row>
    <row r="465" spans="2:13" ht="29.25" customHeight="1">
      <c r="B465" s="1275" t="s">
        <v>198</v>
      </c>
      <c r="C465" s="10"/>
      <c r="D465" s="10"/>
      <c r="E465" s="10"/>
      <c r="F465" s="10"/>
      <c r="G465" s="10"/>
      <c r="H465" s="10"/>
      <c r="I465" s="10"/>
      <c r="J465" s="10"/>
      <c r="K465" s="10"/>
      <c r="L465" s="10"/>
      <c r="M465" s="10"/>
    </row>
    <row r="466" spans="2:13" ht="12.75" customHeight="1">
      <c r="B466" s="1"/>
      <c r="C466" s="1"/>
      <c r="D466" s="1"/>
      <c r="E466" s="1"/>
      <c r="F466" s="1"/>
      <c r="G466" s="1"/>
      <c r="H466" s="1"/>
      <c r="I466" s="1"/>
      <c r="J466" s="1"/>
      <c r="K466" s="1"/>
      <c r="L466" s="1"/>
      <c r="M466" s="1"/>
    </row>
    <row r="467" spans="2:13" ht="12.75" customHeight="1">
      <c r="B467" s="1"/>
      <c r="C467" s="1"/>
      <c r="D467" s="1"/>
      <c r="E467" s="1"/>
      <c r="F467" s="1"/>
      <c r="G467" s="1"/>
      <c r="H467" s="1"/>
      <c r="I467" s="1"/>
      <c r="J467" s="1"/>
      <c r="K467" s="1"/>
      <c r="L467" s="1"/>
      <c r="M467" s="1"/>
    </row>
    <row r="468" spans="2:13" ht="12.75" customHeight="1">
      <c r="B468" s="1705" t="s">
        <v>199</v>
      </c>
      <c r="C468" s="1897"/>
      <c r="D468" s="1897"/>
      <c r="E468" s="1897"/>
      <c r="F468" s="1705"/>
      <c r="G468" s="1705"/>
      <c r="H468" s="1705"/>
      <c r="I468" s="1705"/>
      <c r="J468" s="1705"/>
      <c r="K468" s="1705"/>
      <c r="L468" s="1705"/>
      <c r="M468" s="1705"/>
    </row>
    <row r="469" spans="2:13" ht="12.75" customHeight="1">
      <c r="B469" s="1"/>
      <c r="C469" s="1"/>
      <c r="D469" s="1"/>
      <c r="E469" s="1"/>
      <c r="F469" s="1"/>
      <c r="G469" s="1"/>
      <c r="H469" s="1"/>
      <c r="I469" s="1"/>
      <c r="J469" s="1"/>
      <c r="K469" s="1"/>
      <c r="L469" s="1"/>
      <c r="M469" s="1"/>
    </row>
    <row r="470" spans="2:13" ht="23.25" customHeight="1">
      <c r="B470" s="3184" t="s">
        <v>439</v>
      </c>
      <c r="C470" s="2913"/>
      <c r="D470" s="2913"/>
      <c r="E470" s="2913"/>
      <c r="F470" s="2913"/>
      <c r="G470" s="2913"/>
      <c r="H470" s="2913"/>
      <c r="I470" s="2913"/>
      <c r="J470" s="1435"/>
      <c r="K470" s="1287">
        <v>2023</v>
      </c>
      <c r="L470" s="1287">
        <v>2024</v>
      </c>
      <c r="M470" s="2703">
        <v>2025</v>
      </c>
    </row>
    <row r="471" spans="2:13" ht="15.75" customHeight="1">
      <c r="B471" s="1436" t="s">
        <v>201</v>
      </c>
      <c r="C471" s="1436"/>
      <c r="D471" s="1436"/>
      <c r="E471" s="1436"/>
      <c r="F471" s="1436"/>
      <c r="G471" s="1436"/>
      <c r="H471" s="1436"/>
      <c r="I471" s="1436"/>
      <c r="J471" s="1436"/>
      <c r="K471" s="1436"/>
      <c r="L471" s="1436"/>
      <c r="M471" s="1436"/>
    </row>
    <row r="472" spans="2:13" ht="12.75" customHeight="1">
      <c r="B472" s="1819" t="s">
        <v>440</v>
      </c>
      <c r="C472" s="1819"/>
      <c r="D472" s="1819"/>
      <c r="E472" s="1819"/>
      <c r="F472" s="1819"/>
      <c r="G472" s="1819"/>
      <c r="H472" s="1819"/>
      <c r="I472" s="1819"/>
      <c r="J472" s="1819"/>
      <c r="K472" s="1437">
        <v>21596162.809999999</v>
      </c>
      <c r="L472" s="1437">
        <v>18219721</v>
      </c>
      <c r="M472" s="1437">
        <v>17916390.108363602</v>
      </c>
    </row>
    <row r="473" spans="2:13" ht="12.75" customHeight="1">
      <c r="B473" s="2257" t="s">
        <v>204</v>
      </c>
      <c r="C473" s="2257"/>
      <c r="D473" s="2257"/>
      <c r="E473" s="2257"/>
      <c r="F473" s="2257"/>
      <c r="G473" s="2257"/>
      <c r="H473" s="2257"/>
      <c r="I473" s="2257"/>
      <c r="J473" s="2257"/>
      <c r="K473" s="1437">
        <v>207476</v>
      </c>
      <c r="L473" s="1437">
        <v>221186</v>
      </c>
      <c r="M473" s="1437">
        <v>190882.28513520001</v>
      </c>
    </row>
    <row r="474" spans="2:13" ht="12.75" customHeight="1">
      <c r="B474" s="1820" t="s">
        <v>441</v>
      </c>
      <c r="C474" s="1820"/>
      <c r="D474" s="1820"/>
      <c r="E474" s="1820"/>
      <c r="F474" s="1820"/>
      <c r="G474" s="1820"/>
      <c r="H474" s="1820"/>
      <c r="I474" s="1820"/>
      <c r="J474" s="1820"/>
      <c r="K474" s="1881">
        <v>12928776.73</v>
      </c>
      <c r="L474" s="1881">
        <v>13150263</v>
      </c>
      <c r="M474" s="1881">
        <v>12191130.0379944</v>
      </c>
    </row>
    <row r="475" spans="2:13" ht="12.75" customHeight="1">
      <c r="B475" s="1820" t="s">
        <v>442</v>
      </c>
      <c r="C475" s="1820"/>
      <c r="D475" s="1820"/>
      <c r="E475" s="1820"/>
      <c r="F475" s="1820"/>
      <c r="G475" s="1820"/>
      <c r="H475" s="1820"/>
      <c r="I475" s="1820"/>
      <c r="J475" s="1820"/>
      <c r="K475" s="1881">
        <v>23011389.190000001</v>
      </c>
      <c r="L475" s="1881">
        <v>23799248</v>
      </c>
      <c r="M475" s="1881">
        <v>18731319.068581205</v>
      </c>
    </row>
    <row r="476" spans="2:13" ht="12.75" customHeight="1">
      <c r="B476" s="1820" t="s">
        <v>443</v>
      </c>
      <c r="C476" s="1820"/>
      <c r="D476" s="1820"/>
      <c r="E476" s="1820"/>
      <c r="F476" s="1820"/>
      <c r="G476" s="1820"/>
      <c r="H476" s="1820"/>
      <c r="I476" s="1820"/>
      <c r="J476" s="1820"/>
      <c r="K476" s="1881">
        <v>6777726.6500000004</v>
      </c>
      <c r="L476" s="1881">
        <v>6377222</v>
      </c>
      <c r="M476" s="1881">
        <v>7269228.1759536015</v>
      </c>
    </row>
    <row r="477" spans="2:13" ht="12.75" customHeight="1">
      <c r="B477" s="1820" t="s">
        <v>444</v>
      </c>
      <c r="C477" s="1820"/>
      <c r="D477" s="1820"/>
      <c r="E477" s="1820"/>
      <c r="F477" s="1820"/>
      <c r="G477" s="1820"/>
      <c r="H477" s="1820"/>
      <c r="I477" s="1820"/>
      <c r="J477" s="1820"/>
      <c r="K477" s="1881">
        <v>4774489.66</v>
      </c>
      <c r="L477" s="1881">
        <v>5856201</v>
      </c>
      <c r="M477" s="1881">
        <v>5209743.6033047996</v>
      </c>
    </row>
    <row r="478" spans="2:13" ht="12.75" customHeight="1">
      <c r="B478" s="1820" t="s">
        <v>445</v>
      </c>
      <c r="C478" s="1820"/>
      <c r="D478" s="1820"/>
      <c r="E478" s="1820"/>
      <c r="F478" s="1820"/>
      <c r="G478" s="1820"/>
      <c r="H478" s="1820"/>
      <c r="I478" s="1820"/>
      <c r="J478" s="1820"/>
      <c r="K478" s="1881">
        <v>0</v>
      </c>
      <c r="L478" s="1881">
        <v>1215070</v>
      </c>
      <c r="M478" s="1881">
        <v>1882976.3099531999</v>
      </c>
    </row>
    <row r="479" spans="2:13" ht="12.75" customHeight="1">
      <c r="B479" s="1820" t="s">
        <v>213</v>
      </c>
      <c r="C479" s="1820"/>
      <c r="D479" s="1820"/>
      <c r="E479" s="1820"/>
      <c r="F479" s="1820"/>
      <c r="G479" s="1820"/>
      <c r="H479" s="1820"/>
      <c r="I479" s="1820"/>
      <c r="J479" s="1820"/>
      <c r="K479" s="1881">
        <v>132314.46</v>
      </c>
      <c r="L479" s="1881">
        <v>178738</v>
      </c>
      <c r="M479" s="1881">
        <v>213843.69</v>
      </c>
    </row>
    <row r="480" spans="2:13" ht="12.75" customHeight="1">
      <c r="B480" s="1820" t="s">
        <v>214</v>
      </c>
      <c r="C480" s="1820"/>
      <c r="D480" s="1820"/>
      <c r="E480" s="1820"/>
      <c r="F480" s="1820"/>
      <c r="G480" s="1820"/>
      <c r="H480" s="1820"/>
      <c r="I480" s="1820"/>
      <c r="J480" s="1820"/>
      <c r="K480" s="1881">
        <v>12674.9</v>
      </c>
      <c r="L480" s="1881">
        <v>14342</v>
      </c>
      <c r="M480" s="1881">
        <v>6631.04</v>
      </c>
    </row>
    <row r="481" spans="2:13" ht="12.75" customHeight="1">
      <c r="B481" s="1820" t="s">
        <v>215</v>
      </c>
      <c r="C481" s="1820"/>
      <c r="D481" s="1820"/>
      <c r="E481" s="1820"/>
      <c r="F481" s="1820"/>
      <c r="G481" s="1820"/>
      <c r="H481" s="1820"/>
      <c r="I481" s="1820"/>
      <c r="J481" s="1820"/>
      <c r="K481" s="1881">
        <v>33819230.32</v>
      </c>
      <c r="L481" s="1881">
        <v>18939377</v>
      </c>
      <c r="M481" s="1881">
        <v>15988238.325720007</v>
      </c>
    </row>
    <row r="482" spans="2:13" ht="12.75" customHeight="1">
      <c r="B482" s="1820" t="s">
        <v>216</v>
      </c>
      <c r="C482" s="1820"/>
      <c r="D482" s="1820"/>
      <c r="E482" s="1820"/>
      <c r="F482" s="1820"/>
      <c r="G482" s="1820"/>
      <c r="H482" s="1820"/>
      <c r="I482" s="1820"/>
      <c r="J482" s="1820"/>
      <c r="K482" s="1881">
        <v>202.34</v>
      </c>
      <c r="L482" s="1881">
        <v>167</v>
      </c>
      <c r="M482" s="1881">
        <v>45.63</v>
      </c>
    </row>
    <row r="483" spans="2:13" ht="12.75" customHeight="1">
      <c r="B483" s="1820" t="s">
        <v>207</v>
      </c>
      <c r="C483" s="1820"/>
      <c r="D483" s="1820"/>
      <c r="E483" s="1820"/>
      <c r="F483" s="1820"/>
      <c r="G483" s="1820"/>
      <c r="H483" s="1820"/>
      <c r="I483" s="1820"/>
      <c r="J483" s="1820"/>
      <c r="K483" s="2750">
        <v>26.595702000000006</v>
      </c>
      <c r="L483" s="2750">
        <v>19.086749999999999</v>
      </c>
      <c r="M483" s="1881">
        <v>25.140617999999996</v>
      </c>
    </row>
    <row r="484" spans="2:13" ht="12.75" customHeight="1">
      <c r="B484" s="1826" t="s">
        <v>222</v>
      </c>
      <c r="C484" s="1826"/>
      <c r="D484" s="1826"/>
      <c r="E484" s="1826"/>
      <c r="F484" s="1826"/>
      <c r="G484" s="1826"/>
      <c r="H484" s="1826"/>
      <c r="I484" s="1826"/>
      <c r="J484" s="1826"/>
      <c r="K484" s="1438">
        <f>SUM(K472:K483)</f>
        <v>103260469.65570201</v>
      </c>
      <c r="L484" s="1438">
        <v>87971555.378522798</v>
      </c>
      <c r="M484" s="2751">
        <f>SUM(M472:M483)</f>
        <v>79600453.415623993</v>
      </c>
    </row>
    <row r="485" spans="2:13" ht="12.75" customHeight="1">
      <c r="B485" s="1826" t="s">
        <v>223</v>
      </c>
      <c r="C485" s="1826"/>
      <c r="D485" s="1826"/>
      <c r="E485" s="1826"/>
      <c r="F485" s="1826"/>
      <c r="G485" s="1826"/>
      <c r="H485" s="1826"/>
      <c r="I485" s="1826"/>
      <c r="J485" s="1826"/>
      <c r="K485" s="2751">
        <v>0</v>
      </c>
      <c r="L485" s="2751">
        <v>19</v>
      </c>
      <c r="M485" s="2751">
        <v>129.46</v>
      </c>
    </row>
    <row r="486" spans="2:13" ht="12.75" customHeight="1">
      <c r="B486" s="2752" t="s">
        <v>226</v>
      </c>
      <c r="C486" s="2752"/>
      <c r="D486" s="2752"/>
      <c r="E486" s="2752"/>
      <c r="F486" s="2752"/>
      <c r="G486" s="2752"/>
      <c r="H486" s="2752"/>
      <c r="I486" s="2752"/>
      <c r="J486" s="2752"/>
      <c r="K486" s="2753">
        <f>K484+K485</f>
        <v>103260469.65570201</v>
      </c>
      <c r="L486" s="2753">
        <v>87971574.378522798</v>
      </c>
      <c r="M486" s="2754">
        <f>M485+M484</f>
        <v>79600582.875623986</v>
      </c>
    </row>
    <row r="487" spans="2:13" ht="12.75" customHeight="1">
      <c r="B487" s="2701" t="s">
        <v>227</v>
      </c>
      <c r="C487" s="2701"/>
      <c r="D487" s="2701"/>
      <c r="E487" s="2701"/>
      <c r="F487" s="2701"/>
      <c r="G487" s="2701"/>
      <c r="H487" s="2701"/>
      <c r="I487" s="2701"/>
      <c r="J487" s="2701"/>
      <c r="K487" s="2701"/>
      <c r="L487" s="2701"/>
      <c r="M487" s="2701"/>
    </row>
    <row r="488" spans="2:13" ht="12.75" customHeight="1">
      <c r="B488" s="1819" t="s">
        <v>446</v>
      </c>
      <c r="C488" s="1819"/>
      <c r="D488" s="1819"/>
      <c r="E488" s="1819"/>
      <c r="F488" s="1819"/>
      <c r="G488" s="1819"/>
      <c r="H488" s="1819"/>
      <c r="I488" s="1819"/>
      <c r="J488" s="1819"/>
      <c r="K488" s="1437">
        <v>0</v>
      </c>
      <c r="L488" s="1437">
        <v>0</v>
      </c>
      <c r="M488" s="1437">
        <v>0</v>
      </c>
    </row>
    <row r="489" spans="2:13" ht="12.75" customHeight="1">
      <c r="B489" s="1820" t="s">
        <v>447</v>
      </c>
      <c r="C489" s="1820"/>
      <c r="D489" s="1820"/>
      <c r="E489" s="1820"/>
      <c r="F489" s="1820"/>
      <c r="G489" s="1820"/>
      <c r="H489" s="1820"/>
      <c r="I489" s="1820"/>
      <c r="J489" s="1820"/>
      <c r="K489" s="1881">
        <v>136176.84</v>
      </c>
      <c r="L489" s="1881">
        <v>127248</v>
      </c>
      <c r="M489" s="1881">
        <v>130718.66399999999</v>
      </c>
    </row>
    <row r="490" spans="2:13" ht="12.75" customHeight="1">
      <c r="B490" s="1820" t="s">
        <v>230</v>
      </c>
      <c r="C490" s="1820"/>
      <c r="D490" s="1820"/>
      <c r="E490" s="1820"/>
      <c r="F490" s="1820"/>
      <c r="G490" s="1820"/>
      <c r="H490" s="1820"/>
      <c r="I490" s="1820"/>
      <c r="J490" s="1820"/>
      <c r="K490" s="1881">
        <v>10298528.529999999</v>
      </c>
      <c r="L490" s="1881">
        <v>10390298</v>
      </c>
      <c r="M490" s="1881">
        <v>9608571.922248004</v>
      </c>
    </row>
    <row r="491" spans="2:13" ht="12.75" customHeight="1">
      <c r="B491" s="1820" t="s">
        <v>448</v>
      </c>
      <c r="C491" s="1820"/>
      <c r="D491" s="1820"/>
      <c r="E491" s="1820"/>
      <c r="F491" s="1820"/>
      <c r="G491" s="1820"/>
      <c r="H491" s="1820"/>
      <c r="I491" s="1820"/>
      <c r="J491" s="1820"/>
      <c r="K491" s="2750">
        <v>1401742.8</v>
      </c>
      <c r="L491" s="2750">
        <v>1408759.2</v>
      </c>
      <c r="M491" s="1881">
        <v>1939473.68</v>
      </c>
    </row>
    <row r="492" spans="2:13" ht="12.75" customHeight="1">
      <c r="B492" s="1820" t="s">
        <v>449</v>
      </c>
      <c r="C492" s="1820"/>
      <c r="D492" s="1820"/>
      <c r="E492" s="1820"/>
      <c r="F492" s="1820"/>
      <c r="G492" s="1820"/>
      <c r="H492" s="1820"/>
      <c r="I492" s="1820"/>
      <c r="J492" s="1820"/>
      <c r="K492" s="2750">
        <v>2116465.2000000002</v>
      </c>
      <c r="L492" s="2750">
        <v>2132272.8000000003</v>
      </c>
      <c r="M492" s="1881">
        <v>11394257.98</v>
      </c>
    </row>
    <row r="493" spans="2:13" ht="12.75" customHeight="1">
      <c r="B493" s="1801" t="s">
        <v>231</v>
      </c>
      <c r="C493" s="1801"/>
      <c r="D493" s="1801"/>
      <c r="E493" s="1801"/>
      <c r="F493" s="1801"/>
      <c r="G493" s="1801"/>
      <c r="H493" s="1801"/>
      <c r="I493" s="1801"/>
      <c r="J493" s="1801"/>
      <c r="K493" s="1092">
        <v>10434705.369999999</v>
      </c>
      <c r="L493" s="281">
        <f t="shared" ref="L493:M493" si="10">L489+L490</f>
        <v>10517546</v>
      </c>
      <c r="M493" s="281">
        <f t="shared" si="10"/>
        <v>9739290.5862480048</v>
      </c>
    </row>
    <row r="494" spans="2:13" ht="12.75" customHeight="1">
      <c r="B494" s="1802" t="s">
        <v>232</v>
      </c>
      <c r="C494" s="1802"/>
      <c r="D494" s="1802"/>
      <c r="E494" s="1802"/>
      <c r="F494" s="1802"/>
      <c r="G494" s="1802"/>
      <c r="H494" s="1802"/>
      <c r="I494" s="1802"/>
      <c r="J494" s="1802"/>
      <c r="K494" s="2522">
        <f t="shared" ref="K494:M494" si="11">K493+K486</f>
        <v>113695175.02570201</v>
      </c>
      <c r="L494" s="2522">
        <f t="shared" si="11"/>
        <v>98489120.378522798</v>
      </c>
      <c r="M494" s="2522">
        <f t="shared" si="11"/>
        <v>89339873.461871997</v>
      </c>
    </row>
    <row r="495" spans="2:13" ht="21" customHeight="1">
      <c r="B495" s="3185" t="s">
        <v>450</v>
      </c>
      <c r="C495" s="2964"/>
      <c r="D495" s="2964"/>
      <c r="E495" s="2964"/>
      <c r="F495" s="2964"/>
      <c r="G495" s="2964"/>
      <c r="H495" s="2964"/>
      <c r="I495" s="2964"/>
      <c r="J495" s="2964"/>
      <c r="K495" s="2964"/>
      <c r="L495" s="2964"/>
      <c r="M495" s="2964"/>
    </row>
    <row r="496" spans="2:13" ht="12.75" customHeight="1">
      <c r="B496" s="1"/>
      <c r="C496" s="1"/>
      <c r="D496" s="1"/>
      <c r="E496" s="1"/>
      <c r="F496" s="1"/>
      <c r="G496" s="1"/>
      <c r="H496" s="1"/>
      <c r="I496" s="1"/>
      <c r="J496" s="1"/>
      <c r="K496" s="1"/>
      <c r="L496" s="1"/>
      <c r="M496" s="1"/>
    </row>
    <row r="497" spans="2:13" ht="12.75" customHeight="1">
      <c r="B497" s="1"/>
      <c r="C497" s="1"/>
      <c r="D497" s="1"/>
      <c r="E497" s="1"/>
      <c r="F497" s="1"/>
      <c r="G497" s="1"/>
      <c r="H497" s="1"/>
      <c r="I497" s="1"/>
      <c r="J497" s="1"/>
      <c r="K497" s="1"/>
      <c r="L497" s="1"/>
      <c r="M497" s="1"/>
    </row>
    <row r="498" spans="2:13" ht="12.75" customHeight="1">
      <c r="B498" s="1705" t="s">
        <v>451</v>
      </c>
      <c r="C498" s="1897"/>
      <c r="D498" s="1897"/>
      <c r="E498" s="1705"/>
      <c r="F498" s="1705"/>
      <c r="G498" s="1705"/>
      <c r="H498" s="1705"/>
      <c r="I498" s="1705"/>
      <c r="J498" s="1705"/>
      <c r="K498" s="1705"/>
      <c r="L498" s="1705"/>
      <c r="M498" s="1705"/>
    </row>
    <row r="499" spans="2:13" ht="12.75" customHeight="1">
      <c r="B499" s="1"/>
      <c r="C499" s="1"/>
      <c r="D499" s="1"/>
      <c r="E499" s="1"/>
      <c r="F499" s="1"/>
      <c r="G499" s="1"/>
      <c r="H499" s="1"/>
      <c r="I499" s="1"/>
      <c r="J499" s="1"/>
      <c r="K499" s="1"/>
      <c r="L499" s="1"/>
      <c r="M499" s="1"/>
    </row>
    <row r="500" spans="2:13" ht="12.75" customHeight="1">
      <c r="B500" s="3155" t="s">
        <v>452</v>
      </c>
      <c r="C500" s="2885"/>
      <c r="D500" s="2885"/>
      <c r="E500" s="3162">
        <v>2023</v>
      </c>
      <c r="F500" s="3154">
        <v>2024</v>
      </c>
      <c r="G500" s="3163">
        <v>2025</v>
      </c>
      <c r="H500" s="1"/>
      <c r="I500" s="1"/>
      <c r="J500" s="12"/>
      <c r="K500" s="12"/>
      <c r="L500" s="12"/>
      <c r="M500" s="12"/>
    </row>
    <row r="501" spans="2:13" ht="12.75" hidden="1" customHeight="1">
      <c r="B501" s="2885"/>
      <c r="C501" s="2882"/>
      <c r="D501" s="2885"/>
      <c r="E501" s="2940"/>
      <c r="F501" s="2941"/>
      <c r="G501" s="2941"/>
      <c r="H501" s="1"/>
      <c r="I501" s="1"/>
      <c r="J501" s="12"/>
      <c r="K501" s="12"/>
      <c r="L501" s="12"/>
      <c r="M501" s="12"/>
    </row>
    <row r="502" spans="2:13" ht="12.75" customHeight="1">
      <c r="B502" s="2885"/>
      <c r="C502" s="2885"/>
      <c r="D502" s="2885"/>
      <c r="E502" s="2940"/>
      <c r="F502" s="2941"/>
      <c r="G502" s="2941"/>
      <c r="H502" s="1"/>
      <c r="I502" s="1"/>
      <c r="J502" s="12"/>
      <c r="K502" s="12"/>
      <c r="L502" s="12"/>
      <c r="M502" s="12"/>
    </row>
    <row r="503" spans="2:13" ht="18" customHeight="1">
      <c r="B503" s="3186" t="s">
        <v>453</v>
      </c>
      <c r="C503" s="3187"/>
      <c r="D503" s="3187"/>
      <c r="E503" s="2755">
        <v>6586765.224148795</v>
      </c>
      <c r="F503" s="2755">
        <v>5536739.4556500027</v>
      </c>
      <c r="G503" s="1439">
        <v>7732386.5191668039</v>
      </c>
      <c r="H503" s="1"/>
      <c r="I503" s="1"/>
      <c r="J503" s="12"/>
      <c r="K503" s="12"/>
      <c r="L503" s="12"/>
      <c r="M503" s="12"/>
    </row>
    <row r="504" spans="2:13" ht="12.75" customHeight="1">
      <c r="B504" s="1"/>
      <c r="C504" s="1"/>
      <c r="D504" s="1"/>
      <c r="E504" s="1"/>
      <c r="F504" s="1"/>
      <c r="G504" s="1"/>
      <c r="H504" s="1"/>
      <c r="I504" s="1"/>
      <c r="J504" s="1"/>
      <c r="K504" s="1"/>
      <c r="L504" s="1"/>
      <c r="M504" s="1"/>
    </row>
    <row r="505" spans="2:13" ht="12.75" customHeight="1">
      <c r="B505" s="1"/>
      <c r="C505" s="1"/>
      <c r="D505" s="1"/>
      <c r="E505" s="1"/>
      <c r="F505" s="1"/>
      <c r="G505" s="1"/>
      <c r="H505" s="1"/>
      <c r="I505" s="1"/>
      <c r="J505" s="1"/>
      <c r="K505" s="1"/>
      <c r="L505" s="1"/>
      <c r="M505" s="1"/>
    </row>
    <row r="506" spans="2:13" ht="12.75" customHeight="1">
      <c r="B506" s="1705" t="s">
        <v>454</v>
      </c>
      <c r="C506" s="1897"/>
      <c r="D506" s="1705"/>
      <c r="E506" s="1705"/>
      <c r="F506" s="1705"/>
      <c r="G506" s="1705"/>
      <c r="H506" s="1705"/>
      <c r="I506" s="1705"/>
      <c r="J506" s="1705"/>
      <c r="K506" s="1705"/>
      <c r="L506" s="1705"/>
      <c r="M506" s="1705"/>
    </row>
    <row r="508" spans="2:13" ht="15.75" customHeight="1">
      <c r="B508" s="3153" t="s">
        <v>455</v>
      </c>
      <c r="C508" s="2885"/>
      <c r="D508" s="2885"/>
      <c r="E508" s="3162">
        <v>2023</v>
      </c>
      <c r="F508" s="3154">
        <v>2024</v>
      </c>
      <c r="G508" s="3163">
        <v>2025</v>
      </c>
      <c r="H508" s="1"/>
      <c r="I508" s="1"/>
      <c r="J508" s="1"/>
      <c r="K508" s="1"/>
      <c r="L508" s="1"/>
      <c r="M508" s="1"/>
    </row>
    <row r="509" spans="2:13" ht="15.75" customHeight="1">
      <c r="B509" s="2885"/>
      <c r="C509" s="2885"/>
      <c r="D509" s="2885"/>
      <c r="E509" s="2940"/>
      <c r="F509" s="2941"/>
      <c r="G509" s="2941"/>
      <c r="H509" s="1"/>
      <c r="I509" s="1"/>
      <c r="J509" s="1"/>
      <c r="K509" s="1"/>
      <c r="L509" s="1"/>
      <c r="M509" s="1"/>
    </row>
    <row r="510" spans="2:13" ht="15.75" customHeight="1">
      <c r="B510" s="2958" t="s">
        <v>456</v>
      </c>
      <c r="C510" s="2953"/>
      <c r="D510" s="2954"/>
      <c r="E510" s="3188">
        <v>22.55</v>
      </c>
      <c r="F510" s="3188">
        <v>19.37</v>
      </c>
      <c r="G510" s="3189">
        <v>25.99</v>
      </c>
      <c r="H510" s="1"/>
      <c r="I510" s="1"/>
      <c r="J510" s="1"/>
      <c r="K510" s="1"/>
      <c r="L510" s="1"/>
      <c r="M510" s="1"/>
    </row>
    <row r="511" spans="2:13" ht="12.75" customHeight="1">
      <c r="B511" s="2901"/>
      <c r="C511" s="2901"/>
      <c r="D511" s="2955"/>
      <c r="E511" s="2948"/>
      <c r="F511" s="2948"/>
      <c r="G511" s="2948"/>
      <c r="H511" s="1"/>
      <c r="I511" s="1"/>
      <c r="J511" s="1"/>
      <c r="K511" s="1"/>
      <c r="L511" s="1"/>
      <c r="M511" s="1"/>
    </row>
    <row r="512" spans="2:13" ht="15" customHeight="1">
      <c r="B512" s="2951" t="s">
        <v>457</v>
      </c>
      <c r="C512" s="2885"/>
      <c r="D512" s="2885"/>
      <c r="E512" s="2885"/>
      <c r="F512" s="2885"/>
      <c r="G512" s="2885"/>
      <c r="H512" s="1"/>
      <c r="I512" s="1"/>
      <c r="J512" s="1"/>
      <c r="K512" s="1"/>
      <c r="L512" s="1"/>
      <c r="M512" s="1"/>
    </row>
    <row r="513" spans="2:14" ht="6.75" customHeight="1">
      <c r="B513" s="2901"/>
      <c r="C513" s="2901"/>
      <c r="D513" s="2901"/>
      <c r="E513" s="2901"/>
      <c r="F513" s="2901"/>
      <c r="G513" s="2901"/>
      <c r="H513" s="827"/>
      <c r="I513" s="827"/>
      <c r="J513" s="1"/>
      <c r="K513" s="1"/>
      <c r="L513" s="1"/>
      <c r="M513" s="1"/>
    </row>
    <row r="514" spans="2:14" ht="12.75" customHeight="1">
      <c r="B514" s="1"/>
      <c r="C514" s="1"/>
      <c r="D514" s="1"/>
      <c r="E514" s="1"/>
      <c r="F514" s="1"/>
      <c r="G514" s="1"/>
      <c r="H514" s="1"/>
      <c r="I514" s="1"/>
      <c r="J514" s="1"/>
      <c r="K514" s="1"/>
      <c r="L514" s="1"/>
      <c r="M514" s="1"/>
    </row>
    <row r="515" spans="2:14" ht="12.75" customHeight="1">
      <c r="B515" s="1"/>
      <c r="C515" s="1"/>
      <c r="D515" s="1"/>
      <c r="E515" s="1"/>
      <c r="F515" s="1"/>
      <c r="G515" s="1"/>
      <c r="H515" s="1"/>
      <c r="I515" s="1"/>
      <c r="J515" s="1"/>
      <c r="K515" s="1"/>
      <c r="L515" s="1"/>
      <c r="M515" s="1"/>
    </row>
    <row r="516" spans="2:14" ht="12.75" customHeight="1">
      <c r="B516" s="3183" t="s">
        <v>458</v>
      </c>
      <c r="C516" s="2885"/>
      <c r="D516" s="2885"/>
      <c r="E516" s="2885"/>
      <c r="F516" s="2885"/>
      <c r="G516" s="2885"/>
      <c r="H516" s="2885"/>
      <c r="I516" s="2885"/>
      <c r="J516" s="2885"/>
      <c r="K516" s="2885"/>
      <c r="L516" s="2885"/>
      <c r="M516" s="2885"/>
      <c r="N516" s="176"/>
    </row>
    <row r="517" spans="2:14" ht="12.75" customHeight="1">
      <c r="B517" s="3183" t="s">
        <v>459</v>
      </c>
      <c r="C517" s="2885"/>
      <c r="D517" s="2885"/>
      <c r="E517" s="2885"/>
      <c r="F517" s="2885"/>
      <c r="G517" s="2885"/>
      <c r="H517" s="2885"/>
      <c r="I517" s="2885"/>
      <c r="J517" s="2885"/>
      <c r="K517" s="2885"/>
      <c r="L517" s="2885"/>
      <c r="M517" s="2885"/>
      <c r="N517" s="176"/>
    </row>
    <row r="518" spans="2:14" ht="12.75" customHeight="1">
      <c r="B518" s="3183" t="s">
        <v>460</v>
      </c>
      <c r="C518" s="2885"/>
      <c r="D518" s="2885"/>
      <c r="E518" s="2885"/>
      <c r="F518" s="2885"/>
      <c r="G518" s="2885"/>
      <c r="H518" s="2885"/>
      <c r="I518" s="2885"/>
      <c r="J518" s="2885"/>
      <c r="K518" s="2885"/>
      <c r="L518" s="2885"/>
      <c r="M518" s="2885"/>
      <c r="N518" s="176"/>
    </row>
    <row r="519" spans="2:14" ht="12.75" customHeight="1">
      <c r="B519" s="1"/>
      <c r="C519" s="1"/>
      <c r="D519" s="1"/>
      <c r="E519" s="1"/>
      <c r="F519" s="1"/>
      <c r="G519" s="1"/>
      <c r="H519" s="1"/>
      <c r="I519" s="1"/>
      <c r="J519" s="1"/>
      <c r="K519" s="1"/>
      <c r="L519" s="1"/>
      <c r="M519" s="1"/>
    </row>
    <row r="520" spans="2:14" ht="15" customHeight="1">
      <c r="B520" s="3155" t="s">
        <v>461</v>
      </c>
      <c r="C520" s="2885"/>
      <c r="D520" s="2885"/>
      <c r="E520" s="2885"/>
      <c r="F520" s="2885"/>
      <c r="G520" s="2912"/>
      <c r="H520" s="3154" t="s">
        <v>378</v>
      </c>
      <c r="I520" s="2885"/>
      <c r="J520" s="2912"/>
      <c r="K520" s="3154" t="s">
        <v>379</v>
      </c>
      <c r="L520" s="2885"/>
      <c r="M520" s="2885"/>
    </row>
    <row r="521" spans="2:14" ht="12.75" customHeight="1">
      <c r="B521" s="2885"/>
      <c r="C521" s="2885"/>
      <c r="D521" s="2885"/>
      <c r="E521" s="2885"/>
      <c r="F521" s="2885"/>
      <c r="G521" s="2912"/>
      <c r="H521" s="2756">
        <v>2023</v>
      </c>
      <c r="I521" s="2723">
        <v>2024</v>
      </c>
      <c r="J521" s="1321">
        <v>2025</v>
      </c>
      <c r="K521" s="2756">
        <v>2022</v>
      </c>
      <c r="L521" s="2723">
        <v>2023</v>
      </c>
      <c r="M521" s="2757">
        <v>2025</v>
      </c>
    </row>
    <row r="522" spans="2:14" ht="12.75" customHeight="1">
      <c r="B522" s="2959" t="s">
        <v>246</v>
      </c>
      <c r="C522" s="2926"/>
      <c r="D522" s="2926"/>
      <c r="E522" s="2926"/>
      <c r="F522" s="2926"/>
      <c r="G522" s="2927"/>
      <c r="H522" s="2758">
        <v>8863168.1600000001</v>
      </c>
      <c r="I522" s="1196">
        <v>8359365</v>
      </c>
      <c r="J522" s="1440">
        <v>7149876.5599999996</v>
      </c>
      <c r="K522" s="1441">
        <v>113254.25</v>
      </c>
      <c r="L522" s="1442">
        <v>117901</v>
      </c>
      <c r="M522" s="1442">
        <v>109147.21494999998</v>
      </c>
    </row>
    <row r="523" spans="2:14" ht="12.75" customHeight="1">
      <c r="B523" s="2960" t="s">
        <v>462</v>
      </c>
      <c r="C523" s="2908"/>
      <c r="D523" s="2908"/>
      <c r="E523" s="2908"/>
      <c r="F523" s="2908"/>
      <c r="G523" s="2909"/>
      <c r="H523" s="2022">
        <v>0</v>
      </c>
      <c r="I523" s="1189">
        <v>0</v>
      </c>
      <c r="J523" s="1443">
        <v>0</v>
      </c>
      <c r="K523" s="1444">
        <v>6210.42</v>
      </c>
      <c r="L523" s="107">
        <v>5803</v>
      </c>
      <c r="M523" s="107">
        <v>3975.2998149999994</v>
      </c>
    </row>
    <row r="524" spans="2:14" ht="12.75" customHeight="1">
      <c r="B524" s="2961" t="s">
        <v>248</v>
      </c>
      <c r="C524" s="2930"/>
      <c r="D524" s="2930"/>
      <c r="E524" s="2930"/>
      <c r="F524" s="2930"/>
      <c r="G524" s="2931"/>
      <c r="H524" s="2606">
        <v>1955975.35</v>
      </c>
      <c r="I524" s="1188">
        <v>3046173</v>
      </c>
      <c r="J524" s="1445">
        <v>2385532.0499999998</v>
      </c>
      <c r="K524" s="1446">
        <v>164184.85999999999</v>
      </c>
      <c r="L524" s="101">
        <v>926171</v>
      </c>
      <c r="M524" s="101">
        <v>1020554.5742670002</v>
      </c>
    </row>
    <row r="525" spans="2:14" ht="62.25" customHeight="1">
      <c r="B525" s="3180" t="s">
        <v>463</v>
      </c>
      <c r="C525" s="2935"/>
      <c r="D525" s="2935"/>
      <c r="E525" s="2935"/>
      <c r="F525" s="2935"/>
      <c r="G525" s="2935"/>
      <c r="H525" s="2935"/>
      <c r="I525" s="2935"/>
      <c r="J525" s="2935"/>
      <c r="K525" s="2935"/>
      <c r="L525" s="2935"/>
      <c r="M525" s="2935"/>
    </row>
    <row r="526" spans="2:14" ht="12.75" customHeight="1">
      <c r="B526" s="12"/>
      <c r="C526" s="12"/>
      <c r="D526" s="12"/>
      <c r="E526" s="12"/>
      <c r="F526" s="12"/>
      <c r="G526" s="12"/>
      <c r="H526" s="12"/>
      <c r="I526" s="12"/>
      <c r="J526" s="12"/>
      <c r="K526" s="12"/>
      <c r="L526" s="12"/>
      <c r="M526" s="12"/>
    </row>
    <row r="527" spans="2:14" ht="15" customHeight="1">
      <c r="B527" s="3153" t="s">
        <v>464</v>
      </c>
      <c r="C527" s="2885"/>
      <c r="D527" s="2885"/>
      <c r="E527" s="3162">
        <v>2023</v>
      </c>
      <c r="F527" s="3162">
        <v>2024</v>
      </c>
      <c r="G527" s="3163">
        <v>2025</v>
      </c>
      <c r="H527" s="1"/>
      <c r="I527" s="1"/>
      <c r="J527" s="1"/>
      <c r="K527" s="1"/>
      <c r="L527" s="1"/>
      <c r="M527" s="1"/>
    </row>
    <row r="528" spans="2:14" ht="15" customHeight="1">
      <c r="B528" s="2885"/>
      <c r="C528" s="2882"/>
      <c r="D528" s="2885"/>
      <c r="E528" s="2940"/>
      <c r="F528" s="2940"/>
      <c r="G528" s="2941"/>
      <c r="H528" s="1"/>
      <c r="I528" s="2759"/>
      <c r="J528" s="1"/>
      <c r="K528" s="1"/>
      <c r="L528" s="1"/>
      <c r="M528" s="1"/>
    </row>
    <row r="529" spans="1:44" ht="15.75" customHeight="1">
      <c r="B529" s="2885"/>
      <c r="C529" s="2885"/>
      <c r="D529" s="2885"/>
      <c r="E529" s="2940"/>
      <c r="F529" s="2940"/>
      <c r="G529" s="2941"/>
      <c r="I529" s="2759"/>
      <c r="J529" s="1"/>
      <c r="K529" s="1"/>
      <c r="L529" s="1"/>
      <c r="M529" s="1"/>
    </row>
    <row r="530" spans="1:44" ht="12.75" customHeight="1">
      <c r="B530" s="208" t="s">
        <v>246</v>
      </c>
      <c r="C530" s="208"/>
      <c r="D530" s="208"/>
      <c r="E530" s="247">
        <v>906.72</v>
      </c>
      <c r="F530" s="1868">
        <v>1673</v>
      </c>
      <c r="G530" s="1868">
        <v>2120.1696029999998</v>
      </c>
      <c r="H530" s="1"/>
      <c r="I530" s="1447"/>
      <c r="J530" s="1"/>
      <c r="K530" s="1"/>
      <c r="L530" s="1"/>
      <c r="M530" s="1"/>
    </row>
    <row r="531" spans="1:44" ht="12.75" customHeight="1">
      <c r="B531" s="1869" t="s">
        <v>248</v>
      </c>
      <c r="C531" s="1869"/>
      <c r="D531" s="1869"/>
      <c r="E531" s="1899">
        <v>45739.65</v>
      </c>
      <c r="F531" s="2760">
        <v>50163</v>
      </c>
      <c r="G531" s="2760">
        <v>60869</v>
      </c>
      <c r="H531" s="1"/>
      <c r="I531" s="1"/>
      <c r="J531" s="1"/>
      <c r="K531" s="1"/>
      <c r="L531" s="1"/>
      <c r="M531" s="1"/>
    </row>
    <row r="532" spans="1:44" ht="12.75" customHeight="1">
      <c r="B532" s="1"/>
      <c r="C532" s="1"/>
      <c r="D532" s="1"/>
      <c r="E532" s="1"/>
      <c r="F532" s="1"/>
      <c r="G532" s="1"/>
      <c r="H532" s="1"/>
      <c r="I532" s="1"/>
      <c r="J532" s="1"/>
      <c r="K532" s="1"/>
      <c r="L532" s="1"/>
      <c r="M532" s="1"/>
    </row>
    <row r="533" spans="1:44" ht="12.75" customHeight="1">
      <c r="B533" s="1705" t="s">
        <v>243</v>
      </c>
      <c r="C533" s="1897"/>
      <c r="D533" s="1897"/>
      <c r="E533" s="1706"/>
      <c r="F533" s="1706"/>
      <c r="G533" s="1706"/>
      <c r="H533" s="1706"/>
      <c r="I533" s="1706"/>
      <c r="J533" s="1706"/>
      <c r="K533" s="1706"/>
      <c r="L533" s="1706"/>
      <c r="M533" s="1706"/>
    </row>
    <row r="534" spans="1:44" ht="12.75" customHeight="1">
      <c r="A534" s="307"/>
      <c r="B534" s="1911"/>
      <c r="C534" s="1911"/>
      <c r="D534" s="1911"/>
      <c r="E534" s="1911"/>
      <c r="F534" s="1911"/>
      <c r="G534" s="1911"/>
      <c r="H534" s="1911"/>
      <c r="I534" s="1911"/>
      <c r="J534" s="1911"/>
      <c r="K534" s="1911"/>
      <c r="L534" s="1911"/>
      <c r="M534" s="1911"/>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c r="AJ534" s="307"/>
      <c r="AK534" s="307"/>
      <c r="AL534" s="307"/>
      <c r="AM534" s="307"/>
      <c r="AN534" s="307"/>
      <c r="AO534" s="307"/>
      <c r="AP534" s="307"/>
      <c r="AQ534" s="307"/>
      <c r="AR534" s="307"/>
    </row>
    <row r="535" spans="1:44" ht="29.25" customHeight="1">
      <c r="A535" s="307"/>
      <c r="B535" s="2761"/>
      <c r="C535" s="2761"/>
      <c r="D535" s="1448"/>
      <c r="E535" s="3166">
        <v>2025</v>
      </c>
      <c r="F535" s="2885"/>
      <c r="G535" s="1449"/>
      <c r="H535" s="2762"/>
      <c r="I535" s="2762"/>
      <c r="J535" s="1450"/>
      <c r="K535" s="3166">
        <v>2025</v>
      </c>
      <c r="L535" s="2885"/>
      <c r="M535" s="12"/>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c r="AJ535" s="307"/>
      <c r="AK535" s="307"/>
      <c r="AL535" s="307"/>
      <c r="AM535" s="307"/>
      <c r="AN535" s="307"/>
      <c r="AO535" s="307"/>
      <c r="AP535" s="307"/>
      <c r="AQ535" s="307"/>
      <c r="AR535" s="307"/>
    </row>
    <row r="536" spans="1:44" ht="55.5" customHeight="1">
      <c r="A536" s="307"/>
      <c r="B536" s="3167" t="s">
        <v>465</v>
      </c>
      <c r="C536" s="3168"/>
      <c r="D536" s="3169"/>
      <c r="E536" s="1451" t="s">
        <v>466</v>
      </c>
      <c r="F536" s="2763" t="s">
        <v>467</v>
      </c>
      <c r="G536" s="1449"/>
      <c r="H536" s="3170" t="s">
        <v>468</v>
      </c>
      <c r="I536" s="3168"/>
      <c r="J536" s="3169"/>
      <c r="K536" s="1451" t="s">
        <v>466</v>
      </c>
      <c r="L536" s="2763" t="s">
        <v>467</v>
      </c>
      <c r="M536" s="1810"/>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c r="AJ536" s="307"/>
      <c r="AK536" s="307"/>
      <c r="AL536" s="307"/>
      <c r="AM536" s="307"/>
      <c r="AN536" s="307"/>
      <c r="AO536" s="307"/>
      <c r="AP536" s="307"/>
      <c r="AQ536" s="307"/>
      <c r="AR536" s="307"/>
    </row>
    <row r="537" spans="1:44" ht="14.25">
      <c r="A537" s="307"/>
      <c r="B537" s="3171" t="s">
        <v>469</v>
      </c>
      <c r="C537" s="3172"/>
      <c r="D537" s="3173"/>
      <c r="E537" s="1452">
        <v>1741103.35</v>
      </c>
      <c r="F537" s="1453">
        <v>0</v>
      </c>
      <c r="G537" s="1449"/>
      <c r="H537" s="3171" t="s">
        <v>469</v>
      </c>
      <c r="I537" s="3172"/>
      <c r="J537" s="3173"/>
      <c r="K537" s="2764">
        <v>827739</v>
      </c>
      <c r="L537" s="2765">
        <v>0</v>
      </c>
      <c r="M537" s="1810"/>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c r="AJ537" s="307"/>
      <c r="AK537" s="307"/>
      <c r="AL537" s="307"/>
      <c r="AM537" s="307"/>
      <c r="AN537" s="307"/>
      <c r="AO537" s="307"/>
      <c r="AP537" s="307"/>
      <c r="AQ537" s="307"/>
      <c r="AR537" s="307"/>
    </row>
    <row r="538" spans="1:44" ht="14.25">
      <c r="A538" s="307"/>
      <c r="B538" s="3174" t="s">
        <v>470</v>
      </c>
      <c r="C538" s="3175"/>
      <c r="D538" s="3176"/>
      <c r="E538" s="1454">
        <v>217396.02</v>
      </c>
      <c r="F538" s="2766">
        <v>0</v>
      </c>
      <c r="G538" s="1449"/>
      <c r="H538" s="3065" t="s">
        <v>470</v>
      </c>
      <c r="I538" s="2882"/>
      <c r="J538" s="3093"/>
      <c r="K538" s="1455">
        <v>51843.06</v>
      </c>
      <c r="L538" s="2766">
        <v>0</v>
      </c>
      <c r="M538" s="1810"/>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c r="AJ538" s="307"/>
      <c r="AK538" s="307"/>
      <c r="AL538" s="307"/>
      <c r="AM538" s="307"/>
      <c r="AN538" s="307"/>
      <c r="AO538" s="307"/>
      <c r="AP538" s="307"/>
      <c r="AQ538" s="307"/>
      <c r="AR538" s="307"/>
    </row>
    <row r="539" spans="1:44" ht="14.25">
      <c r="A539" s="307"/>
      <c r="B539" s="3065" t="s">
        <v>470</v>
      </c>
      <c r="C539" s="2882"/>
      <c r="D539" s="3093"/>
      <c r="E539" s="1454">
        <v>81080.77</v>
      </c>
      <c r="F539" s="2766">
        <v>9916.24</v>
      </c>
      <c r="G539" s="1449"/>
      <c r="H539" s="3174" t="s">
        <v>471</v>
      </c>
      <c r="I539" s="3175"/>
      <c r="J539" s="3176"/>
      <c r="K539" s="1455">
        <v>59446.66</v>
      </c>
      <c r="L539" s="2766">
        <v>0</v>
      </c>
      <c r="M539" s="1810"/>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c r="AJ539" s="307"/>
      <c r="AK539" s="307"/>
      <c r="AL539" s="307"/>
      <c r="AM539" s="307"/>
      <c r="AN539" s="307"/>
      <c r="AO539" s="307"/>
      <c r="AP539" s="307"/>
      <c r="AQ539" s="307"/>
      <c r="AR539" s="307"/>
    </row>
    <row r="540" spans="1:44" ht="14.25">
      <c r="A540" s="307"/>
      <c r="B540" s="3174" t="s">
        <v>472</v>
      </c>
      <c r="C540" s="3175"/>
      <c r="D540" s="3176"/>
      <c r="E540" s="1455">
        <v>21773.69</v>
      </c>
      <c r="F540" s="2766">
        <v>494.78</v>
      </c>
      <c r="G540" s="1449"/>
      <c r="H540" s="3171" t="s">
        <v>473</v>
      </c>
      <c r="I540" s="3172"/>
      <c r="J540" s="3173"/>
      <c r="K540" s="1455">
        <v>448.08</v>
      </c>
      <c r="L540" s="2766">
        <v>37.17</v>
      </c>
      <c r="M540" s="12"/>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c r="AJ540" s="307"/>
      <c r="AK540" s="307"/>
      <c r="AL540" s="307"/>
      <c r="AM540" s="307"/>
      <c r="AN540" s="307"/>
      <c r="AO540" s="307"/>
      <c r="AP540" s="307"/>
      <c r="AQ540" s="307"/>
      <c r="AR540" s="307"/>
    </row>
    <row r="541" spans="1:44" ht="14.25">
      <c r="A541" s="307"/>
      <c r="B541" s="3174" t="s">
        <v>276</v>
      </c>
      <c r="C541" s="3175"/>
      <c r="D541" s="3176"/>
      <c r="E541" s="1455">
        <v>401.04</v>
      </c>
      <c r="F541" s="2766">
        <v>0</v>
      </c>
      <c r="G541" s="1449"/>
      <c r="H541" s="3174" t="s">
        <v>275</v>
      </c>
      <c r="I541" s="3175"/>
      <c r="J541" s="3176"/>
      <c r="K541" s="1454">
        <v>81077.23</v>
      </c>
      <c r="L541" s="2766">
        <v>177.15</v>
      </c>
      <c r="M541" s="12"/>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c r="AJ541" s="307"/>
      <c r="AK541" s="307"/>
      <c r="AL541" s="307"/>
      <c r="AM541" s="307"/>
      <c r="AN541" s="307"/>
      <c r="AO541" s="307"/>
      <c r="AP541" s="307"/>
      <c r="AQ541" s="307"/>
      <c r="AR541" s="307"/>
    </row>
    <row r="542" spans="1:44" ht="14.25">
      <c r="A542" s="307"/>
      <c r="B542" s="3065" t="s">
        <v>272</v>
      </c>
      <c r="C542" s="2882"/>
      <c r="D542" s="3093"/>
      <c r="E542" s="1455">
        <v>306.38</v>
      </c>
      <c r="F542" s="2766">
        <v>46.93</v>
      </c>
      <c r="G542" s="1449"/>
      <c r="H542" s="3181" t="s">
        <v>43</v>
      </c>
      <c r="I542" s="2935"/>
      <c r="J542" s="3182"/>
      <c r="K542" s="1456">
        <f t="shared" ref="K542:L542" si="12">SUM(K537:K541)</f>
        <v>1020554.03</v>
      </c>
      <c r="L542" s="1457">
        <f t="shared" si="12"/>
        <v>214.32</v>
      </c>
      <c r="M542" s="12"/>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c r="AJ542" s="307"/>
      <c r="AK542" s="307"/>
      <c r="AL542" s="307"/>
      <c r="AM542" s="307"/>
      <c r="AN542" s="307"/>
      <c r="AO542" s="307"/>
      <c r="AP542" s="307"/>
      <c r="AQ542" s="307"/>
      <c r="AR542" s="307"/>
    </row>
    <row r="543" spans="1:44" ht="14.25">
      <c r="A543" s="307"/>
      <c r="B543" s="3174" t="s">
        <v>474</v>
      </c>
      <c r="C543" s="3175"/>
      <c r="D543" s="3176"/>
      <c r="E543" s="1455">
        <v>0</v>
      </c>
      <c r="F543" s="2766">
        <v>0</v>
      </c>
      <c r="G543" s="1449"/>
      <c r="H543" s="3164" t="s">
        <v>475</v>
      </c>
      <c r="I543" s="3165"/>
      <c r="J543" s="3165"/>
      <c r="K543" s="3165"/>
      <c r="L543" s="3165"/>
      <c r="M543" s="12"/>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c r="AJ543" s="307"/>
      <c r="AK543" s="307"/>
      <c r="AL543" s="307"/>
      <c r="AM543" s="307"/>
      <c r="AN543" s="307"/>
      <c r="AO543" s="307"/>
      <c r="AP543" s="307"/>
      <c r="AQ543" s="307"/>
      <c r="AR543" s="307"/>
    </row>
    <row r="544" spans="1:44" ht="14.25">
      <c r="A544" s="307"/>
      <c r="B544" s="3174" t="s">
        <v>476</v>
      </c>
      <c r="C544" s="3175"/>
      <c r="D544" s="3176"/>
      <c r="E544" s="1454">
        <v>0</v>
      </c>
      <c r="F544" s="2766">
        <v>0</v>
      </c>
      <c r="G544" s="1449"/>
      <c r="H544" s="2882"/>
      <c r="I544" s="2882"/>
      <c r="J544" s="2882"/>
      <c r="K544" s="2882"/>
      <c r="L544" s="2882"/>
      <c r="M544" s="12"/>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c r="AJ544" s="307"/>
      <c r="AK544" s="307"/>
      <c r="AL544" s="307"/>
      <c r="AM544" s="307"/>
      <c r="AN544" s="307"/>
      <c r="AO544" s="307"/>
      <c r="AP544" s="307"/>
      <c r="AQ544" s="307"/>
      <c r="AR544" s="307"/>
    </row>
    <row r="545" spans="1:44" ht="14.25">
      <c r="A545" s="307"/>
      <c r="B545" s="3174" t="s">
        <v>274</v>
      </c>
      <c r="C545" s="3175"/>
      <c r="D545" s="3176"/>
      <c r="E545" s="1454">
        <v>323470.8</v>
      </c>
      <c r="F545" s="2766">
        <v>50196.86</v>
      </c>
      <c r="G545" s="1449"/>
      <c r="H545" s="2882"/>
      <c r="I545" s="2882"/>
      <c r="J545" s="2882"/>
      <c r="K545" s="2882"/>
      <c r="L545" s="2882"/>
      <c r="M545" s="12"/>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c r="AJ545" s="307"/>
      <c r="AK545" s="307"/>
      <c r="AL545" s="307"/>
      <c r="AM545" s="307"/>
      <c r="AN545" s="307"/>
      <c r="AO545" s="307"/>
      <c r="AP545" s="307"/>
      <c r="AQ545" s="307"/>
      <c r="AR545" s="307"/>
    </row>
    <row r="546" spans="1:44" ht="15.75" customHeight="1">
      <c r="A546" s="307"/>
      <c r="B546" s="3177" t="s">
        <v>43</v>
      </c>
      <c r="C546" s="3178"/>
      <c r="D546" s="3179"/>
      <c r="E546" s="1458">
        <f t="shared" ref="E546:F546" si="13">SUM(E537:E545)</f>
        <v>2385532.0499999998</v>
      </c>
      <c r="F546" s="1459">
        <f t="shared" si="13"/>
        <v>60654.81</v>
      </c>
      <c r="G546" s="1449"/>
      <c r="H546" s="2901"/>
      <c r="I546" s="2901"/>
      <c r="J546" s="2901"/>
      <c r="K546" s="2901"/>
      <c r="L546" s="2901"/>
      <c r="M546" s="12"/>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c r="AJ546" s="307"/>
      <c r="AK546" s="307"/>
      <c r="AL546" s="307"/>
      <c r="AM546" s="307"/>
      <c r="AN546" s="307"/>
      <c r="AO546" s="307"/>
      <c r="AP546" s="307"/>
      <c r="AQ546" s="307"/>
      <c r="AR546" s="307"/>
    </row>
    <row r="547" spans="1:44" ht="31.5" customHeight="1">
      <c r="A547" s="307"/>
      <c r="B547" s="3229" t="s">
        <v>477</v>
      </c>
      <c r="C547" s="2935"/>
      <c r="D547" s="2935"/>
      <c r="E547" s="2935"/>
      <c r="F547" s="2935"/>
      <c r="G547" s="1449"/>
      <c r="H547" s="1449"/>
      <c r="I547" s="1449"/>
      <c r="J547" s="1449"/>
      <c r="K547" s="1449"/>
      <c r="L547" s="1449"/>
      <c r="M547" s="12"/>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c r="AJ547" s="307"/>
      <c r="AK547" s="307"/>
      <c r="AL547" s="307"/>
      <c r="AM547" s="307"/>
      <c r="AN547" s="307"/>
      <c r="AO547" s="307"/>
      <c r="AP547" s="307"/>
      <c r="AQ547" s="307"/>
      <c r="AR547" s="307"/>
    </row>
    <row r="548" spans="1:44" ht="12.75" customHeight="1">
      <c r="B548" s="1"/>
      <c r="C548" s="1"/>
      <c r="D548" s="1"/>
      <c r="E548" s="1"/>
      <c r="F548" s="1"/>
      <c r="G548" s="1"/>
      <c r="H548" s="1"/>
      <c r="I548" s="1"/>
      <c r="J548" s="1"/>
      <c r="K548" s="1"/>
      <c r="L548" s="1"/>
      <c r="M548" s="1"/>
    </row>
    <row r="549" spans="1:44" ht="12.75" customHeight="1">
      <c r="B549" s="1705" t="s">
        <v>478</v>
      </c>
      <c r="C549" s="1897"/>
      <c r="D549" s="1897"/>
      <c r="E549" s="1897"/>
      <c r="F549" s="1705"/>
      <c r="G549" s="1705"/>
      <c r="H549" s="1705"/>
      <c r="I549" s="1705"/>
      <c r="J549" s="1705"/>
      <c r="K549" s="1705"/>
      <c r="L549" s="1705"/>
      <c r="M549" s="1705"/>
    </row>
    <row r="550" spans="1:44" ht="12.75" customHeight="1">
      <c r="B550" s="2910" t="s">
        <v>479</v>
      </c>
      <c r="C550" s="2885"/>
      <c r="D550" s="2885"/>
      <c r="E550" s="2885"/>
      <c r="F550" s="2885"/>
      <c r="G550" s="2885"/>
      <c r="H550" s="2885"/>
      <c r="I550" s="2885"/>
      <c r="J550" s="2885"/>
      <c r="K550" s="2885"/>
      <c r="L550" s="2885"/>
      <c r="M550" s="2885"/>
    </row>
    <row r="551" spans="1:44" ht="12.75" customHeight="1">
      <c r="B551" s="1"/>
      <c r="C551" s="1"/>
      <c r="D551" s="1"/>
      <c r="E551" s="1"/>
      <c r="F551" s="1"/>
      <c r="G551" s="1"/>
      <c r="H551" s="1"/>
      <c r="I551" s="1"/>
      <c r="J551" s="1"/>
      <c r="K551" s="1"/>
      <c r="L551" s="1"/>
      <c r="M551" s="1"/>
    </row>
    <row r="552" spans="1:44" ht="45.75" customHeight="1">
      <c r="B552" s="3184" t="s">
        <v>480</v>
      </c>
      <c r="C552" s="2913"/>
      <c r="D552" s="2913"/>
      <c r="E552" s="2913"/>
      <c r="F552" s="2913"/>
      <c r="G552" s="2913"/>
      <c r="H552" s="2913"/>
      <c r="I552" s="2913"/>
      <c r="J552" s="1460" t="s">
        <v>481</v>
      </c>
      <c r="K552" s="2698">
        <v>2023</v>
      </c>
      <c r="L552" s="2698">
        <v>2024</v>
      </c>
      <c r="M552" s="2707">
        <v>2025</v>
      </c>
    </row>
    <row r="553" spans="1:44" ht="12.75" customHeight="1">
      <c r="B553" s="1461" t="s">
        <v>482</v>
      </c>
      <c r="C553" s="1461"/>
      <c r="D553" s="1461"/>
      <c r="E553" s="1461"/>
      <c r="F553" s="1461"/>
      <c r="G553" s="1461"/>
      <c r="H553" s="1461"/>
      <c r="I553" s="1461"/>
      <c r="J553" s="1462">
        <v>2.41</v>
      </c>
      <c r="K553" s="2767">
        <v>2.5220827813853237</v>
      </c>
      <c r="L553" s="2767">
        <v>2.36</v>
      </c>
      <c r="M553" s="1463">
        <v>2.3685508949630312</v>
      </c>
    </row>
    <row r="554" spans="1:44" ht="12.75" customHeight="1">
      <c r="B554" s="1801" t="s">
        <v>483</v>
      </c>
      <c r="C554" s="1801"/>
      <c r="D554" s="1801"/>
      <c r="E554" s="1801"/>
      <c r="F554" s="1801"/>
      <c r="G554" s="1801"/>
      <c r="H554" s="1801"/>
      <c r="I554" s="1801"/>
      <c r="J554" s="1464">
        <v>0.63</v>
      </c>
      <c r="K554" s="1465">
        <v>0.20584468451450502</v>
      </c>
      <c r="L554" s="1465">
        <v>0.2</v>
      </c>
      <c r="M554" s="2768">
        <v>0.19428599230112475</v>
      </c>
    </row>
    <row r="555" spans="1:44" ht="12.75" customHeight="1">
      <c r="B555" s="1801" t="s">
        <v>484</v>
      </c>
      <c r="C555" s="1801"/>
      <c r="D555" s="1801"/>
      <c r="E555" s="1801"/>
      <c r="F555" s="1801"/>
      <c r="G555" s="1801"/>
      <c r="H555" s="1801"/>
      <c r="I555" s="1801"/>
      <c r="J555" s="1464">
        <v>2.1</v>
      </c>
      <c r="K555" s="1465">
        <v>2.0726037504300576</v>
      </c>
      <c r="L555" s="1465">
        <v>1.94</v>
      </c>
      <c r="M555" s="2768">
        <v>1.9484274509845589</v>
      </c>
    </row>
    <row r="556" spans="1:44" ht="12.75" customHeight="1">
      <c r="B556" s="1791" t="s">
        <v>485</v>
      </c>
      <c r="C556" s="1791"/>
      <c r="D556" s="1791"/>
      <c r="E556" s="1791"/>
      <c r="F556" s="1791"/>
      <c r="G556" s="1791"/>
      <c r="H556" s="1791"/>
      <c r="I556" s="1791"/>
      <c r="J556" s="1091">
        <v>4152184</v>
      </c>
      <c r="K556" s="280">
        <v>3203021.594</v>
      </c>
      <c r="L556" s="280">
        <v>3441881</v>
      </c>
      <c r="M556" s="1881">
        <v>3215457.8229999999</v>
      </c>
    </row>
    <row r="557" spans="1:44" ht="12.75" customHeight="1">
      <c r="B557" s="1791" t="s">
        <v>486</v>
      </c>
      <c r="C557" s="1791"/>
      <c r="D557" s="1791"/>
      <c r="E557" s="1791"/>
      <c r="F557" s="1791"/>
      <c r="G557" s="1791"/>
      <c r="H557" s="1791"/>
      <c r="I557" s="1791"/>
      <c r="J557" s="1091">
        <v>871394</v>
      </c>
      <c r="K557" s="280">
        <v>771224.88300000003</v>
      </c>
      <c r="L557" s="280">
        <v>838582</v>
      </c>
      <c r="M557" s="1881">
        <v>770114.18200000003</v>
      </c>
    </row>
    <row r="558" spans="1:44" ht="12.75" customHeight="1">
      <c r="B558" s="1791" t="s">
        <v>487</v>
      </c>
      <c r="C558" s="1791"/>
      <c r="D558" s="1791"/>
      <c r="E558" s="1791"/>
      <c r="F558" s="1791"/>
      <c r="G558" s="1791"/>
      <c r="H558" s="1791"/>
      <c r="I558" s="1791"/>
      <c r="J558" s="1091">
        <v>5023578</v>
      </c>
      <c r="K558" s="280">
        <v>3974246.477</v>
      </c>
      <c r="L558" s="280">
        <v>4280463</v>
      </c>
      <c r="M558" s="1881">
        <v>3985572.0049999999</v>
      </c>
    </row>
    <row r="559" spans="1:44" ht="12.75" customHeight="1">
      <c r="B559" s="1791" t="s">
        <v>488</v>
      </c>
      <c r="C559" s="1791"/>
      <c r="D559" s="1791"/>
      <c r="E559" s="1791"/>
      <c r="F559" s="1791"/>
      <c r="G559" s="1791"/>
      <c r="H559" s="1791"/>
      <c r="I559" s="1791"/>
      <c r="J559" s="1091">
        <v>10024216</v>
      </c>
      <c r="K559" s="280">
        <v>8078285.6106327726</v>
      </c>
      <c r="L559" s="280">
        <v>8134523</v>
      </c>
      <c r="M559" s="1881">
        <v>7615975.5043825293</v>
      </c>
    </row>
    <row r="560" spans="1:44" ht="12.75" customHeight="1">
      <c r="B560" s="1791" t="s">
        <v>489</v>
      </c>
      <c r="C560" s="1791"/>
      <c r="D560" s="1791"/>
      <c r="E560" s="1791"/>
      <c r="F560" s="1791"/>
      <c r="G560" s="1791"/>
      <c r="H560" s="1791"/>
      <c r="I560" s="1791"/>
      <c r="J560" s="1091">
        <v>547147</v>
      </c>
      <c r="K560" s="280">
        <v>158752.54273087106</v>
      </c>
      <c r="L560" s="280">
        <v>171328</v>
      </c>
      <c r="M560" s="1881">
        <v>149622.39803503899</v>
      </c>
    </row>
    <row r="561" spans="2:13" ht="12.75" customHeight="1">
      <c r="B561" s="1869" t="s">
        <v>490</v>
      </c>
      <c r="C561" s="1869"/>
      <c r="D561" s="1869"/>
      <c r="E561" s="1869"/>
      <c r="F561" s="1869"/>
      <c r="G561" s="1869"/>
      <c r="H561" s="1869"/>
      <c r="I561" s="1869"/>
      <c r="J561" s="1109">
        <v>10571363</v>
      </c>
      <c r="K561" s="999">
        <v>8237038.1533636432</v>
      </c>
      <c r="L561" s="999">
        <v>8305851</v>
      </c>
      <c r="M561" s="2769">
        <v>7765597.9024175676</v>
      </c>
    </row>
    <row r="562" spans="2:13" ht="12.75" customHeight="1">
      <c r="B562" s="1"/>
      <c r="C562" s="1"/>
      <c r="D562" s="1"/>
      <c r="E562" s="1"/>
      <c r="F562" s="1"/>
      <c r="G562" s="1"/>
      <c r="H562" s="1"/>
      <c r="I562" s="1"/>
      <c r="J562" s="1"/>
      <c r="K562" s="1"/>
      <c r="L562" s="1"/>
      <c r="M562" s="1"/>
    </row>
    <row r="563" spans="2:13" ht="12.75" customHeight="1">
      <c r="B563" s="1706" t="s">
        <v>458</v>
      </c>
      <c r="C563" s="1706"/>
      <c r="D563" s="1706"/>
      <c r="E563" s="1706"/>
      <c r="F563" s="1706"/>
      <c r="G563" s="1706"/>
      <c r="H563" s="1706"/>
      <c r="I563" s="1706"/>
      <c r="J563" s="1706"/>
      <c r="K563" s="1706"/>
      <c r="L563" s="1706"/>
      <c r="M563" s="1706"/>
    </row>
    <row r="564" spans="2:13" ht="12.75" customHeight="1">
      <c r="B564" s="1705" t="s">
        <v>479</v>
      </c>
      <c r="C564" s="1705"/>
      <c r="D564" s="1705"/>
      <c r="E564" s="1705"/>
      <c r="F564" s="1705"/>
      <c r="G564" s="1705"/>
      <c r="H564" s="1705"/>
      <c r="I564" s="1705"/>
      <c r="J564" s="1705"/>
      <c r="K564" s="1705"/>
      <c r="L564" s="1705"/>
      <c r="M564" s="1705"/>
    </row>
    <row r="565" spans="2:13" ht="12.75" customHeight="1">
      <c r="B565" s="1"/>
      <c r="C565" s="1"/>
      <c r="D565" s="1"/>
      <c r="E565" s="1"/>
      <c r="F565" s="1"/>
      <c r="G565" s="1"/>
      <c r="H565" s="1"/>
      <c r="I565" s="1"/>
      <c r="J565" s="1"/>
      <c r="K565" s="1"/>
      <c r="L565" s="1"/>
      <c r="M565" s="1"/>
    </row>
    <row r="566" spans="2:13" ht="15" customHeight="1">
      <c r="B566" s="3153" t="s">
        <v>491</v>
      </c>
      <c r="C566" s="2885"/>
      <c r="D566" s="2885"/>
      <c r="E566" s="2885"/>
      <c r="F566" s="2885"/>
      <c r="G566" s="1466"/>
      <c r="H566" s="3154" t="s">
        <v>378</v>
      </c>
      <c r="I566" s="2885"/>
      <c r="J566" s="2885"/>
      <c r="K566" s="3154" t="s">
        <v>379</v>
      </c>
      <c r="L566" s="2885"/>
      <c r="M566" s="2885"/>
    </row>
    <row r="567" spans="2:13" ht="12.75" customHeight="1">
      <c r="B567" s="2885"/>
      <c r="C567" s="2885"/>
      <c r="D567" s="2885"/>
      <c r="E567" s="2885"/>
      <c r="F567" s="2885"/>
      <c r="G567" s="1466"/>
      <c r="H567" s="2756">
        <v>2023</v>
      </c>
      <c r="I567" s="2723">
        <v>2024</v>
      </c>
      <c r="J567" s="2770">
        <v>2025</v>
      </c>
      <c r="K567" s="2728">
        <v>2023</v>
      </c>
      <c r="L567" s="2723">
        <v>2024</v>
      </c>
      <c r="M567" s="2770">
        <v>2025</v>
      </c>
    </row>
    <row r="568" spans="2:13" ht="12.75" customHeight="1">
      <c r="B568" s="208" t="s">
        <v>492</v>
      </c>
      <c r="C568" s="208"/>
      <c r="D568" s="208"/>
      <c r="E568" s="208"/>
      <c r="F568" s="208"/>
      <c r="G568" s="1867"/>
      <c r="H568" s="2758">
        <v>8858632.5538139995</v>
      </c>
      <c r="I568" s="1196">
        <v>8355509</v>
      </c>
      <c r="J568" s="1196">
        <v>7146769.7096239878</v>
      </c>
      <c r="K568" s="1204">
        <v>113160.68</v>
      </c>
      <c r="L568" s="2621">
        <v>117842</v>
      </c>
      <c r="M568" s="2621">
        <v>109140.46654800003</v>
      </c>
    </row>
    <row r="569" spans="2:13" ht="12.75" customHeight="1">
      <c r="B569" s="2960" t="s">
        <v>493</v>
      </c>
      <c r="C569" s="2908"/>
      <c r="D569" s="2908"/>
      <c r="E569" s="2908"/>
      <c r="F569" s="2908"/>
      <c r="G569" s="2909"/>
      <c r="H569" s="2022">
        <v>1038.1810009999999</v>
      </c>
      <c r="I569" s="1189">
        <v>293</v>
      </c>
      <c r="J569" s="1189">
        <v>347.02077199999974</v>
      </c>
      <c r="K569" s="77">
        <v>52.09</v>
      </c>
      <c r="L569" s="2315">
        <v>1</v>
      </c>
      <c r="M569" s="2315">
        <v>0.86951199999999995</v>
      </c>
    </row>
    <row r="570" spans="2:13" ht="12.75" customHeight="1">
      <c r="B570" s="2960" t="s">
        <v>494</v>
      </c>
      <c r="C570" s="2908"/>
      <c r="D570" s="2908"/>
      <c r="E570" s="2908"/>
      <c r="F570" s="2908"/>
      <c r="G570" s="2909"/>
      <c r="H570" s="2022">
        <v>1559.2603859999999</v>
      </c>
      <c r="I570" s="1189">
        <v>734</v>
      </c>
      <c r="J570" s="1189">
        <v>723.22554500000001</v>
      </c>
      <c r="K570" s="77">
        <v>41.48</v>
      </c>
      <c r="L570" s="2315">
        <v>3</v>
      </c>
      <c r="M570" s="2315">
        <v>2.9359350000000006</v>
      </c>
    </row>
    <row r="571" spans="2:13" ht="12.75" customHeight="1">
      <c r="B571" s="2960" t="s">
        <v>495</v>
      </c>
      <c r="C571" s="2908"/>
      <c r="D571" s="2908"/>
      <c r="E571" s="2908"/>
      <c r="F571" s="2908"/>
      <c r="G571" s="2909"/>
      <c r="H571" s="2022">
        <v>1757.218568</v>
      </c>
      <c r="I571" s="1189">
        <v>2830</v>
      </c>
      <c r="J571" s="1189">
        <v>2036.6017000000002</v>
      </c>
      <c r="K571" s="77">
        <v>0</v>
      </c>
      <c r="L571" s="2315">
        <v>54</v>
      </c>
      <c r="M571" s="2315">
        <v>2.9429549999999995</v>
      </c>
    </row>
    <row r="572" spans="2:13" ht="12.75" customHeight="1">
      <c r="B572" s="2960" t="s">
        <v>496</v>
      </c>
      <c r="C572" s="2908"/>
      <c r="D572" s="2908"/>
      <c r="E572" s="2908"/>
      <c r="F572" s="2908"/>
      <c r="G572" s="2909"/>
      <c r="H572" s="2022">
        <v>0</v>
      </c>
      <c r="I572" s="1189">
        <v>0</v>
      </c>
      <c r="J572" s="1189">
        <v>0</v>
      </c>
      <c r="K572" s="77">
        <v>0</v>
      </c>
      <c r="L572" s="2315">
        <v>0</v>
      </c>
      <c r="M572" s="2315">
        <v>0</v>
      </c>
    </row>
    <row r="573" spans="2:13" ht="12.75" customHeight="1">
      <c r="B573" s="2960" t="s">
        <v>497</v>
      </c>
      <c r="C573" s="2908"/>
      <c r="D573" s="2908"/>
      <c r="E573" s="2908"/>
      <c r="F573" s="2908"/>
      <c r="G573" s="2909"/>
      <c r="H573" s="2022">
        <v>180.95</v>
      </c>
      <c r="I573" s="1189">
        <v>0</v>
      </c>
      <c r="J573" s="1189">
        <v>0</v>
      </c>
      <c r="K573" s="77">
        <v>0</v>
      </c>
      <c r="L573" s="2315">
        <v>0</v>
      </c>
      <c r="M573" s="2315">
        <v>0</v>
      </c>
    </row>
    <row r="574" spans="2:13" ht="12.75" customHeight="1">
      <c r="B574" s="2960" t="s">
        <v>498</v>
      </c>
      <c r="C574" s="2908"/>
      <c r="D574" s="2908"/>
      <c r="E574" s="2908"/>
      <c r="F574" s="2908"/>
      <c r="G574" s="2909"/>
      <c r="H574" s="2022">
        <v>0</v>
      </c>
      <c r="I574" s="1189">
        <v>0</v>
      </c>
      <c r="J574" s="1189">
        <v>0</v>
      </c>
      <c r="K574" s="77">
        <v>0</v>
      </c>
      <c r="L574" s="2315">
        <v>0</v>
      </c>
      <c r="M574" s="2315">
        <v>0</v>
      </c>
    </row>
    <row r="575" spans="2:13" ht="12.75" customHeight="1">
      <c r="B575" s="3037" t="s">
        <v>43</v>
      </c>
      <c r="C575" s="2908"/>
      <c r="D575" s="2908"/>
      <c r="E575" s="2908"/>
      <c r="F575" s="2908"/>
      <c r="G575" s="2909"/>
      <c r="H575" s="2316">
        <v>8863168.1637689974</v>
      </c>
      <c r="I575" s="1184">
        <v>8359365</v>
      </c>
      <c r="J575" s="1184">
        <f>SUM(J568:J574)</f>
        <v>7149876.5576409884</v>
      </c>
      <c r="K575" s="86">
        <v>113254.24999999999</v>
      </c>
      <c r="L575" s="1794">
        <v>117901</v>
      </c>
      <c r="M575" s="1794">
        <f>SUM(M568:M574)</f>
        <v>109147.21495000004</v>
      </c>
    </row>
    <row r="576" spans="2:13" ht="12.75" customHeight="1">
      <c r="B576" s="1869" t="s">
        <v>499</v>
      </c>
      <c r="C576" s="1869"/>
      <c r="D576" s="1869"/>
      <c r="E576" s="1869"/>
      <c r="F576" s="1869"/>
      <c r="G576" s="1870"/>
      <c r="H576" s="2771">
        <v>1</v>
      </c>
      <c r="I576" s="1467">
        <v>1</v>
      </c>
      <c r="J576" s="1467">
        <v>1</v>
      </c>
      <c r="K576" s="1468">
        <v>1</v>
      </c>
      <c r="L576" s="2772">
        <v>1</v>
      </c>
      <c r="M576" s="2772">
        <v>1</v>
      </c>
    </row>
    <row r="577" spans="2:13" ht="12.75" customHeight="1">
      <c r="B577" s="1"/>
      <c r="C577" s="1"/>
      <c r="D577" s="1"/>
      <c r="E577" s="1"/>
      <c r="F577" s="1"/>
      <c r="G577" s="1"/>
      <c r="H577" s="1"/>
      <c r="I577" s="1"/>
      <c r="J577" s="1"/>
      <c r="K577" s="1"/>
      <c r="L577" s="1"/>
      <c r="M577" s="1"/>
    </row>
    <row r="578" spans="2:13" ht="12.75" customHeight="1">
      <c r="B578" s="1"/>
      <c r="C578" s="1"/>
      <c r="D578" s="1"/>
      <c r="E578" s="1"/>
      <c r="F578" s="1"/>
      <c r="G578" s="1"/>
      <c r="H578" s="1"/>
      <c r="I578" s="1"/>
      <c r="J578" s="1"/>
      <c r="K578" s="1"/>
      <c r="L578" s="1"/>
      <c r="M578" s="1"/>
    </row>
    <row r="579" spans="2:13" ht="12.75" customHeight="1">
      <c r="B579" s="1705" t="s">
        <v>500</v>
      </c>
      <c r="C579" s="1705"/>
      <c r="D579" s="1705"/>
      <c r="E579" s="1705"/>
      <c r="F579" s="1705"/>
      <c r="G579" s="1705"/>
      <c r="H579" s="1705"/>
      <c r="I579" s="1705"/>
      <c r="J579" s="1705"/>
      <c r="K579" s="1705"/>
      <c r="L579" s="1705"/>
      <c r="M579" s="1705"/>
    </row>
    <row r="580" spans="2:13" ht="12.75" customHeight="1">
      <c r="B580" s="1"/>
      <c r="C580" s="1"/>
      <c r="D580" s="1"/>
      <c r="E580" s="1"/>
      <c r="F580" s="1"/>
      <c r="G580" s="1"/>
      <c r="H580" s="1"/>
      <c r="I580" s="1"/>
      <c r="J580" s="1"/>
      <c r="K580" s="1"/>
      <c r="L580" s="1"/>
      <c r="M580" s="1"/>
    </row>
    <row r="581" spans="2:13" ht="15" customHeight="1">
      <c r="B581" s="3153" t="s">
        <v>501</v>
      </c>
      <c r="C581" s="2885"/>
      <c r="D581" s="2885"/>
      <c r="E581" s="2885"/>
      <c r="F581" s="2885"/>
      <c r="G581" s="2885"/>
      <c r="H581" s="3154" t="s">
        <v>378</v>
      </c>
      <c r="I581" s="2885"/>
      <c r="J581" s="2885"/>
      <c r="K581" s="3154" t="s">
        <v>379</v>
      </c>
      <c r="L581" s="2885"/>
      <c r="M581" s="2885"/>
    </row>
    <row r="582" spans="2:13" ht="12.75" customHeight="1">
      <c r="B582" s="2885"/>
      <c r="C582" s="2885"/>
      <c r="D582" s="2885"/>
      <c r="E582" s="2885"/>
      <c r="F582" s="2885"/>
      <c r="G582" s="2885"/>
      <c r="H582" s="1469">
        <v>2023</v>
      </c>
      <c r="I582" s="2723">
        <v>2024</v>
      </c>
      <c r="J582" s="2770">
        <v>2025</v>
      </c>
      <c r="K582" s="1469">
        <v>2023</v>
      </c>
      <c r="L582" s="2723">
        <v>2024</v>
      </c>
      <c r="M582" s="2770">
        <v>2025</v>
      </c>
    </row>
    <row r="583" spans="2:13" ht="12.75" customHeight="1">
      <c r="B583" s="208" t="s">
        <v>502</v>
      </c>
      <c r="C583" s="208"/>
      <c r="D583" s="208"/>
      <c r="E583" s="208"/>
      <c r="F583" s="208"/>
      <c r="G583" s="1867"/>
      <c r="H583" s="2758">
        <v>110308253.36000003</v>
      </c>
      <c r="I583" s="2621">
        <v>94969655</v>
      </c>
      <c r="J583" s="1470">
        <v>86079886.30487521</v>
      </c>
      <c r="K583" s="2758">
        <v>1866479.61</v>
      </c>
      <c r="L583" s="2621">
        <v>3519445</v>
      </c>
      <c r="M583" s="2621">
        <v>3259987.1661204002</v>
      </c>
    </row>
    <row r="584" spans="2:13" ht="12.75" customHeight="1">
      <c r="B584" s="1791" t="s">
        <v>503</v>
      </c>
      <c r="C584" s="1791"/>
      <c r="D584" s="1791"/>
      <c r="E584" s="1791"/>
      <c r="F584" s="1791"/>
      <c r="G584" s="1792"/>
      <c r="H584" s="2022">
        <v>8778112.8100000005</v>
      </c>
      <c r="I584" s="2315">
        <v>8790508</v>
      </c>
      <c r="J584" s="1471">
        <v>8161963.6270080004</v>
      </c>
      <c r="K584" s="2022">
        <v>0</v>
      </c>
      <c r="L584" s="2315">
        <v>1599808</v>
      </c>
      <c r="M584" s="2315">
        <v>1446737.2952400001</v>
      </c>
    </row>
    <row r="585" spans="2:13" ht="12.75" customHeight="1">
      <c r="B585" s="1791" t="s">
        <v>504</v>
      </c>
      <c r="C585" s="1791"/>
      <c r="D585" s="1791"/>
      <c r="E585" s="1791"/>
      <c r="F585" s="1791"/>
      <c r="G585" s="1792"/>
      <c r="H585" s="1845">
        <v>7.9578023788953581E-2</v>
      </c>
      <c r="I585" s="1846">
        <v>9.2561229163146908E-2</v>
      </c>
      <c r="J585" s="1472">
        <v>9.4818475922472736E-2</v>
      </c>
      <c r="K585" s="1845">
        <v>0</v>
      </c>
      <c r="L585" s="1846">
        <v>0.45500000000000002</v>
      </c>
      <c r="M585" s="1846">
        <f>M584/M583</f>
        <v>0.44378619347809056</v>
      </c>
    </row>
    <row r="586" spans="2:13" ht="12.75" customHeight="1">
      <c r="B586" s="1791" t="s">
        <v>505</v>
      </c>
      <c r="C586" s="1791"/>
      <c r="D586" s="1791"/>
      <c r="E586" s="1791"/>
      <c r="F586" s="1791"/>
      <c r="G586" s="1792"/>
      <c r="H586" s="2022">
        <v>0</v>
      </c>
      <c r="I586" s="2315">
        <v>0</v>
      </c>
      <c r="J586" s="1471">
        <v>0</v>
      </c>
      <c r="K586" s="2022">
        <v>136176.84</v>
      </c>
      <c r="L586" s="2315">
        <v>127248</v>
      </c>
      <c r="M586" s="2315">
        <v>130718.66399999999</v>
      </c>
    </row>
    <row r="587" spans="2:13" ht="12.75" customHeight="1">
      <c r="B587" s="1869" t="s">
        <v>506</v>
      </c>
      <c r="C587" s="1869"/>
      <c r="D587" s="1869"/>
      <c r="E587" s="1869"/>
      <c r="F587" s="1869"/>
      <c r="G587" s="1870"/>
      <c r="H587" s="2773">
        <v>0</v>
      </c>
      <c r="I587" s="2711">
        <v>0</v>
      </c>
      <c r="J587" s="1473">
        <v>0</v>
      </c>
      <c r="K587" s="2773">
        <v>7.2959189733661209E-2</v>
      </c>
      <c r="L587" s="2711">
        <v>3.5999999999999997E-2</v>
      </c>
      <c r="M587" s="2711">
        <f>M586/M583</f>
        <v>4.0097907549606654E-2</v>
      </c>
    </row>
    <row r="588" spans="2:13" ht="12.75" customHeight="1">
      <c r="B588" s="3214"/>
      <c r="C588" s="3215"/>
      <c r="D588" s="3215"/>
      <c r="E588" s="3215"/>
      <c r="F588" s="3215"/>
      <c r="G588" s="3215"/>
      <c r="H588" s="3215"/>
      <c r="I588" s="3215"/>
      <c r="J588" s="3215"/>
      <c r="K588" s="3215"/>
      <c r="L588" s="3215"/>
      <c r="M588" s="3215"/>
    </row>
    <row r="589" spans="2:13" ht="12.75" customHeight="1">
      <c r="B589" s="1"/>
      <c r="C589" s="1"/>
      <c r="D589" s="1"/>
      <c r="E589" s="1"/>
      <c r="F589" s="1"/>
      <c r="G589" s="1"/>
      <c r="H589" s="1"/>
      <c r="I589" s="1"/>
      <c r="J589" s="1"/>
      <c r="K589" s="1"/>
      <c r="L589" s="1"/>
      <c r="M589" s="1"/>
    </row>
    <row r="590" spans="2:13" ht="12.75" customHeight="1">
      <c r="B590" s="1"/>
      <c r="C590" s="1"/>
      <c r="D590" s="1"/>
      <c r="E590" s="1"/>
      <c r="F590" s="1"/>
      <c r="G590" s="1"/>
      <c r="H590" s="1"/>
      <c r="I590" s="1"/>
      <c r="J590" s="1"/>
      <c r="K590" s="1"/>
      <c r="L590" s="1"/>
      <c r="M590" s="1"/>
    </row>
    <row r="591" spans="2:13" ht="12.75" customHeight="1">
      <c r="B591" s="1705" t="s">
        <v>507</v>
      </c>
      <c r="C591" s="1705"/>
      <c r="D591" s="1705"/>
      <c r="E591" s="1705"/>
      <c r="F591" s="1705"/>
      <c r="G591" s="1705"/>
      <c r="H591" s="1705"/>
      <c r="I591" s="1705"/>
      <c r="J591" s="1705"/>
      <c r="K591" s="1705"/>
      <c r="L591" s="1705"/>
      <c r="M591" s="1705"/>
    </row>
    <row r="592" spans="2:13" ht="12.75" customHeight="1">
      <c r="B592" s="1"/>
      <c r="C592" s="1"/>
      <c r="D592" s="1"/>
      <c r="E592" s="1"/>
      <c r="F592" s="1"/>
      <c r="G592" s="1"/>
      <c r="H592" s="1"/>
      <c r="I592" s="1"/>
      <c r="J592" s="1"/>
      <c r="K592" s="1"/>
      <c r="L592" s="1"/>
      <c r="M592" s="1"/>
    </row>
    <row r="593" spans="2:13" ht="15" customHeight="1">
      <c r="B593" s="3153" t="s">
        <v>508</v>
      </c>
      <c r="C593" s="2885"/>
      <c r="D593" s="2885"/>
      <c r="E593" s="2885"/>
      <c r="F593" s="2885"/>
      <c r="G593" s="2912"/>
      <c r="H593" s="3154" t="s">
        <v>378</v>
      </c>
      <c r="I593" s="2885"/>
      <c r="J593" s="2885"/>
      <c r="K593" s="3154" t="s">
        <v>379</v>
      </c>
      <c r="L593" s="2885"/>
      <c r="M593" s="2885"/>
    </row>
    <row r="594" spans="2:13" ht="12.75" customHeight="1">
      <c r="B594" s="2913"/>
      <c r="C594" s="2913"/>
      <c r="D594" s="2913"/>
      <c r="E594" s="2913"/>
      <c r="F594" s="2913"/>
      <c r="G594" s="2914"/>
      <c r="H594" s="2756">
        <v>2023</v>
      </c>
      <c r="I594" s="2723">
        <v>2024</v>
      </c>
      <c r="J594" s="2770">
        <v>2025</v>
      </c>
      <c r="K594" s="1469">
        <v>2023</v>
      </c>
      <c r="L594" s="2723">
        <v>2024</v>
      </c>
      <c r="M594" s="2770">
        <v>2025</v>
      </c>
    </row>
    <row r="595" spans="2:13" ht="12.75" customHeight="1">
      <c r="B595" s="1925" t="s">
        <v>509</v>
      </c>
      <c r="C595" s="1925"/>
      <c r="D595" s="1925"/>
      <c r="E595" s="1925"/>
      <c r="F595" s="1925"/>
      <c r="G595" s="931"/>
      <c r="H595" s="2758">
        <v>101530140.55000003</v>
      </c>
      <c r="I595" s="2621">
        <v>86179166</v>
      </c>
      <c r="J595" s="1470">
        <v>77918051.677867204</v>
      </c>
      <c r="K595" s="2758">
        <v>1730302.77</v>
      </c>
      <c r="L595" s="2621">
        <v>1792389</v>
      </c>
      <c r="M595" s="2621">
        <v>1682531.2068804</v>
      </c>
    </row>
    <row r="596" spans="2:13" ht="12.75" customHeight="1">
      <c r="B596" s="1791" t="s">
        <v>510</v>
      </c>
      <c r="C596" s="1791"/>
      <c r="D596" s="1791"/>
      <c r="E596" s="1791"/>
      <c r="F596" s="1791"/>
      <c r="G596" s="1792"/>
      <c r="H596" s="2022">
        <v>69088545.040000007</v>
      </c>
      <c r="I596" s="2315">
        <v>68617726</v>
      </c>
      <c r="J596" s="1471">
        <v>63200787.304150805</v>
      </c>
      <c r="K596" s="2022">
        <v>207476.26</v>
      </c>
      <c r="L596" s="2315">
        <v>221186</v>
      </c>
      <c r="M596" s="2315">
        <v>190882.28513520001</v>
      </c>
    </row>
    <row r="597" spans="2:13" ht="12.75" customHeight="1">
      <c r="B597" s="1791" t="s">
        <v>511</v>
      </c>
      <c r="C597" s="1791"/>
      <c r="D597" s="1791"/>
      <c r="E597" s="1791"/>
      <c r="F597" s="1791"/>
      <c r="G597" s="1792"/>
      <c r="H597" s="1845">
        <v>0.68047325322056784</v>
      </c>
      <c r="I597" s="1846">
        <v>0.79600000000000004</v>
      </c>
      <c r="J597" s="1472">
        <f>J596/J595</f>
        <v>0.81111868101423701</v>
      </c>
      <c r="K597" s="1845">
        <v>0.11990748879168703</v>
      </c>
      <c r="L597" s="1846">
        <v>0.123</v>
      </c>
      <c r="M597" s="1846">
        <f>M596/M595</f>
        <v>0.11344947680888309</v>
      </c>
    </row>
    <row r="598" spans="2:13" ht="12.75" customHeight="1">
      <c r="B598" s="1791" t="s">
        <v>512</v>
      </c>
      <c r="C598" s="1791"/>
      <c r="D598" s="1791"/>
      <c r="E598" s="1791"/>
      <c r="F598" s="1791"/>
      <c r="G598" s="1792"/>
      <c r="H598" s="2022">
        <v>32297521.59</v>
      </c>
      <c r="I598" s="2315">
        <v>17371040</v>
      </c>
      <c r="J598" s="1471">
        <v>14499431.338132806</v>
      </c>
      <c r="K598" s="2022">
        <v>1521708.73</v>
      </c>
      <c r="L598" s="2315">
        <v>1568337</v>
      </c>
      <c r="M598" s="2315">
        <v>1488806.9875871998</v>
      </c>
    </row>
    <row r="599" spans="2:13" ht="12.75" customHeight="1">
      <c r="B599" s="1791" t="s">
        <v>513</v>
      </c>
      <c r="C599" s="1791"/>
      <c r="D599" s="1791"/>
      <c r="E599" s="1791"/>
      <c r="F599" s="1791"/>
      <c r="G599" s="1792"/>
      <c r="H599" s="1845">
        <v>0.31810772067329707</v>
      </c>
      <c r="I599" s="1846">
        <v>0.20200000000000001</v>
      </c>
      <c r="J599" s="1472">
        <f>J598/J595</f>
        <v>0.18608565057654544</v>
      </c>
      <c r="K599" s="1845">
        <v>0.87944650865929086</v>
      </c>
      <c r="L599" s="1846">
        <v>0.875</v>
      </c>
      <c r="M599" s="1846">
        <f>M598/M595</f>
        <v>0.88486144060746041</v>
      </c>
    </row>
    <row r="600" spans="2:13" ht="12.75" customHeight="1">
      <c r="B600" s="1791" t="s">
        <v>514</v>
      </c>
      <c r="C600" s="1791"/>
      <c r="D600" s="1791"/>
      <c r="E600" s="1791"/>
      <c r="F600" s="1791"/>
      <c r="G600" s="1792"/>
      <c r="H600" s="2022">
        <v>0</v>
      </c>
      <c r="I600" s="2315">
        <v>19</v>
      </c>
      <c r="J600" s="1471">
        <v>129.46390200000002</v>
      </c>
      <c r="K600" s="2022">
        <v>0</v>
      </c>
      <c r="L600" s="2315">
        <v>0</v>
      </c>
      <c r="M600" s="2315">
        <v>0</v>
      </c>
    </row>
    <row r="601" spans="2:13" ht="12.75" customHeight="1">
      <c r="B601" s="1103" t="s">
        <v>515</v>
      </c>
      <c r="C601" s="1103"/>
      <c r="D601" s="1103"/>
      <c r="E601" s="1103"/>
      <c r="F601" s="1103"/>
      <c r="G601" s="1474"/>
      <c r="H601" s="2773">
        <v>0</v>
      </c>
      <c r="I601" s="2711">
        <v>0</v>
      </c>
      <c r="J601" s="1473">
        <f>J600/J595</f>
        <v>1.6615392609563224E-6</v>
      </c>
      <c r="K601" s="2773">
        <v>0</v>
      </c>
      <c r="L601" s="2711">
        <v>0</v>
      </c>
      <c r="M601" s="2711">
        <v>0</v>
      </c>
    </row>
    <row r="602" spans="2:13" ht="12.75" customHeight="1">
      <c r="B602" s="3216"/>
      <c r="C602" s="3217"/>
      <c r="D602" s="3217"/>
      <c r="E602" s="3217"/>
      <c r="F602" s="3217"/>
      <c r="G602" s="3217"/>
      <c r="H602" s="3217"/>
      <c r="I602" s="3217"/>
      <c r="J602" s="3217"/>
      <c r="K602" s="3217"/>
      <c r="L602" s="3217"/>
      <c r="M602" s="3217"/>
    </row>
    <row r="604" spans="2:13" ht="24" customHeight="1">
      <c r="B604" s="1275" t="s">
        <v>281</v>
      </c>
      <c r="C604" s="10"/>
      <c r="D604" s="10"/>
      <c r="E604" s="10"/>
      <c r="F604" s="10"/>
      <c r="G604" s="10"/>
      <c r="H604" s="10"/>
      <c r="I604" s="10"/>
      <c r="J604" s="10"/>
      <c r="K604" s="10"/>
      <c r="L604" s="10"/>
      <c r="M604" s="10"/>
    </row>
    <row r="605" spans="2:13" ht="12.75" customHeight="1">
      <c r="B605" s="1"/>
      <c r="C605" s="1"/>
      <c r="D605" s="1"/>
      <c r="E605" s="1"/>
      <c r="F605" s="1"/>
      <c r="G605" s="1"/>
      <c r="H605" s="1"/>
      <c r="I605" s="1"/>
      <c r="J605" s="1"/>
      <c r="K605" s="1"/>
      <c r="L605" s="1"/>
      <c r="M605" s="1"/>
    </row>
    <row r="607" spans="2:13" ht="12.75" customHeight="1">
      <c r="B607" s="2910" t="s">
        <v>259</v>
      </c>
      <c r="C607" s="2885"/>
      <c r="D607" s="2885"/>
      <c r="E607" s="2885"/>
      <c r="F607" s="2885"/>
      <c r="G607" s="2885"/>
      <c r="H607" s="2885"/>
      <c r="I607" s="2885"/>
      <c r="J607" s="2885"/>
      <c r="K607" s="1705"/>
      <c r="L607" s="1705"/>
      <c r="M607" s="1705"/>
    </row>
    <row r="608" spans="2:13" ht="15" customHeight="1">
      <c r="B608" s="3157" t="s">
        <v>516</v>
      </c>
      <c r="C608" s="2885"/>
      <c r="D608" s="2885"/>
      <c r="E608" s="2885"/>
      <c r="F608" s="2885"/>
      <c r="G608" s="2885"/>
      <c r="H608" s="2885"/>
      <c r="I608" s="2885"/>
      <c r="J608" s="2885"/>
      <c r="K608" s="1865"/>
      <c r="L608" s="1865"/>
      <c r="M608" s="1865"/>
    </row>
    <row r="609" spans="2:13" ht="12.75" customHeight="1">
      <c r="B609" s="2885"/>
      <c r="C609" s="2885"/>
      <c r="D609" s="2885"/>
      <c r="E609" s="2885"/>
      <c r="F609" s="2885"/>
      <c r="G609" s="2885"/>
      <c r="H609" s="2885"/>
      <c r="I609" s="2885"/>
      <c r="J609" s="2885"/>
      <c r="K609" s="1865"/>
      <c r="L609" s="1865"/>
      <c r="M609" s="1865"/>
    </row>
    <row r="610" spans="2:13" ht="12.75" customHeight="1">
      <c r="B610" s="1"/>
      <c r="C610" s="1"/>
      <c r="D610" s="1"/>
      <c r="E610" s="1"/>
      <c r="F610" s="1"/>
      <c r="G610" s="1"/>
      <c r="H610" s="1"/>
      <c r="I610" s="1"/>
      <c r="J610" s="1"/>
      <c r="K610" s="1"/>
      <c r="L610" s="1"/>
      <c r="M610" s="1"/>
    </row>
    <row r="611" spans="2:13" ht="15" customHeight="1">
      <c r="B611" s="3153" t="s">
        <v>517</v>
      </c>
      <c r="C611" s="2885"/>
      <c r="D611" s="2885"/>
      <c r="E611" s="2885"/>
      <c r="F611" s="2885"/>
      <c r="G611" s="2885"/>
      <c r="H611" s="3154" t="s">
        <v>378</v>
      </c>
      <c r="I611" s="2885"/>
      <c r="J611" s="2885"/>
      <c r="K611" s="3154" t="s">
        <v>379</v>
      </c>
      <c r="L611" s="2885"/>
      <c r="M611" s="2885"/>
    </row>
    <row r="612" spans="2:13" ht="12.75" customHeight="1">
      <c r="B612" s="2885"/>
      <c r="C612" s="2885"/>
      <c r="D612" s="2885"/>
      <c r="E612" s="2885"/>
      <c r="F612" s="2885"/>
      <c r="G612" s="2885"/>
      <c r="H612" s="1469">
        <v>2023</v>
      </c>
      <c r="I612" s="2723">
        <v>2024</v>
      </c>
      <c r="J612" s="2770">
        <v>2025</v>
      </c>
      <c r="K612" s="1469">
        <v>2023</v>
      </c>
      <c r="L612" s="2723">
        <v>2024</v>
      </c>
      <c r="M612" s="2770">
        <v>2025</v>
      </c>
    </row>
    <row r="613" spans="2:13" ht="12.75" customHeight="1">
      <c r="B613" s="2959" t="s">
        <v>261</v>
      </c>
      <c r="C613" s="2926"/>
      <c r="D613" s="2926"/>
      <c r="E613" s="2926"/>
      <c r="F613" s="2926"/>
      <c r="G613" s="2926"/>
      <c r="H613" s="1475">
        <v>33412.379999999997</v>
      </c>
      <c r="I613" s="1476">
        <v>37810.9</v>
      </c>
      <c r="J613" s="1477">
        <v>38182.58</v>
      </c>
      <c r="K613" s="1478">
        <v>0</v>
      </c>
      <c r="L613" s="1479">
        <v>0</v>
      </c>
      <c r="M613" s="1479">
        <v>0</v>
      </c>
    </row>
    <row r="614" spans="2:13" ht="12.75" customHeight="1">
      <c r="B614" s="2960" t="s">
        <v>262</v>
      </c>
      <c r="C614" s="2908"/>
      <c r="D614" s="2908"/>
      <c r="E614" s="2908"/>
      <c r="F614" s="2908"/>
      <c r="G614" s="2908"/>
      <c r="H614" s="1480">
        <v>1866.94</v>
      </c>
      <c r="I614" s="1481">
        <v>2185.08</v>
      </c>
      <c r="J614" s="1482">
        <v>1434.93</v>
      </c>
      <c r="K614" s="1483">
        <v>141.08000000000001</v>
      </c>
      <c r="L614" s="2774">
        <v>143.69999999999999</v>
      </c>
      <c r="M614" s="2774">
        <v>203.08</v>
      </c>
    </row>
    <row r="615" spans="2:13" ht="12.75" customHeight="1">
      <c r="B615" s="2960" t="s">
        <v>263</v>
      </c>
      <c r="C615" s="2908"/>
      <c r="D615" s="2908"/>
      <c r="E615" s="2908"/>
      <c r="F615" s="2908"/>
      <c r="G615" s="2908"/>
      <c r="H615" s="1484">
        <v>1873.43</v>
      </c>
      <c r="I615" s="1481">
        <v>1444.3</v>
      </c>
      <c r="J615" s="1482">
        <v>1540.47</v>
      </c>
      <c r="K615" s="1485">
        <v>57.73</v>
      </c>
      <c r="L615" s="1486">
        <v>90.3</v>
      </c>
      <c r="M615" s="1486">
        <v>93.2</v>
      </c>
    </row>
    <row r="616" spans="2:13" ht="12.75" customHeight="1">
      <c r="B616" s="1791" t="s">
        <v>264</v>
      </c>
      <c r="C616" s="1791"/>
      <c r="D616" s="1791"/>
      <c r="E616" s="1791"/>
      <c r="F616" s="1791"/>
      <c r="G616" s="1791"/>
      <c r="H616" s="1484">
        <v>31.3</v>
      </c>
      <c r="I616" s="1481">
        <v>46.6</v>
      </c>
      <c r="J616" s="1482">
        <v>55.05</v>
      </c>
      <c r="K616" s="1485">
        <v>2.88</v>
      </c>
      <c r="L616" s="1486">
        <v>8.8000000000000007</v>
      </c>
      <c r="M616" s="1486">
        <v>9.43</v>
      </c>
    </row>
    <row r="617" spans="2:13" ht="12.75" customHeight="1">
      <c r="B617" s="1869" t="s">
        <v>266</v>
      </c>
      <c r="C617" s="1869"/>
      <c r="D617" s="1869"/>
      <c r="E617" s="1869"/>
      <c r="F617" s="1869"/>
      <c r="G617" s="1869"/>
      <c r="H617" s="1487">
        <v>2712.24</v>
      </c>
      <c r="I617" s="1488">
        <v>2066.6</v>
      </c>
      <c r="J617" s="1489">
        <v>1681.69</v>
      </c>
      <c r="K617" s="1490">
        <v>5.0199999999999996</v>
      </c>
      <c r="L617" s="1491">
        <v>5.4</v>
      </c>
      <c r="M617" s="1491">
        <v>8.25</v>
      </c>
    </row>
    <row r="618" spans="2:13" ht="22.5" customHeight="1">
      <c r="B618" s="2963" t="s">
        <v>518</v>
      </c>
      <c r="C618" s="2964"/>
      <c r="D618" s="2964"/>
      <c r="E618" s="2964"/>
      <c r="F618" s="2964"/>
      <c r="G618" s="2964"/>
      <c r="H618" s="2964"/>
      <c r="I618" s="2964"/>
      <c r="J618" s="2964"/>
      <c r="K618" s="2964"/>
      <c r="L618" s="2964"/>
      <c r="M618" s="2964"/>
    </row>
    <row r="619" spans="2:13" ht="12.75" customHeight="1">
      <c r="B619" s="1"/>
      <c r="C619" s="1"/>
      <c r="D619" s="1"/>
      <c r="E619" s="1"/>
      <c r="F619" s="1"/>
      <c r="G619" s="1"/>
      <c r="H619" s="1"/>
      <c r="I619" s="1"/>
      <c r="J619" s="1"/>
      <c r="K619" s="1"/>
      <c r="L619" s="1"/>
      <c r="M619" s="1"/>
    </row>
    <row r="620" spans="2:13" ht="12.75" customHeight="1">
      <c r="B620" s="1"/>
      <c r="C620" s="1"/>
      <c r="D620" s="1"/>
      <c r="E620" s="1"/>
      <c r="F620" s="1"/>
      <c r="G620" s="1"/>
      <c r="H620" s="1"/>
      <c r="I620" s="1"/>
      <c r="J620" s="1"/>
      <c r="K620" s="1"/>
      <c r="L620" s="1"/>
      <c r="M620" s="1"/>
    </row>
    <row r="621" spans="2:13" ht="12.75" customHeight="1">
      <c r="B621" s="1705" t="s">
        <v>282</v>
      </c>
      <c r="C621" s="1705"/>
      <c r="D621" s="1705"/>
      <c r="E621" s="1705"/>
      <c r="F621" s="1705"/>
      <c r="G621" s="1705"/>
      <c r="H621" s="1705"/>
      <c r="I621" s="1705"/>
      <c r="J621" s="1705"/>
      <c r="K621" s="1705"/>
      <c r="L621" s="1705"/>
      <c r="M621" s="1705"/>
    </row>
    <row r="623" spans="2:13" ht="15" customHeight="1">
      <c r="B623" s="3153" t="s">
        <v>519</v>
      </c>
      <c r="C623" s="2885"/>
      <c r="D623" s="2885"/>
      <c r="E623" s="2885"/>
      <c r="F623" s="2885"/>
      <c r="G623" s="2885"/>
      <c r="H623" s="3154" t="s">
        <v>378</v>
      </c>
      <c r="I623" s="2885"/>
      <c r="J623" s="2885"/>
      <c r="K623" s="3154" t="s">
        <v>379</v>
      </c>
      <c r="L623" s="2885"/>
      <c r="M623" s="2885"/>
    </row>
    <row r="624" spans="2:13" ht="12.75" customHeight="1">
      <c r="B624" s="2885"/>
      <c r="C624" s="2885"/>
      <c r="D624" s="2885"/>
      <c r="E624" s="2885"/>
      <c r="F624" s="2885"/>
      <c r="G624" s="2885"/>
      <c r="H624" s="1469">
        <v>2023</v>
      </c>
      <c r="I624" s="2723">
        <v>2024</v>
      </c>
      <c r="J624" s="2770">
        <v>2025</v>
      </c>
      <c r="K624" s="1469">
        <v>2023</v>
      </c>
      <c r="L624" s="1469" t="s">
        <v>520</v>
      </c>
      <c r="M624" s="2770">
        <v>2025</v>
      </c>
    </row>
    <row r="625" spans="2:13" ht="16.5" customHeight="1">
      <c r="B625" s="2775" t="s">
        <v>285</v>
      </c>
      <c r="C625" s="2775"/>
      <c r="D625" s="2775"/>
      <c r="E625" s="2775"/>
      <c r="F625" s="2775"/>
      <c r="G625" s="2775"/>
      <c r="H625" s="2775"/>
      <c r="I625" s="2775"/>
      <c r="J625" s="2775"/>
      <c r="K625" s="2775"/>
      <c r="L625" s="2775"/>
      <c r="M625" s="2775"/>
    </row>
    <row r="626" spans="2:13" ht="12.75" customHeight="1">
      <c r="B626" s="1925" t="s">
        <v>286</v>
      </c>
      <c r="C626" s="1925"/>
      <c r="D626" s="1925"/>
      <c r="E626" s="1925"/>
      <c r="F626" s="1925"/>
      <c r="G626" s="1925"/>
      <c r="H626" s="1492">
        <v>9518.41</v>
      </c>
      <c r="I626" s="1493">
        <v>13659.6</v>
      </c>
      <c r="J626" s="1493">
        <v>8919.83</v>
      </c>
      <c r="K626" s="1494">
        <v>2.39</v>
      </c>
      <c r="L626" s="2776">
        <v>7.4</v>
      </c>
      <c r="M626" s="2776">
        <v>4.05</v>
      </c>
    </row>
    <row r="627" spans="2:13" ht="12.75" customHeight="1">
      <c r="B627" s="1791" t="s">
        <v>287</v>
      </c>
      <c r="C627" s="1791"/>
      <c r="D627" s="1791"/>
      <c r="E627" s="1791"/>
      <c r="F627" s="1791"/>
      <c r="G627" s="1791"/>
      <c r="H627" s="1495">
        <v>1394.04</v>
      </c>
      <c r="I627" s="1496">
        <v>3039.9</v>
      </c>
      <c r="J627" s="1496">
        <v>3956.62</v>
      </c>
      <c r="K627" s="1497">
        <v>0</v>
      </c>
      <c r="L627" s="2336">
        <v>0</v>
      </c>
      <c r="M627" s="2336">
        <v>0</v>
      </c>
    </row>
    <row r="628" spans="2:13" ht="12.75" customHeight="1">
      <c r="B628" s="1791" t="s">
        <v>288</v>
      </c>
      <c r="C628" s="1791"/>
      <c r="D628" s="1791"/>
      <c r="E628" s="1791"/>
      <c r="F628" s="1791"/>
      <c r="G628" s="1791"/>
      <c r="H628" s="1495">
        <v>3546.44</v>
      </c>
      <c r="I628" s="1496">
        <v>5161.8999999999996</v>
      </c>
      <c r="J628" s="1496">
        <v>2701.94</v>
      </c>
      <c r="K628" s="1497">
        <v>15197.44</v>
      </c>
      <c r="L628" s="2336">
        <v>13536.2</v>
      </c>
      <c r="M628" s="2336">
        <v>12581</v>
      </c>
    </row>
    <row r="629" spans="2:13" ht="12.75" customHeight="1">
      <c r="B629" s="1791" t="s">
        <v>289</v>
      </c>
      <c r="C629" s="1791"/>
      <c r="D629" s="1791"/>
      <c r="E629" s="1791"/>
      <c r="F629" s="1791"/>
      <c r="G629" s="1791"/>
      <c r="H629" s="1495">
        <v>4140.91</v>
      </c>
      <c r="I629" s="1496">
        <v>4339.8999999999996</v>
      </c>
      <c r="J629" s="1496">
        <v>5971.2</v>
      </c>
      <c r="K629" s="1497">
        <v>273.08999999999997</v>
      </c>
      <c r="L629" s="2336">
        <v>238.1</v>
      </c>
      <c r="M629" s="2336">
        <v>292.24</v>
      </c>
    </row>
    <row r="630" spans="2:13" ht="12.75" customHeight="1">
      <c r="B630" s="1791" t="s">
        <v>290</v>
      </c>
      <c r="C630" s="1791"/>
      <c r="D630" s="1791"/>
      <c r="E630" s="1791"/>
      <c r="F630" s="1791"/>
      <c r="G630" s="1791"/>
      <c r="H630" s="1495">
        <v>9617.1</v>
      </c>
      <c r="I630" s="1496">
        <v>7803.8</v>
      </c>
      <c r="J630" s="1496">
        <v>6030.13</v>
      </c>
      <c r="K630" s="1497">
        <v>6773.95</v>
      </c>
      <c r="L630" s="2336">
        <v>6061.1</v>
      </c>
      <c r="M630" s="2336">
        <v>9534.4500000000007</v>
      </c>
    </row>
    <row r="631" spans="2:13" ht="12.75" customHeight="1">
      <c r="B631" s="808" t="s">
        <v>521</v>
      </c>
      <c r="C631" s="808"/>
      <c r="D631" s="808"/>
      <c r="E631" s="808"/>
      <c r="F631" s="808"/>
      <c r="G631" s="1498"/>
      <c r="H631" s="1499">
        <v>28216.9</v>
      </c>
      <c r="I631" s="1500">
        <v>34005.100000000006</v>
      </c>
      <c r="J631" s="1500">
        <v>27579.72</v>
      </c>
      <c r="K631" s="1501">
        <v>22246.87</v>
      </c>
      <c r="L631" s="1502">
        <v>19842.8</v>
      </c>
      <c r="M631" s="1502">
        <v>22411.7</v>
      </c>
    </row>
    <row r="632" spans="2:13" ht="15" customHeight="1">
      <c r="B632" s="2777" t="s">
        <v>291</v>
      </c>
      <c r="C632" s="2777"/>
      <c r="D632" s="2777"/>
      <c r="E632" s="2777"/>
      <c r="F632" s="2777"/>
      <c r="G632" s="2777"/>
      <c r="H632" s="2777"/>
      <c r="I632" s="2777"/>
      <c r="J632" s="2777"/>
      <c r="K632" s="2777"/>
      <c r="L632" s="2777"/>
      <c r="M632" s="2777"/>
    </row>
    <row r="633" spans="2:13" ht="12.75" customHeight="1">
      <c r="B633" s="1925" t="s">
        <v>292</v>
      </c>
      <c r="C633" s="1925"/>
      <c r="D633" s="1925"/>
      <c r="E633" s="1925"/>
      <c r="F633" s="1925"/>
      <c r="G633" s="1925"/>
      <c r="H633" s="1492">
        <v>1030039.8</v>
      </c>
      <c r="I633" s="1493">
        <v>1003463.4</v>
      </c>
      <c r="J633" s="1493">
        <v>885428</v>
      </c>
      <c r="K633" s="1494">
        <v>0</v>
      </c>
      <c r="L633" s="2778">
        <v>0</v>
      </c>
      <c r="M633" s="2778">
        <v>0</v>
      </c>
    </row>
    <row r="634" spans="2:13" ht="12.75" customHeight="1">
      <c r="B634" s="1791" t="s">
        <v>293</v>
      </c>
      <c r="C634" s="1791"/>
      <c r="D634" s="1791"/>
      <c r="E634" s="1791"/>
      <c r="F634" s="1791"/>
      <c r="G634" s="1791"/>
      <c r="H634" s="1495">
        <v>684396.44</v>
      </c>
      <c r="I634" s="1496">
        <v>610225.69999999995</v>
      </c>
      <c r="J634" s="1496">
        <v>643900.54</v>
      </c>
      <c r="K634" s="1497">
        <v>20190</v>
      </c>
      <c r="L634" s="2336">
        <v>18420</v>
      </c>
      <c r="M634" s="2336">
        <v>17490</v>
      </c>
    </row>
    <row r="635" spans="2:13" ht="12.75" customHeight="1">
      <c r="B635" s="1791" t="s">
        <v>286</v>
      </c>
      <c r="C635" s="1791"/>
      <c r="D635" s="1791"/>
      <c r="E635" s="1791"/>
      <c r="F635" s="1791"/>
      <c r="G635" s="1791"/>
      <c r="H635" s="1495">
        <v>233641</v>
      </c>
      <c r="I635" s="1496">
        <v>342708.8</v>
      </c>
      <c r="J635" s="1496">
        <v>256810.91</v>
      </c>
      <c r="K635" s="1497">
        <v>2803.6</v>
      </c>
      <c r="L635" s="2336">
        <v>0</v>
      </c>
      <c r="M635" s="2336">
        <v>1768.56</v>
      </c>
    </row>
    <row r="636" spans="2:13" ht="12.75" customHeight="1">
      <c r="B636" s="1791" t="s">
        <v>294</v>
      </c>
      <c r="C636" s="1791"/>
      <c r="D636" s="1791"/>
      <c r="E636" s="1791"/>
      <c r="F636" s="1791"/>
      <c r="G636" s="1791"/>
      <c r="H636" s="1495">
        <v>4325.22</v>
      </c>
      <c r="I636" s="1496">
        <v>4778.3999999999996</v>
      </c>
      <c r="J636" s="1496">
        <v>5757.6</v>
      </c>
      <c r="K636" s="1497">
        <v>0</v>
      </c>
      <c r="L636" s="2336">
        <v>0</v>
      </c>
      <c r="M636" s="2336">
        <v>0</v>
      </c>
    </row>
    <row r="637" spans="2:13" ht="12.75" customHeight="1">
      <c r="B637" s="1791" t="s">
        <v>287</v>
      </c>
      <c r="C637" s="1791"/>
      <c r="D637" s="1791"/>
      <c r="E637" s="1791"/>
      <c r="F637" s="1791"/>
      <c r="G637" s="1791"/>
      <c r="H637" s="1495">
        <v>145587.12</v>
      </c>
      <c r="I637" s="1496">
        <v>131709</v>
      </c>
      <c r="J637" s="1496">
        <v>134608.66</v>
      </c>
      <c r="K637" s="1497">
        <v>20862.259999999998</v>
      </c>
      <c r="L637" s="2336">
        <v>23971.5</v>
      </c>
      <c r="M637" s="2336">
        <v>20788.099999999999</v>
      </c>
    </row>
    <row r="638" spans="2:13" ht="12.75" customHeight="1">
      <c r="B638" s="1791" t="s">
        <v>295</v>
      </c>
      <c r="C638" s="1791"/>
      <c r="D638" s="1791"/>
      <c r="E638" s="1791"/>
      <c r="F638" s="1791"/>
      <c r="G638" s="1791"/>
      <c r="H638" s="1495">
        <v>1165.33</v>
      </c>
      <c r="I638" s="1496">
        <v>1163.9000000000001</v>
      </c>
      <c r="J638" s="1496">
        <v>984.01</v>
      </c>
      <c r="K638" s="1497">
        <v>14.81</v>
      </c>
      <c r="L638" s="2336">
        <v>24.2</v>
      </c>
      <c r="M638" s="2336">
        <v>3.58</v>
      </c>
    </row>
    <row r="639" spans="2:13" ht="12.75" customHeight="1">
      <c r="B639" s="1791" t="s">
        <v>289</v>
      </c>
      <c r="C639" s="1791"/>
      <c r="D639" s="1791"/>
      <c r="E639" s="1791"/>
      <c r="F639" s="1791"/>
      <c r="G639" s="1791"/>
      <c r="H639" s="1495">
        <v>0</v>
      </c>
      <c r="I639" s="1496">
        <v>0</v>
      </c>
      <c r="J639" s="1496">
        <v>4.32</v>
      </c>
      <c r="K639" s="1497">
        <v>0</v>
      </c>
      <c r="L639" s="2336">
        <v>0</v>
      </c>
      <c r="M639" s="2336">
        <v>0</v>
      </c>
    </row>
    <row r="640" spans="2:13" ht="12.75" customHeight="1">
      <c r="B640" s="1791" t="s">
        <v>296</v>
      </c>
      <c r="C640" s="1791"/>
      <c r="D640" s="1791"/>
      <c r="E640" s="1791"/>
      <c r="F640" s="1791"/>
      <c r="G640" s="1791"/>
      <c r="H640" s="1495">
        <v>702.87</v>
      </c>
      <c r="I640" s="1496">
        <v>1203.8</v>
      </c>
      <c r="J640" s="1496">
        <v>625.13</v>
      </c>
      <c r="K640" s="1497">
        <v>10.02</v>
      </c>
      <c r="L640" s="2336">
        <v>0.8</v>
      </c>
      <c r="M640" s="2336">
        <v>9.89</v>
      </c>
    </row>
    <row r="641" spans="2:13" ht="12.75" customHeight="1">
      <c r="B641" s="1791" t="s">
        <v>297</v>
      </c>
      <c r="C641" s="1791"/>
      <c r="D641" s="1791"/>
      <c r="E641" s="1791"/>
      <c r="F641" s="1791"/>
      <c r="G641" s="1791"/>
      <c r="H641" s="1495">
        <v>625630.28</v>
      </c>
      <c r="I641" s="1496">
        <v>542791</v>
      </c>
      <c r="J641" s="1496">
        <v>448003.56</v>
      </c>
      <c r="K641" s="1497">
        <v>19813.84</v>
      </c>
      <c r="L641" s="2336">
        <v>6406.2</v>
      </c>
      <c r="M641" s="2336">
        <v>12174.92</v>
      </c>
    </row>
    <row r="642" spans="2:13" ht="12.75" customHeight="1">
      <c r="B642" s="1791" t="s">
        <v>290</v>
      </c>
      <c r="C642" s="1791"/>
      <c r="D642" s="1791"/>
      <c r="E642" s="1791"/>
      <c r="F642" s="1791"/>
      <c r="G642" s="1791"/>
      <c r="H642" s="1495">
        <v>671144.32</v>
      </c>
      <c r="I642" s="1496">
        <v>546914.1</v>
      </c>
      <c r="J642" s="1496">
        <v>404506.77</v>
      </c>
      <c r="K642" s="1497">
        <v>123986.32</v>
      </c>
      <c r="L642" s="2336">
        <v>137665.1</v>
      </c>
      <c r="M642" s="2336">
        <v>125348.19</v>
      </c>
    </row>
    <row r="643" spans="2:13" ht="12.75" customHeight="1">
      <c r="B643" s="1795" t="s">
        <v>522</v>
      </c>
      <c r="C643" s="1795"/>
      <c r="D643" s="1795"/>
      <c r="E643" s="1795"/>
      <c r="F643" s="1795"/>
      <c r="G643" s="1795"/>
      <c r="H643" s="1499">
        <v>3396632.4</v>
      </c>
      <c r="I643" s="1500">
        <v>3184958.1</v>
      </c>
      <c r="J643" s="1500">
        <v>2780629.5</v>
      </c>
      <c r="K643" s="1501">
        <v>187680.85</v>
      </c>
      <c r="L643" s="2779">
        <v>186487.8</v>
      </c>
      <c r="M643" s="2779">
        <v>177583.24</v>
      </c>
    </row>
    <row r="644" spans="2:13" ht="12.75" customHeight="1">
      <c r="B644" s="3218" t="s">
        <v>523</v>
      </c>
      <c r="C644" s="3219"/>
      <c r="D644" s="3219"/>
      <c r="E644" s="3219"/>
      <c r="F644" s="3219"/>
      <c r="G644" s="3219"/>
      <c r="H644" s="3219"/>
      <c r="I644" s="3219"/>
      <c r="J644" s="3219"/>
      <c r="K644" s="3219"/>
      <c r="L644" s="3219"/>
      <c r="M644" s="3219"/>
    </row>
    <row r="645" spans="2:13" ht="12.75" customHeight="1">
      <c r="B645" s="3220"/>
      <c r="C645" s="2882"/>
      <c r="D645" s="2882"/>
      <c r="E645" s="2882"/>
      <c r="F645" s="2882"/>
      <c r="G645" s="2882"/>
      <c r="H645" s="2882"/>
      <c r="I645" s="2882"/>
      <c r="J645" s="2882"/>
      <c r="K645" s="2882"/>
      <c r="L645" s="2882"/>
      <c r="M645" s="3220"/>
    </row>
    <row r="646" spans="2:13" ht="28.5" customHeight="1">
      <c r="B646" s="3221"/>
      <c r="C646" s="3221"/>
      <c r="D646" s="3221"/>
      <c r="E646" s="3221"/>
      <c r="F646" s="3221"/>
      <c r="G646" s="3221"/>
      <c r="H646" s="3221"/>
      <c r="I646" s="3221"/>
      <c r="J646" s="3221"/>
      <c r="K646" s="3221"/>
      <c r="L646" s="3221"/>
      <c r="M646" s="3221"/>
    </row>
    <row r="647" spans="2:13" ht="12.75" customHeight="1">
      <c r="B647" s="11"/>
      <c r="C647" s="11"/>
      <c r="D647" s="11"/>
      <c r="E647" s="11"/>
      <c r="F647" s="268"/>
      <c r="G647" s="268"/>
      <c r="H647" s="268"/>
      <c r="I647" s="268"/>
      <c r="J647" s="268"/>
      <c r="K647" s="268"/>
      <c r="L647" s="268"/>
      <c r="M647" s="268"/>
    </row>
    <row r="648" spans="2:13" ht="12.75" customHeight="1">
      <c r="B648" s="1"/>
      <c r="C648" s="1"/>
      <c r="D648" s="1"/>
      <c r="E648" s="1"/>
      <c r="F648" s="1"/>
      <c r="G648" s="1"/>
      <c r="H648" s="1"/>
      <c r="I648" s="1"/>
      <c r="J648" s="1"/>
      <c r="K648" s="1"/>
      <c r="L648" s="1"/>
      <c r="M648" s="1"/>
    </row>
    <row r="649" spans="2:13" ht="12.75" customHeight="1">
      <c r="B649" s="1705" t="s">
        <v>300</v>
      </c>
      <c r="C649" s="1705"/>
      <c r="D649" s="1705"/>
      <c r="E649" s="1705"/>
      <c r="F649" s="1705"/>
      <c r="G649" s="1705"/>
      <c r="H649" s="1705"/>
      <c r="I649" s="1705"/>
      <c r="J649" s="1705"/>
      <c r="K649" s="1705"/>
      <c r="L649" s="1705"/>
      <c r="M649" s="1705"/>
    </row>
    <row r="650" spans="2:13" ht="12.75" customHeight="1">
      <c r="B650" s="1"/>
      <c r="C650" s="1"/>
      <c r="D650" s="1"/>
      <c r="E650" s="1"/>
      <c r="F650" s="1"/>
      <c r="G650" s="1"/>
      <c r="H650" s="1"/>
      <c r="I650" s="1"/>
      <c r="J650" s="1"/>
      <c r="K650" s="1"/>
      <c r="L650" s="1"/>
      <c r="M650" s="1"/>
    </row>
    <row r="651" spans="2:13" ht="15" customHeight="1">
      <c r="B651" s="3153" t="s">
        <v>524</v>
      </c>
      <c r="C651" s="2885"/>
      <c r="D651" s="2885"/>
      <c r="E651" s="2885"/>
      <c r="F651" s="2885"/>
      <c r="G651" s="2885"/>
      <c r="H651" s="3154" t="s">
        <v>378</v>
      </c>
      <c r="I651" s="2885"/>
      <c r="J651" s="2885"/>
      <c r="K651" s="3154" t="s">
        <v>379</v>
      </c>
      <c r="L651" s="2885"/>
      <c r="M651" s="2885"/>
    </row>
    <row r="652" spans="2:13" ht="12.75" customHeight="1">
      <c r="B652" s="2885"/>
      <c r="C652" s="2885"/>
      <c r="D652" s="2885"/>
      <c r="E652" s="2885"/>
      <c r="F652" s="2885"/>
      <c r="G652" s="2885"/>
      <c r="H652" s="1469">
        <v>2023</v>
      </c>
      <c r="I652" s="2723">
        <v>2024</v>
      </c>
      <c r="J652" s="2770">
        <v>2025</v>
      </c>
      <c r="K652" s="1469">
        <v>2023</v>
      </c>
      <c r="L652" s="2723">
        <v>2024</v>
      </c>
      <c r="M652" s="2770">
        <v>2025</v>
      </c>
    </row>
    <row r="653" spans="2:13" ht="13.5" customHeight="1">
      <c r="B653" s="2775" t="s">
        <v>285</v>
      </c>
      <c r="C653" s="2775"/>
      <c r="D653" s="2775"/>
      <c r="E653" s="2775"/>
      <c r="F653" s="2775"/>
      <c r="G653" s="2775"/>
      <c r="H653" s="2775"/>
      <c r="I653" s="2775"/>
      <c r="J653" s="2775"/>
      <c r="K653" s="2775"/>
      <c r="L653" s="2775"/>
      <c r="M653" s="2775"/>
    </row>
    <row r="654" spans="2:13" ht="12.75" customHeight="1">
      <c r="B654" s="1925" t="s">
        <v>302</v>
      </c>
      <c r="C654" s="1925"/>
      <c r="D654" s="1925"/>
      <c r="E654" s="1925"/>
      <c r="F654" s="1925"/>
      <c r="G654" s="1925"/>
      <c r="H654" s="1503">
        <v>1943.3</v>
      </c>
      <c r="I654" s="1493">
        <v>2972.5</v>
      </c>
      <c r="J654" s="1504">
        <v>5566.5</v>
      </c>
      <c r="K654" s="1505">
        <v>0</v>
      </c>
      <c r="L654" s="2776">
        <v>0</v>
      </c>
      <c r="M654" s="2776">
        <v>0</v>
      </c>
    </row>
    <row r="655" spans="2:13" ht="12.75" customHeight="1">
      <c r="B655" s="1791" t="s">
        <v>303</v>
      </c>
      <c r="C655" s="1791"/>
      <c r="D655" s="1791"/>
      <c r="E655" s="1791"/>
      <c r="F655" s="1791"/>
      <c r="G655" s="1791"/>
      <c r="H655" s="1506">
        <v>9456.17</v>
      </c>
      <c r="I655" s="1496">
        <v>7395.8</v>
      </c>
      <c r="J655" s="1507">
        <v>6261.16</v>
      </c>
      <c r="K655" s="2335">
        <v>19199.62</v>
      </c>
      <c r="L655" s="2336">
        <v>19523.599999999999</v>
      </c>
      <c r="M655" s="2336">
        <v>21734.85</v>
      </c>
    </row>
    <row r="656" spans="2:13" ht="12.75" customHeight="1">
      <c r="B656" s="1791" t="s">
        <v>304</v>
      </c>
      <c r="C656" s="1791"/>
      <c r="D656" s="1791"/>
      <c r="E656" s="1791"/>
      <c r="F656" s="1791"/>
      <c r="G656" s="1791"/>
      <c r="H656" s="1506">
        <v>13322.42</v>
      </c>
      <c r="I656" s="1496">
        <v>18492.5</v>
      </c>
      <c r="J656" s="1507">
        <v>12464.63</v>
      </c>
      <c r="K656" s="2335">
        <v>0</v>
      </c>
      <c r="L656" s="2336">
        <v>0</v>
      </c>
      <c r="M656" s="2336">
        <v>0</v>
      </c>
    </row>
    <row r="657" spans="2:13" ht="12.75" customHeight="1">
      <c r="B657" s="1791" t="s">
        <v>305</v>
      </c>
      <c r="C657" s="1791"/>
      <c r="D657" s="1791"/>
      <c r="E657" s="1791"/>
      <c r="F657" s="1791"/>
      <c r="G657" s="1791"/>
      <c r="H657" s="1506">
        <v>25.12</v>
      </c>
      <c r="I657" s="1496">
        <v>32</v>
      </c>
      <c r="J657" s="1507">
        <v>33.03</v>
      </c>
      <c r="K657" s="2335">
        <v>27.87</v>
      </c>
      <c r="L657" s="2336">
        <v>23.5</v>
      </c>
      <c r="M657" s="2336">
        <v>34.4</v>
      </c>
    </row>
    <row r="658" spans="2:13" ht="12.75" customHeight="1">
      <c r="B658" s="808" t="s">
        <v>525</v>
      </c>
      <c r="C658" s="808"/>
      <c r="D658" s="808"/>
      <c r="E658" s="808"/>
      <c r="F658" s="808"/>
      <c r="G658" s="1508"/>
      <c r="H658" s="1509">
        <v>24747.01</v>
      </c>
      <c r="I658" s="1500">
        <v>28892.799999999999</v>
      </c>
      <c r="J658" s="1510">
        <v>24325.32</v>
      </c>
      <c r="K658" s="1511">
        <v>19227.489999999998</v>
      </c>
      <c r="L658" s="2779">
        <v>19547.099999999999</v>
      </c>
      <c r="M658" s="2779">
        <v>21769.3</v>
      </c>
    </row>
    <row r="659" spans="2:13" ht="15" customHeight="1">
      <c r="B659" s="2777" t="s">
        <v>291</v>
      </c>
      <c r="C659" s="2777"/>
      <c r="D659" s="2777"/>
      <c r="E659" s="2777"/>
      <c r="F659" s="2777"/>
      <c r="G659" s="2777"/>
      <c r="H659" s="2777"/>
      <c r="I659" s="2777"/>
      <c r="J659" s="2777"/>
      <c r="K659" s="2777"/>
      <c r="L659" s="2777"/>
      <c r="M659" s="2777"/>
    </row>
    <row r="660" spans="2:13" ht="12.75" customHeight="1">
      <c r="B660" s="1925" t="s">
        <v>302</v>
      </c>
      <c r="C660" s="1925"/>
      <c r="D660" s="1925"/>
      <c r="E660" s="1925"/>
      <c r="F660" s="1925"/>
      <c r="G660" s="1925"/>
      <c r="H660" s="1503">
        <v>366.43</v>
      </c>
      <c r="I660" s="1493">
        <v>391</v>
      </c>
      <c r="J660" s="1512">
        <v>831.65</v>
      </c>
      <c r="K660" s="1513">
        <v>0</v>
      </c>
      <c r="L660" s="2776">
        <v>0</v>
      </c>
      <c r="M660" s="2776">
        <v>0</v>
      </c>
    </row>
    <row r="661" spans="2:13" ht="12.75" customHeight="1">
      <c r="B661" s="1791" t="s">
        <v>303</v>
      </c>
      <c r="C661" s="1791"/>
      <c r="D661" s="1791"/>
      <c r="E661" s="1791"/>
      <c r="F661" s="1791"/>
      <c r="G661" s="1791"/>
      <c r="H661" s="1506">
        <v>1398930.338</v>
      </c>
      <c r="I661" s="1496">
        <v>1058519.3</v>
      </c>
      <c r="J661" s="1507">
        <v>807490.74</v>
      </c>
      <c r="K661" s="2335">
        <v>24803.26</v>
      </c>
      <c r="L661" s="2336">
        <v>10776.5</v>
      </c>
      <c r="M661" s="2336">
        <v>18297.240000000002</v>
      </c>
    </row>
    <row r="662" spans="2:13" ht="12.75" customHeight="1">
      <c r="B662" s="1791" t="s">
        <v>304</v>
      </c>
      <c r="C662" s="1791"/>
      <c r="D662" s="1791"/>
      <c r="E662" s="1791"/>
      <c r="F662" s="1791"/>
      <c r="G662" s="1791"/>
      <c r="H662" s="1506">
        <v>2298908.0549999997</v>
      </c>
      <c r="I662" s="1496">
        <v>2334470.2000000002</v>
      </c>
      <c r="J662" s="1507">
        <v>1925038.06</v>
      </c>
      <c r="K662" s="2335">
        <v>0</v>
      </c>
      <c r="L662" s="2336">
        <v>0</v>
      </c>
      <c r="M662" s="2336">
        <v>0</v>
      </c>
    </row>
    <row r="663" spans="2:13" ht="12.75" customHeight="1">
      <c r="B663" s="1791" t="s">
        <v>307</v>
      </c>
      <c r="C663" s="1791"/>
      <c r="D663" s="1791"/>
      <c r="E663" s="1791"/>
      <c r="F663" s="1791"/>
      <c r="G663" s="1791"/>
      <c r="H663" s="1506">
        <v>228424.38</v>
      </c>
      <c r="I663" s="1496">
        <v>286673.3</v>
      </c>
      <c r="J663" s="1507">
        <v>278106.23999999999</v>
      </c>
      <c r="K663" s="2335">
        <v>0</v>
      </c>
      <c r="L663" s="2336">
        <v>0</v>
      </c>
      <c r="M663" s="2336">
        <v>0</v>
      </c>
    </row>
    <row r="664" spans="2:13" ht="12.75" customHeight="1">
      <c r="B664" s="1795" t="s">
        <v>526</v>
      </c>
      <c r="C664" s="1795"/>
      <c r="D664" s="1795"/>
      <c r="E664" s="1795"/>
      <c r="F664" s="1795"/>
      <c r="G664" s="1795"/>
      <c r="H664" s="1509">
        <v>3926629.2029999997</v>
      </c>
      <c r="I664" s="1500">
        <v>3680053.8</v>
      </c>
      <c r="J664" s="1510">
        <v>3011466.7</v>
      </c>
      <c r="K664" s="2780">
        <v>24803.26</v>
      </c>
      <c r="L664" s="2779">
        <v>10776.5</v>
      </c>
      <c r="M664" s="2779">
        <v>18297.240000000002</v>
      </c>
    </row>
    <row r="665" spans="2:13" ht="12.75" customHeight="1">
      <c r="B665" s="3036" t="s">
        <v>527</v>
      </c>
      <c r="C665" s="2933"/>
      <c r="D665" s="2933"/>
      <c r="E665" s="2933"/>
      <c r="F665" s="2933"/>
      <c r="G665" s="2933"/>
      <c r="H665" s="2933"/>
      <c r="I665" s="2933"/>
      <c r="J665" s="2933"/>
      <c r="K665" s="2933"/>
      <c r="L665" s="2933"/>
      <c r="M665" s="2933"/>
    </row>
    <row r="666" spans="2:13" ht="12.75" customHeight="1">
      <c r="B666" s="2882"/>
      <c r="C666" s="2882"/>
      <c r="D666" s="2882"/>
      <c r="E666" s="2882"/>
      <c r="F666" s="2882"/>
      <c r="G666" s="2882"/>
      <c r="H666" s="2882"/>
      <c r="I666" s="2882"/>
      <c r="J666" s="2882"/>
      <c r="K666" s="2882"/>
      <c r="L666" s="2882"/>
      <c r="M666" s="2882"/>
    </row>
    <row r="667" spans="2:13" ht="6.75" customHeight="1">
      <c r="B667" s="2901"/>
      <c r="C667" s="2901"/>
      <c r="D667" s="2901"/>
      <c r="E667" s="2901"/>
      <c r="F667" s="2901"/>
      <c r="G667" s="2901"/>
      <c r="H667" s="2901"/>
      <c r="I667" s="2901"/>
      <c r="J667" s="2901"/>
      <c r="K667" s="2901"/>
      <c r="L667" s="2901"/>
      <c r="M667" s="2901"/>
    </row>
    <row r="670" spans="2:13" ht="12.75" customHeight="1">
      <c r="B670" s="1705" t="s">
        <v>309</v>
      </c>
      <c r="C670" s="1705"/>
      <c r="D670" s="1705"/>
      <c r="E670" s="1705"/>
      <c r="F670" s="1705"/>
      <c r="G670" s="1705"/>
      <c r="H670" s="1705"/>
      <c r="I670" s="1705"/>
      <c r="J670" s="1705"/>
      <c r="K670" s="1705"/>
      <c r="L670" s="1705"/>
      <c r="M670" s="1705"/>
    </row>
    <row r="671" spans="2:13" ht="12.75" customHeight="1">
      <c r="B671" s="1"/>
      <c r="C671" s="1"/>
      <c r="D671" s="1"/>
      <c r="E671" s="1"/>
      <c r="F671" s="1"/>
      <c r="G671" s="1"/>
      <c r="H671" s="1"/>
      <c r="I671" s="1"/>
      <c r="J671" s="1"/>
      <c r="K671" s="1"/>
      <c r="L671" s="1"/>
      <c r="M671" s="1"/>
    </row>
    <row r="672" spans="2:13" ht="15" customHeight="1">
      <c r="B672" s="3153" t="s">
        <v>528</v>
      </c>
      <c r="C672" s="2885"/>
      <c r="D672" s="2885"/>
      <c r="E672" s="2885"/>
      <c r="F672" s="2885"/>
      <c r="G672" s="2885"/>
      <c r="H672" s="3154" t="s">
        <v>378</v>
      </c>
      <c r="I672" s="2885"/>
      <c r="J672" s="2885"/>
      <c r="K672" s="3154" t="s">
        <v>379</v>
      </c>
      <c r="L672" s="2885"/>
      <c r="M672" s="2885"/>
    </row>
    <row r="673" spans="2:13" ht="12.75" customHeight="1">
      <c r="B673" s="2885"/>
      <c r="C673" s="2885"/>
      <c r="D673" s="2885"/>
      <c r="E673" s="2885"/>
      <c r="F673" s="2885"/>
      <c r="G673" s="2885"/>
      <c r="H673" s="1469">
        <v>2023</v>
      </c>
      <c r="I673" s="2723">
        <v>2024</v>
      </c>
      <c r="J673" s="2770">
        <v>2025</v>
      </c>
      <c r="K673" s="1469">
        <v>2023</v>
      </c>
      <c r="L673" s="2723">
        <v>2024</v>
      </c>
      <c r="M673" s="2770">
        <v>2025</v>
      </c>
    </row>
    <row r="674" spans="2:13" ht="15" customHeight="1">
      <c r="B674" s="2775" t="s">
        <v>285</v>
      </c>
      <c r="C674" s="2775"/>
      <c r="D674" s="2775"/>
      <c r="E674" s="2775"/>
      <c r="F674" s="2775"/>
      <c r="G674" s="2775"/>
      <c r="H674" s="2775"/>
      <c r="I674" s="2775"/>
      <c r="J674" s="2775"/>
      <c r="K674" s="2775"/>
      <c r="L674" s="2775"/>
      <c r="M674" s="2775"/>
    </row>
    <row r="675" spans="2:13" ht="12.75" customHeight="1">
      <c r="B675" s="1925" t="s">
        <v>311</v>
      </c>
      <c r="C675" s="1925"/>
      <c r="D675" s="1925"/>
      <c r="E675" s="1925"/>
      <c r="F675" s="1925"/>
      <c r="G675" s="1925"/>
      <c r="H675" s="1503">
        <v>2992.33</v>
      </c>
      <c r="I675" s="1493">
        <v>4305.3999999999996</v>
      </c>
      <c r="J675" s="1514">
        <v>2102.89</v>
      </c>
      <c r="K675" s="1494">
        <v>3</v>
      </c>
      <c r="L675" s="2776">
        <v>0</v>
      </c>
      <c r="M675" s="2774">
        <v>0</v>
      </c>
    </row>
    <row r="676" spans="2:13" ht="12.75" customHeight="1">
      <c r="B676" s="1791" t="s">
        <v>312</v>
      </c>
      <c r="C676" s="1791"/>
      <c r="D676" s="1791"/>
      <c r="E676" s="1791"/>
      <c r="F676" s="1791"/>
      <c r="G676" s="1791"/>
      <c r="H676" s="1506">
        <v>0</v>
      </c>
      <c r="I676" s="1496">
        <v>0</v>
      </c>
      <c r="J676" s="1515">
        <v>0.01</v>
      </c>
      <c r="K676" s="793">
        <v>0.03</v>
      </c>
      <c r="L676" s="778">
        <v>0</v>
      </c>
      <c r="M676" s="1411">
        <v>0.02</v>
      </c>
    </row>
    <row r="677" spans="2:13" ht="12.75" customHeight="1">
      <c r="B677" s="1791" t="s">
        <v>313</v>
      </c>
      <c r="C677" s="1791"/>
      <c r="D677" s="1791"/>
      <c r="E677" s="1791"/>
      <c r="F677" s="1791"/>
      <c r="G677" s="1791"/>
      <c r="H677" s="1506">
        <v>732.62</v>
      </c>
      <c r="I677" s="1496">
        <v>804.2</v>
      </c>
      <c r="J677" s="1482">
        <v>882.73</v>
      </c>
      <c r="K677" s="1497">
        <v>289.32</v>
      </c>
      <c r="L677" s="2336">
        <v>240</v>
      </c>
      <c r="M677" s="1486">
        <v>304.14</v>
      </c>
    </row>
    <row r="678" spans="2:13" ht="12.75" customHeight="1">
      <c r="B678" s="1791" t="s">
        <v>298</v>
      </c>
      <c r="C678" s="1791"/>
      <c r="D678" s="1791"/>
      <c r="E678" s="1791"/>
      <c r="F678" s="1791"/>
      <c r="G678" s="1791"/>
      <c r="H678" s="1506">
        <v>1.89</v>
      </c>
      <c r="I678" s="1496">
        <v>0.3</v>
      </c>
      <c r="J678" s="1482">
        <v>0.27</v>
      </c>
      <c r="K678" s="1497">
        <v>327.04000000000002</v>
      </c>
      <c r="L678" s="2336">
        <v>295.60000000000002</v>
      </c>
      <c r="M678" s="1486">
        <v>338.26</v>
      </c>
    </row>
    <row r="679" spans="2:13" ht="12.75" customHeight="1">
      <c r="B679" s="808" t="s">
        <v>529</v>
      </c>
      <c r="C679" s="808"/>
      <c r="D679" s="808"/>
      <c r="E679" s="808"/>
      <c r="F679" s="808"/>
      <c r="G679" s="1508"/>
      <c r="H679" s="1509">
        <v>3726.8399999999997</v>
      </c>
      <c r="I679" s="1500">
        <v>5109.8999999999996</v>
      </c>
      <c r="J679" s="1516">
        <v>2985.9</v>
      </c>
      <c r="K679" s="1501">
        <v>619.39</v>
      </c>
      <c r="L679" s="2779">
        <v>535.6</v>
      </c>
      <c r="M679" s="1517">
        <v>642.4</v>
      </c>
    </row>
    <row r="680" spans="2:13" ht="15" customHeight="1">
      <c r="B680" s="2777" t="s">
        <v>291</v>
      </c>
      <c r="C680" s="2777"/>
      <c r="D680" s="2777"/>
      <c r="E680" s="2777"/>
      <c r="F680" s="2777"/>
      <c r="G680" s="2777"/>
      <c r="H680" s="2777"/>
      <c r="I680" s="2777"/>
      <c r="J680" s="2777"/>
      <c r="K680" s="2777"/>
      <c r="L680" s="2777"/>
      <c r="M680" s="2777"/>
    </row>
    <row r="681" spans="2:13" ht="12.75" customHeight="1">
      <c r="B681" s="1925" t="s">
        <v>314</v>
      </c>
      <c r="C681" s="1925"/>
      <c r="D681" s="1925"/>
      <c r="E681" s="1925"/>
      <c r="F681" s="1925"/>
      <c r="G681" s="1925"/>
      <c r="H681" s="1503">
        <v>100297.57</v>
      </c>
      <c r="I681" s="1493">
        <v>80609.7</v>
      </c>
      <c r="J681" s="1493">
        <v>82253.09</v>
      </c>
      <c r="K681" s="1494">
        <v>17610.099999999999</v>
      </c>
      <c r="L681" s="2776">
        <v>22355</v>
      </c>
      <c r="M681" s="2776">
        <v>11363.09</v>
      </c>
    </row>
    <row r="682" spans="2:13" ht="12.75" customHeight="1">
      <c r="B682" s="1791" t="s">
        <v>313</v>
      </c>
      <c r="C682" s="1791"/>
      <c r="D682" s="1791"/>
      <c r="E682" s="1791"/>
      <c r="F682" s="1791"/>
      <c r="G682" s="1791"/>
      <c r="H682" s="1506">
        <v>90.3</v>
      </c>
      <c r="I682" s="1496">
        <v>40.1</v>
      </c>
      <c r="J682" s="1496">
        <v>30.4</v>
      </c>
      <c r="K682" s="1497">
        <v>0</v>
      </c>
      <c r="L682" s="2336">
        <v>0</v>
      </c>
      <c r="M682" s="2336">
        <v>0</v>
      </c>
    </row>
    <row r="683" spans="2:13" ht="12.75" customHeight="1">
      <c r="B683" s="1791" t="s">
        <v>298</v>
      </c>
      <c r="C683" s="1791"/>
      <c r="D683" s="1791"/>
      <c r="E683" s="1791"/>
      <c r="F683" s="1791"/>
      <c r="G683" s="1791"/>
      <c r="H683" s="1506">
        <v>36.47</v>
      </c>
      <c r="I683" s="1496">
        <v>34.6</v>
      </c>
      <c r="J683" s="1496">
        <v>33.61</v>
      </c>
      <c r="K683" s="1497">
        <v>21110.489000000001</v>
      </c>
      <c r="L683" s="2336">
        <v>23986.9</v>
      </c>
      <c r="M683" s="2336">
        <v>20927.439999999999</v>
      </c>
    </row>
    <row r="684" spans="2:13" ht="12.75" customHeight="1">
      <c r="B684" s="2133" t="s">
        <v>530</v>
      </c>
      <c r="C684" s="2133"/>
      <c r="D684" s="2133"/>
      <c r="E684" s="2133"/>
      <c r="F684" s="2133"/>
      <c r="G684" s="2133"/>
      <c r="H684" s="1518" t="s">
        <v>47</v>
      </c>
      <c r="I684" s="1519" t="s">
        <v>47</v>
      </c>
      <c r="J684" s="1519">
        <v>60.29</v>
      </c>
      <c r="K684" s="1519" t="s">
        <v>47</v>
      </c>
      <c r="L684" s="1519" t="s">
        <v>47</v>
      </c>
      <c r="M684" s="1520" t="s">
        <v>47</v>
      </c>
    </row>
    <row r="685" spans="2:13" ht="12.75" customHeight="1">
      <c r="B685" s="2133" t="s">
        <v>531</v>
      </c>
      <c r="C685" s="2133"/>
      <c r="D685" s="2133"/>
      <c r="E685" s="2133"/>
      <c r="F685" s="2133"/>
      <c r="G685" s="2133"/>
      <c r="H685" s="1518" t="s">
        <v>47</v>
      </c>
      <c r="I685" s="1519" t="s">
        <v>47</v>
      </c>
      <c r="J685" s="1519">
        <v>2.58</v>
      </c>
      <c r="K685" s="1519" t="s">
        <v>47</v>
      </c>
      <c r="L685" s="1519" t="s">
        <v>47</v>
      </c>
      <c r="M685" s="1521" t="s">
        <v>47</v>
      </c>
    </row>
    <row r="686" spans="2:13" ht="12.75" customHeight="1">
      <c r="B686" s="1795" t="s">
        <v>532</v>
      </c>
      <c r="C686" s="1795"/>
      <c r="D686" s="1795"/>
      <c r="E686" s="1795"/>
      <c r="F686" s="1795"/>
      <c r="G686" s="1795"/>
      <c r="H686" s="1509">
        <v>100424.34000000001</v>
      </c>
      <c r="I686" s="1500">
        <v>80684.400000000009</v>
      </c>
      <c r="J686" s="1500">
        <v>82379.97</v>
      </c>
      <c r="K686" s="1501">
        <v>38720.589</v>
      </c>
      <c r="L686" s="2779">
        <v>46341.9</v>
      </c>
      <c r="M686" s="2779">
        <v>32290.5</v>
      </c>
    </row>
    <row r="687" spans="2:13" ht="17.25" customHeight="1">
      <c r="B687" s="3036" t="s">
        <v>533</v>
      </c>
      <c r="C687" s="2933"/>
      <c r="D687" s="2933"/>
      <c r="E687" s="2933"/>
      <c r="F687" s="2933"/>
      <c r="G687" s="2933"/>
      <c r="H687" s="2933"/>
      <c r="I687" s="2933"/>
      <c r="J687" s="2933"/>
      <c r="K687" s="2933"/>
      <c r="L687" s="2933"/>
      <c r="M687" s="2933"/>
    </row>
    <row r="688" spans="2:13" ht="6" customHeight="1">
      <c r="B688" s="2901"/>
      <c r="C688" s="2901"/>
      <c r="D688" s="2901"/>
      <c r="E688" s="2901"/>
      <c r="F688" s="2901"/>
      <c r="G688" s="2901"/>
      <c r="H688" s="2901"/>
      <c r="I688" s="2901"/>
      <c r="J688" s="2901"/>
      <c r="K688" s="2901"/>
      <c r="L688" s="2901"/>
      <c r="M688" s="2901"/>
    </row>
    <row r="689" spans="2:13" ht="17.25" customHeight="1">
      <c r="B689" s="1"/>
      <c r="C689" s="1"/>
      <c r="D689" s="1"/>
      <c r="E689" s="1"/>
      <c r="F689" s="1"/>
      <c r="G689" s="1"/>
      <c r="H689" s="1"/>
      <c r="I689" s="1"/>
      <c r="J689" s="141"/>
      <c r="K689" s="1"/>
      <c r="L689" s="1"/>
      <c r="M689" s="1"/>
    </row>
    <row r="690" spans="2:13" ht="12.75" customHeight="1">
      <c r="B690" s="1"/>
      <c r="C690" s="1"/>
      <c r="D690" s="1"/>
      <c r="E690" s="1"/>
      <c r="F690" s="1"/>
      <c r="G690" s="1"/>
      <c r="H690" s="1"/>
      <c r="I690" s="1"/>
      <c r="J690" s="1"/>
      <c r="K690" s="1"/>
      <c r="L690" s="1"/>
      <c r="M690" s="1"/>
    </row>
    <row r="691" spans="2:13" ht="12.75" customHeight="1">
      <c r="B691" s="1705" t="s">
        <v>534</v>
      </c>
      <c r="C691" s="1705"/>
      <c r="D691" s="1705"/>
      <c r="E691" s="1705"/>
      <c r="F691" s="1705"/>
      <c r="G691" s="1705"/>
      <c r="H691" s="1705"/>
      <c r="I691" s="1705"/>
      <c r="J691" s="1705"/>
      <c r="K691" s="1705"/>
      <c r="L691" s="1705"/>
      <c r="M691" s="1705"/>
    </row>
    <row r="692" spans="2:13" ht="12.75" customHeight="1">
      <c r="B692" s="1"/>
      <c r="C692" s="1"/>
      <c r="D692" s="1"/>
      <c r="E692" s="1"/>
      <c r="F692" s="1"/>
      <c r="G692" s="1"/>
      <c r="H692" s="1"/>
      <c r="I692" s="1"/>
      <c r="J692" s="1"/>
      <c r="K692" s="1"/>
      <c r="L692" s="1"/>
      <c r="M692" s="1"/>
    </row>
    <row r="693" spans="2:13" ht="15" customHeight="1">
      <c r="B693" s="3155" t="s">
        <v>535</v>
      </c>
      <c r="C693" s="2885"/>
      <c r="D693" s="2885"/>
      <c r="E693" s="2885"/>
      <c r="F693" s="2885"/>
      <c r="G693" s="2885"/>
      <c r="H693" s="3154" t="s">
        <v>378</v>
      </c>
      <c r="I693" s="2885"/>
      <c r="J693" s="2885"/>
      <c r="K693" s="3154" t="s">
        <v>379</v>
      </c>
      <c r="L693" s="2885"/>
      <c r="M693" s="2885"/>
    </row>
    <row r="694" spans="2:13" ht="12.75" customHeight="1">
      <c r="B694" s="2885"/>
      <c r="C694" s="2885"/>
      <c r="D694" s="2885"/>
      <c r="E694" s="2885"/>
      <c r="F694" s="2885"/>
      <c r="G694" s="2885"/>
      <c r="H694" s="1469">
        <v>2023</v>
      </c>
      <c r="I694" s="2723">
        <v>2024</v>
      </c>
      <c r="J694" s="2770">
        <v>2025</v>
      </c>
      <c r="K694" s="1469">
        <v>2023</v>
      </c>
      <c r="L694" s="2723">
        <v>2024</v>
      </c>
      <c r="M694" s="2770">
        <v>2025</v>
      </c>
    </row>
    <row r="695" spans="2:13" ht="12.75" customHeight="1">
      <c r="B695" s="208" t="s">
        <v>536</v>
      </c>
      <c r="C695" s="208"/>
      <c r="D695" s="208"/>
      <c r="E695" s="208"/>
      <c r="F695" s="208"/>
      <c r="G695" s="1867"/>
      <c r="H695" s="1522">
        <v>3424849.9</v>
      </c>
      <c r="I695" s="1523">
        <v>3218963</v>
      </c>
      <c r="J695" s="1523">
        <v>2808209.22</v>
      </c>
      <c r="K695" s="1524">
        <v>209927.7</v>
      </c>
      <c r="L695" s="1525">
        <v>206330.6</v>
      </c>
      <c r="M695" s="1526">
        <v>199994.89</v>
      </c>
    </row>
    <row r="696" spans="2:13" ht="12.75" customHeight="1">
      <c r="B696" s="1791" t="s">
        <v>537</v>
      </c>
      <c r="C696" s="1791"/>
      <c r="D696" s="1791"/>
      <c r="E696" s="1791"/>
      <c r="F696" s="1791"/>
      <c r="G696" s="1792"/>
      <c r="H696" s="1527">
        <v>31245.5</v>
      </c>
      <c r="I696" s="1496">
        <v>34005</v>
      </c>
      <c r="J696" s="1496">
        <v>27579.72</v>
      </c>
      <c r="K696" s="1528">
        <v>19007.68</v>
      </c>
      <c r="L696" s="1497">
        <v>19842.8</v>
      </c>
      <c r="M696" s="1529">
        <v>22411.7</v>
      </c>
    </row>
    <row r="697" spans="2:13" ht="12.75" customHeight="1">
      <c r="B697" s="1791" t="s">
        <v>538</v>
      </c>
      <c r="C697" s="1791"/>
      <c r="D697" s="1791"/>
      <c r="E697" s="1791"/>
      <c r="F697" s="1791"/>
      <c r="G697" s="1792"/>
      <c r="H697" s="1530">
        <v>8.9999999999999993E-3</v>
      </c>
      <c r="I697" s="944">
        <v>1.0999999999999999E-2</v>
      </c>
      <c r="J697" s="1531">
        <v>0.01</v>
      </c>
      <c r="K697" s="1532">
        <v>9.0999999999999998E-2</v>
      </c>
      <c r="L697" s="160">
        <v>9.6000000000000002E-2</v>
      </c>
      <c r="M697" s="1533">
        <f>M696/M695</f>
        <v>0.11206136316782893</v>
      </c>
    </row>
    <row r="698" spans="2:13" ht="12.75" customHeight="1">
      <c r="B698" s="1791" t="s">
        <v>539</v>
      </c>
      <c r="C698" s="1791"/>
      <c r="D698" s="1791"/>
      <c r="E698" s="1791"/>
      <c r="F698" s="1791"/>
      <c r="G698" s="1792"/>
      <c r="H698" s="1527">
        <v>3951376.2</v>
      </c>
      <c r="I698" s="1496">
        <v>3708946.5</v>
      </c>
      <c r="J698" s="1496">
        <v>3036802.9</v>
      </c>
      <c r="K698" s="1528">
        <v>44303.8</v>
      </c>
      <c r="L698" s="2336">
        <v>30323.615999999998</v>
      </c>
      <c r="M698" s="1529">
        <v>40066.480000000003</v>
      </c>
    </row>
    <row r="699" spans="2:13" ht="12.75" customHeight="1">
      <c r="B699" s="1869" t="s">
        <v>540</v>
      </c>
      <c r="C699" s="1869"/>
      <c r="D699" s="1869"/>
      <c r="E699" s="1869"/>
      <c r="F699" s="1869"/>
      <c r="G699" s="1870"/>
      <c r="H699" s="1534">
        <v>0.97399999999999998</v>
      </c>
      <c r="I699" s="1535">
        <v>0.97699999999999998</v>
      </c>
      <c r="J699" s="1535">
        <v>0.97299999999999998</v>
      </c>
      <c r="K699" s="1536">
        <v>0.52800000000000002</v>
      </c>
      <c r="L699" s="1537">
        <v>0.39300000000000002</v>
      </c>
      <c r="M699" s="1538">
        <f>M698/M695</f>
        <v>0.20033751862360083</v>
      </c>
    </row>
    <row r="700" spans="2:13" ht="15" customHeight="1">
      <c r="B700" s="3185" t="s">
        <v>541</v>
      </c>
      <c r="C700" s="2964"/>
      <c r="D700" s="2964"/>
      <c r="E700" s="2964"/>
      <c r="F700" s="2964"/>
      <c r="G700" s="2964"/>
      <c r="H700" s="2964"/>
      <c r="I700" s="2964"/>
      <c r="J700" s="2964"/>
      <c r="K700" s="2964"/>
      <c r="L700" s="2964"/>
      <c r="M700" s="2964"/>
    </row>
    <row r="701" spans="2:13" ht="12.75" customHeight="1">
      <c r="B701" s="1"/>
      <c r="C701" s="1"/>
      <c r="D701" s="1"/>
      <c r="E701" s="1"/>
      <c r="F701" s="1"/>
      <c r="G701" s="1"/>
      <c r="H701" s="1"/>
      <c r="I701" s="1"/>
      <c r="J701" s="1"/>
      <c r="K701" s="1"/>
      <c r="L701" s="1"/>
      <c r="M701" s="1"/>
    </row>
    <row r="702" spans="2:13" ht="12.75" customHeight="1">
      <c r="B702" s="1"/>
      <c r="C702" s="1"/>
      <c r="D702" s="1"/>
      <c r="E702" s="1"/>
      <c r="F702" s="1"/>
      <c r="G702" s="1"/>
      <c r="H702" s="1"/>
      <c r="I702" s="1"/>
      <c r="J702" s="1"/>
      <c r="K702" s="1"/>
      <c r="L702" s="1"/>
      <c r="M702" s="1"/>
    </row>
    <row r="703" spans="2:13" ht="12.75" customHeight="1">
      <c r="B703" s="1"/>
      <c r="C703" s="1"/>
      <c r="D703" s="1"/>
      <c r="E703" s="1"/>
      <c r="F703" s="1"/>
      <c r="G703" s="1"/>
      <c r="H703" s="1"/>
      <c r="I703" s="1"/>
      <c r="J703" s="1"/>
      <c r="K703" s="1"/>
      <c r="L703" s="1"/>
      <c r="M703" s="1"/>
    </row>
    <row r="704" spans="2:13" ht="31.5" customHeight="1">
      <c r="B704" s="1275" t="s">
        <v>315</v>
      </c>
      <c r="C704" s="10"/>
      <c r="D704" s="10"/>
      <c r="E704" s="10"/>
      <c r="F704" s="10"/>
      <c r="G704" s="10"/>
      <c r="H704" s="10"/>
      <c r="I704" s="10"/>
      <c r="J704" s="10"/>
      <c r="K704" s="10"/>
      <c r="L704" s="10"/>
      <c r="M704" s="10"/>
    </row>
    <row r="705" spans="2:13" ht="12.75" customHeight="1">
      <c r="B705" s="1"/>
      <c r="C705" s="1"/>
      <c r="D705" s="1"/>
      <c r="E705" s="1"/>
      <c r="F705" s="1"/>
      <c r="G705" s="1"/>
      <c r="H705" s="1"/>
      <c r="I705" s="1"/>
      <c r="J705" s="1"/>
      <c r="K705" s="1"/>
      <c r="L705" s="1"/>
      <c r="M705" s="1"/>
    </row>
    <row r="706" spans="2:13" ht="12.75" customHeight="1">
      <c r="B706" s="1"/>
      <c r="C706" s="1"/>
      <c r="D706" s="1"/>
      <c r="E706" s="1"/>
      <c r="F706" s="1"/>
      <c r="G706" s="1"/>
      <c r="H706" s="1"/>
      <c r="I706" s="1"/>
      <c r="J706" s="1"/>
      <c r="K706" s="1"/>
      <c r="L706" s="1"/>
      <c r="M706" s="1"/>
    </row>
    <row r="707" spans="2:13" ht="12.75" customHeight="1">
      <c r="B707" s="1705" t="s">
        <v>316</v>
      </c>
      <c r="C707" s="1705"/>
      <c r="D707" s="1705"/>
      <c r="E707" s="1705"/>
      <c r="F707" s="1705"/>
      <c r="G707" s="1705"/>
      <c r="H707" s="1705"/>
      <c r="I707" s="1705"/>
      <c r="J707" s="1705"/>
      <c r="K707" s="1705"/>
      <c r="L707" s="1705"/>
      <c r="M707" s="1705"/>
    </row>
    <row r="708" spans="2:13" ht="12.75" customHeight="1">
      <c r="B708" s="1"/>
      <c r="C708" s="1"/>
      <c r="D708" s="1"/>
      <c r="E708" s="1"/>
      <c r="F708" s="1"/>
      <c r="G708" s="1"/>
      <c r="H708" s="1"/>
      <c r="I708" s="1"/>
      <c r="J708" s="1"/>
      <c r="K708" s="1"/>
      <c r="L708" s="1"/>
      <c r="M708" s="1"/>
    </row>
    <row r="709" spans="2:13" ht="12.75" customHeight="1">
      <c r="B709" s="3153" t="s">
        <v>542</v>
      </c>
      <c r="C709" s="2885"/>
      <c r="D709" s="2885"/>
      <c r="E709" s="2885"/>
      <c r="F709" s="2885"/>
      <c r="G709" s="2885"/>
      <c r="H709" s="3163">
        <v>2023</v>
      </c>
      <c r="I709" s="2885"/>
      <c r="J709" s="3154">
        <v>2024</v>
      </c>
      <c r="K709" s="3112"/>
      <c r="L709" s="3154">
        <v>2025</v>
      </c>
      <c r="M709" s="3112"/>
    </row>
    <row r="710" spans="2:13" ht="15.75" customHeight="1">
      <c r="B710" s="2885"/>
      <c r="C710" s="2885"/>
      <c r="D710" s="2885"/>
      <c r="E710" s="2885"/>
      <c r="F710" s="2885"/>
      <c r="G710" s="2885"/>
      <c r="H710" s="2702" t="s">
        <v>84</v>
      </c>
      <c r="I710" s="1539" t="s">
        <v>107</v>
      </c>
      <c r="J710" s="2756" t="s">
        <v>84</v>
      </c>
      <c r="K710" s="1322" t="s">
        <v>107</v>
      </c>
      <c r="L710" s="1540" t="s">
        <v>84</v>
      </c>
      <c r="M710" s="1541" t="s">
        <v>107</v>
      </c>
    </row>
    <row r="711" spans="2:13" ht="15.75" customHeight="1">
      <c r="B711" s="2959" t="s">
        <v>543</v>
      </c>
      <c r="C711" s="2926"/>
      <c r="D711" s="2926"/>
      <c r="E711" s="2926"/>
      <c r="F711" s="2926"/>
      <c r="G711" s="2926"/>
      <c r="H711" s="157">
        <v>0.47</v>
      </c>
      <c r="I711" s="1542">
        <v>0.47</v>
      </c>
      <c r="J711" s="1843">
        <v>0.47</v>
      </c>
      <c r="K711" s="1844">
        <v>0.46700000000000003</v>
      </c>
      <c r="L711" s="1543">
        <v>0.47</v>
      </c>
      <c r="M711" s="1544">
        <v>0.47</v>
      </c>
    </row>
    <row r="712" spans="2:13" ht="12.75" customHeight="1">
      <c r="B712" s="2960" t="s">
        <v>433</v>
      </c>
      <c r="C712" s="2908"/>
      <c r="D712" s="2908"/>
      <c r="E712" s="2908"/>
      <c r="F712" s="2908"/>
      <c r="G712" s="2908"/>
      <c r="H712" s="159">
        <v>1.0129999999999999</v>
      </c>
      <c r="I712" s="152">
        <v>1.0129999999999999</v>
      </c>
      <c r="J712" s="1845">
        <v>1.012</v>
      </c>
      <c r="K712" s="1846">
        <v>1.012</v>
      </c>
      <c r="L712" s="2734">
        <v>1.01</v>
      </c>
      <c r="M712" s="1545">
        <v>1.01</v>
      </c>
    </row>
    <row r="713" spans="2:13" ht="12.75" customHeight="1">
      <c r="B713" s="2961" t="s">
        <v>544</v>
      </c>
      <c r="C713" s="2930"/>
      <c r="D713" s="2930"/>
      <c r="E713" s="2930"/>
      <c r="F713" s="2930"/>
      <c r="G713" s="2930"/>
      <c r="H713" s="1289">
        <v>1.3580000000000001</v>
      </c>
      <c r="I713" s="1546">
        <v>1.3580000000000001</v>
      </c>
      <c r="J713" s="2773">
        <v>1.37</v>
      </c>
      <c r="K713" s="2711">
        <v>1.37</v>
      </c>
      <c r="L713" s="1547">
        <v>1.36</v>
      </c>
      <c r="M713" s="1548">
        <v>1.63</v>
      </c>
    </row>
    <row r="714" spans="2:13" ht="15" customHeight="1">
      <c r="B714" s="3161" t="s">
        <v>545</v>
      </c>
      <c r="C714" s="2933"/>
      <c r="D714" s="2933"/>
      <c r="E714" s="2933"/>
      <c r="F714" s="2933"/>
      <c r="G714" s="2933"/>
      <c r="H714" s="2933"/>
      <c r="I714" s="2933"/>
      <c r="J714" s="2933"/>
      <c r="K714" s="2933"/>
      <c r="L714" s="2933"/>
      <c r="M714" s="2933"/>
    </row>
    <row r="715" spans="2:13" ht="12.75" customHeight="1">
      <c r="B715" s="2882"/>
      <c r="C715" s="2882"/>
      <c r="D715" s="2882"/>
      <c r="E715" s="2882"/>
      <c r="F715" s="2882"/>
      <c r="G715" s="2882"/>
      <c r="H715" s="2882"/>
      <c r="I715" s="2882"/>
      <c r="J715" s="2882"/>
      <c r="K715" s="2882"/>
      <c r="L715" s="2882"/>
      <c r="M715" s="2882"/>
    </row>
    <row r="716" spans="2:13" ht="12.75" customHeight="1">
      <c r="B716" s="2882"/>
      <c r="C716" s="2882"/>
      <c r="D716" s="2882"/>
      <c r="E716" s="2882"/>
      <c r="F716" s="2882"/>
      <c r="G716" s="2882"/>
      <c r="H716" s="2882"/>
      <c r="I716" s="2882"/>
      <c r="J716" s="2882"/>
      <c r="K716" s="2882"/>
      <c r="L716" s="2882"/>
      <c r="M716" s="2882"/>
    </row>
    <row r="717" spans="2:13" ht="12.75" customHeight="1">
      <c r="B717" s="2901"/>
      <c r="C717" s="2901"/>
      <c r="D717" s="2901"/>
      <c r="E717" s="2901"/>
      <c r="F717" s="2901"/>
      <c r="G717" s="2901"/>
      <c r="H717" s="2901"/>
      <c r="I717" s="2901"/>
      <c r="J717" s="2901"/>
      <c r="K717" s="2901"/>
      <c r="L717" s="2901"/>
      <c r="M717" s="2901"/>
    </row>
    <row r="718" spans="2:13" ht="12.75" customHeight="1">
      <c r="C718" s="12"/>
      <c r="D718" s="12"/>
      <c r="E718" s="12"/>
      <c r="F718" s="12"/>
      <c r="G718" s="12"/>
      <c r="H718" s="12"/>
      <c r="I718" s="12"/>
      <c r="J718" s="12"/>
      <c r="K718" s="12"/>
      <c r="L718" s="12"/>
      <c r="M718" s="12"/>
    </row>
    <row r="719" spans="2:13" ht="12.75" customHeight="1">
      <c r="B719" s="1"/>
      <c r="C719" s="1"/>
      <c r="D719" s="1"/>
      <c r="E719" s="1"/>
      <c r="F719" s="1"/>
      <c r="G719" s="1"/>
      <c r="H719" s="1"/>
      <c r="I719" s="1"/>
      <c r="J719" s="1"/>
      <c r="K719" s="1"/>
      <c r="L719" s="1"/>
      <c r="M719" s="1"/>
    </row>
    <row r="720" spans="2:13" ht="12.75" customHeight="1">
      <c r="B720" s="1705" t="s">
        <v>319</v>
      </c>
      <c r="C720" s="1705"/>
      <c r="D720" s="1705"/>
      <c r="E720" s="1705"/>
      <c r="F720" s="1705"/>
      <c r="G720" s="1705"/>
      <c r="H720" s="1705"/>
      <c r="I720" s="1705"/>
      <c r="J720" s="1705"/>
      <c r="K720" s="1705"/>
      <c r="L720" s="1705"/>
      <c r="M720" s="1705"/>
    </row>
    <row r="721" spans="2:14" ht="12.75" customHeight="1">
      <c r="B721" s="1705" t="s">
        <v>320</v>
      </c>
      <c r="C721" s="1933"/>
      <c r="D721" s="1933"/>
      <c r="E721" s="1933"/>
      <c r="F721" s="1933"/>
      <c r="G721" s="1933"/>
      <c r="H721" s="1933"/>
      <c r="I721" s="1933"/>
      <c r="J721" s="1933"/>
      <c r="K721" s="1933"/>
      <c r="L721" s="1933"/>
      <c r="M721" s="1933"/>
    </row>
    <row r="722" spans="2:14" ht="12.75" customHeight="1">
      <c r="B722" s="1"/>
      <c r="C722" s="1"/>
      <c r="D722" s="1"/>
      <c r="E722" s="1"/>
      <c r="F722" s="1"/>
      <c r="G722" s="1"/>
      <c r="H722" s="1"/>
      <c r="I722" s="1"/>
      <c r="J722" s="1"/>
      <c r="K722" s="1"/>
      <c r="L722" s="1"/>
      <c r="M722" s="1"/>
    </row>
    <row r="723" spans="2:14" ht="17.25" customHeight="1">
      <c r="B723" s="3155" t="s">
        <v>546</v>
      </c>
      <c r="C723" s="2885"/>
      <c r="D723" s="2885"/>
      <c r="E723" s="3162">
        <v>2023</v>
      </c>
      <c r="F723" s="3162">
        <v>2024</v>
      </c>
      <c r="G723" s="3154">
        <v>2025</v>
      </c>
      <c r="H723" s="1"/>
      <c r="I723" s="3160" t="s">
        <v>547</v>
      </c>
      <c r="J723" s="2885"/>
      <c r="K723" s="2885"/>
      <c r="L723" s="3154">
        <v>2025</v>
      </c>
      <c r="M723" s="1"/>
    </row>
    <row r="724" spans="2:14" ht="17.25" customHeight="1">
      <c r="B724" s="2913"/>
      <c r="C724" s="2913"/>
      <c r="D724" s="2913"/>
      <c r="E724" s="2940"/>
      <c r="F724" s="2940"/>
      <c r="G724" s="2941"/>
      <c r="H724" s="1"/>
      <c r="I724" s="2913"/>
      <c r="J724" s="2913"/>
      <c r="K724" s="2913"/>
      <c r="L724" s="2941"/>
      <c r="M724" s="1"/>
    </row>
    <row r="725" spans="2:14" ht="12.75" customHeight="1">
      <c r="B725" s="1925" t="s">
        <v>322</v>
      </c>
      <c r="C725" s="1925"/>
      <c r="D725" s="1925"/>
      <c r="E725" s="247">
        <v>9167400.6787800156</v>
      </c>
      <c r="F725" s="1868">
        <v>8998440</v>
      </c>
      <c r="G725" s="224">
        <v>8419661.4271077197</v>
      </c>
      <c r="H725" s="1"/>
      <c r="I725" s="3054" t="s">
        <v>548</v>
      </c>
      <c r="J725" s="2995"/>
      <c r="K725" s="2995"/>
      <c r="L725" s="224">
        <v>49808.26982150742</v>
      </c>
      <c r="M725" s="1"/>
    </row>
    <row r="726" spans="2:14" ht="12.75" customHeight="1">
      <c r="B726" s="1791" t="s">
        <v>323</v>
      </c>
      <c r="C726" s="1791"/>
      <c r="D726" s="1791"/>
      <c r="E726" s="1091">
        <v>0</v>
      </c>
      <c r="F726" s="280">
        <v>0</v>
      </c>
      <c r="G726" s="1877">
        <v>0</v>
      </c>
      <c r="H726" s="1"/>
      <c r="I726" s="2960" t="s">
        <v>323</v>
      </c>
      <c r="J726" s="2908"/>
      <c r="K726" s="2908"/>
      <c r="L726" s="1877">
        <v>0</v>
      </c>
      <c r="M726" s="1"/>
    </row>
    <row r="727" spans="2:14" ht="12.75" customHeight="1">
      <c r="B727" s="1801" t="s">
        <v>324</v>
      </c>
      <c r="C727" s="1801"/>
      <c r="D727" s="1801"/>
      <c r="E727" s="1092">
        <v>9167400.6787800156</v>
      </c>
      <c r="F727" s="281">
        <v>8998440</v>
      </c>
      <c r="G727" s="2444">
        <v>8419661.4271077197</v>
      </c>
      <c r="H727" s="1"/>
      <c r="I727" s="3037" t="s">
        <v>324</v>
      </c>
      <c r="J727" s="2908"/>
      <c r="K727" s="2908"/>
      <c r="L727" s="1877">
        <v>49808.26982150742</v>
      </c>
      <c r="M727" s="1"/>
    </row>
    <row r="728" spans="2:14" ht="12.75" customHeight="1">
      <c r="B728" s="1801" t="s">
        <v>325</v>
      </c>
      <c r="C728" s="1801"/>
      <c r="D728" s="1801"/>
      <c r="E728" s="1092">
        <v>1081781.3119999999</v>
      </c>
      <c r="F728" s="281">
        <v>1017940</v>
      </c>
      <c r="G728" s="2444">
        <v>1047457.2510559999</v>
      </c>
      <c r="H728" s="1"/>
      <c r="I728" s="3037" t="s">
        <v>549</v>
      </c>
      <c r="J728" s="2908"/>
      <c r="K728" s="2908"/>
      <c r="L728" s="1877">
        <v>844698.08499999996</v>
      </c>
      <c r="M728" s="1"/>
    </row>
    <row r="729" spans="2:14" ht="12.75" customHeight="1">
      <c r="B729" s="1802" t="s">
        <v>326</v>
      </c>
      <c r="C729" s="1802"/>
      <c r="D729" s="1802"/>
      <c r="E729" s="2624">
        <v>10249181.990780015</v>
      </c>
      <c r="F729" s="1935">
        <v>10016380</v>
      </c>
      <c r="G729" s="2446">
        <v>9467118.6781637203</v>
      </c>
      <c r="H729" s="1"/>
      <c r="I729" s="3098" t="s">
        <v>326</v>
      </c>
      <c r="J729" s="2930"/>
      <c r="K729" s="2930"/>
      <c r="L729" s="2446">
        <v>894506.35482150735</v>
      </c>
      <c r="M729" s="1"/>
    </row>
    <row r="732" spans="2:14" ht="12.75" customHeight="1">
      <c r="B732" s="1706" t="s">
        <v>550</v>
      </c>
      <c r="C732" s="1705"/>
      <c r="D732" s="1705"/>
      <c r="E732" s="1705"/>
      <c r="F732" s="1705"/>
      <c r="G732" s="1705"/>
      <c r="H732" s="1705"/>
      <c r="I732" s="1705"/>
      <c r="J732" s="1705"/>
      <c r="K732" s="1705"/>
      <c r="L732" s="1705"/>
      <c r="M732" s="1705"/>
      <c r="N732" s="1"/>
    </row>
    <row r="733" spans="2:14" ht="12.75" customHeight="1">
      <c r="B733" s="1705" t="s">
        <v>551</v>
      </c>
      <c r="C733" s="1705"/>
      <c r="D733" s="1705"/>
      <c r="E733" s="1705"/>
      <c r="F733" s="1705"/>
      <c r="G733" s="1705"/>
      <c r="H733" s="1705"/>
      <c r="I733" s="1705"/>
      <c r="J733" s="1705"/>
      <c r="K733" s="1705"/>
      <c r="L733" s="1705"/>
      <c r="M733" s="1705"/>
      <c r="N733" s="1"/>
    </row>
    <row r="734" spans="2:14" ht="12.75" customHeight="1">
      <c r="B734" s="1705" t="s">
        <v>552</v>
      </c>
      <c r="C734" s="1705"/>
      <c r="D734" s="1705"/>
      <c r="E734" s="1705"/>
      <c r="F734" s="1705"/>
      <c r="G734" s="1705"/>
      <c r="H734" s="1705"/>
      <c r="I734" s="1705"/>
      <c r="J734" s="1705"/>
      <c r="K734" s="1705"/>
      <c r="L734" s="1705"/>
      <c r="M734" s="1705"/>
      <c r="N734" s="1"/>
    </row>
    <row r="735" spans="2:14" ht="12.75" customHeight="1">
      <c r="B735" s="1"/>
      <c r="C735" s="1"/>
      <c r="D735" s="1"/>
      <c r="E735" s="1"/>
      <c r="F735" s="1"/>
      <c r="G735" s="1"/>
      <c r="H735" s="1"/>
      <c r="I735" s="1"/>
      <c r="J735" s="1"/>
      <c r="K735" s="1"/>
      <c r="L735" s="1"/>
      <c r="M735" s="1"/>
      <c r="N735" s="1"/>
    </row>
    <row r="736" spans="2:14" ht="15" customHeight="1">
      <c r="B736" s="3153" t="s">
        <v>553</v>
      </c>
      <c r="C736" s="2885"/>
      <c r="D736" s="2885"/>
      <c r="E736" s="2885"/>
      <c r="F736" s="2885"/>
      <c r="G736" s="2885"/>
      <c r="H736" s="3154" t="s">
        <v>378</v>
      </c>
      <c r="I736" s="2885"/>
      <c r="J736" s="2885"/>
      <c r="K736" s="3154" t="s">
        <v>379</v>
      </c>
      <c r="L736" s="2885"/>
      <c r="M736" s="2885"/>
      <c r="N736" s="1"/>
    </row>
    <row r="737" spans="2:14" ht="12.75" customHeight="1">
      <c r="B737" s="2885"/>
      <c r="C737" s="2885"/>
      <c r="D737" s="2885"/>
      <c r="E737" s="2885"/>
      <c r="F737" s="2885"/>
      <c r="G737" s="2885"/>
      <c r="H737" s="2728" t="s">
        <v>554</v>
      </c>
      <c r="I737" s="1322" t="s">
        <v>133</v>
      </c>
      <c r="J737" s="2723">
        <v>2025</v>
      </c>
      <c r="K737" s="2728">
        <v>2023</v>
      </c>
      <c r="L737" s="1322">
        <v>2024</v>
      </c>
      <c r="M737" s="2723">
        <v>2025</v>
      </c>
      <c r="N737" s="1"/>
    </row>
    <row r="738" spans="2:14" ht="12.75" customHeight="1">
      <c r="B738" s="208" t="s">
        <v>555</v>
      </c>
      <c r="C738" s="208"/>
      <c r="D738" s="208"/>
      <c r="E738" s="208"/>
      <c r="F738" s="208"/>
      <c r="G738" s="208"/>
      <c r="H738" s="1549">
        <v>3203021.594</v>
      </c>
      <c r="I738" s="2781">
        <v>3441881</v>
      </c>
      <c r="J738" s="1550">
        <v>3215458</v>
      </c>
      <c r="K738" s="2782">
        <v>771224.88300000003</v>
      </c>
      <c r="L738" s="2783">
        <v>838582</v>
      </c>
      <c r="M738" s="1551">
        <v>770114</v>
      </c>
      <c r="N738" s="1"/>
    </row>
    <row r="739" spans="2:14" ht="12.75" customHeight="1">
      <c r="B739" s="1791" t="s">
        <v>556</v>
      </c>
      <c r="C739" s="1791"/>
      <c r="D739" s="1791"/>
      <c r="E739" s="1791"/>
      <c r="F739" s="1791"/>
      <c r="G739" s="1791"/>
      <c r="H739" s="1552">
        <v>2992672.5439999998</v>
      </c>
      <c r="I739" s="2071">
        <v>3227731</v>
      </c>
      <c r="J739" s="1553">
        <v>2980912.8530000001</v>
      </c>
      <c r="K739" s="2784" t="s">
        <v>47</v>
      </c>
      <c r="L739" s="2785" t="s">
        <v>47</v>
      </c>
      <c r="M739" s="1554" t="s">
        <v>47</v>
      </c>
      <c r="N739" s="1"/>
    </row>
    <row r="740" spans="2:14" ht="12.75" customHeight="1">
      <c r="B740" s="1791" t="s">
        <v>557</v>
      </c>
      <c r="C740" s="1791"/>
      <c r="D740" s="1791"/>
      <c r="E740" s="1791"/>
      <c r="F740" s="1791"/>
      <c r="G740" s="1791"/>
      <c r="H740" s="1555">
        <v>0.93432793260150582</v>
      </c>
      <c r="I740" s="2249">
        <v>0.93799999999999994</v>
      </c>
      <c r="J740" s="1556">
        <f>J739/J738</f>
        <v>0.92705700183302042</v>
      </c>
      <c r="K740" s="2786" t="s">
        <v>47</v>
      </c>
      <c r="L740" s="2787" t="s">
        <v>47</v>
      </c>
      <c r="M740" s="125" t="s">
        <v>47</v>
      </c>
      <c r="N740" s="1"/>
    </row>
    <row r="741" spans="2:14" ht="12.75" customHeight="1">
      <c r="B741" s="1791" t="s">
        <v>558</v>
      </c>
      <c r="C741" s="1791"/>
      <c r="D741" s="1791"/>
      <c r="E741" s="1791"/>
      <c r="F741" s="1791"/>
      <c r="G741" s="1791"/>
      <c r="H741" s="1552">
        <v>210349.05000000002</v>
      </c>
      <c r="I741" s="2071">
        <v>214150</v>
      </c>
      <c r="J741" s="1553">
        <v>234544.97000000003</v>
      </c>
      <c r="K741" s="2784">
        <v>771224.88300000003</v>
      </c>
      <c r="L741" s="2785">
        <v>838582</v>
      </c>
      <c r="M741" s="1554">
        <v>770114</v>
      </c>
      <c r="N741" s="1"/>
    </row>
    <row r="742" spans="2:14" ht="12.75" customHeight="1">
      <c r="B742" s="1791" t="s">
        <v>559</v>
      </c>
      <c r="C742" s="1791"/>
      <c r="D742" s="1791"/>
      <c r="E742" s="1791"/>
      <c r="F742" s="1791"/>
      <c r="G742" s="1791"/>
      <c r="H742" s="1555">
        <v>6.5672067398494099E-2</v>
      </c>
      <c r="I742" s="2249">
        <v>6.2E-2</v>
      </c>
      <c r="J742" s="1556">
        <f>J741/J738</f>
        <v>7.2942943120389084E-2</v>
      </c>
      <c r="K742" s="2786">
        <v>1</v>
      </c>
      <c r="L742" s="2787">
        <v>1</v>
      </c>
      <c r="M742" s="1557">
        <v>1</v>
      </c>
      <c r="N742" s="1704"/>
    </row>
    <row r="743" spans="2:14" ht="12.75" customHeight="1">
      <c r="B743" s="1791" t="s">
        <v>560</v>
      </c>
      <c r="C743" s="1791"/>
      <c r="D743" s="1791"/>
      <c r="E743" s="1791"/>
      <c r="F743" s="1791"/>
      <c r="G743" s="1791"/>
      <c r="H743" s="1552" t="s">
        <v>47</v>
      </c>
      <c r="I743" s="2071" t="s">
        <v>47</v>
      </c>
      <c r="J743" s="1553" t="s">
        <v>47</v>
      </c>
      <c r="K743" s="2784" t="s">
        <v>47</v>
      </c>
      <c r="L743" s="2785" t="s">
        <v>47</v>
      </c>
      <c r="M743" s="1554" t="s">
        <v>47</v>
      </c>
      <c r="N743" s="2788"/>
    </row>
    <row r="744" spans="2:14" ht="12.75" customHeight="1">
      <c r="B744" s="1869" t="s">
        <v>561</v>
      </c>
      <c r="C744" s="1869"/>
      <c r="D744" s="1869"/>
      <c r="E744" s="1869"/>
      <c r="F744" s="1869"/>
      <c r="G744" s="1869"/>
      <c r="H744" s="1558" t="s">
        <v>47</v>
      </c>
      <c r="I744" s="2789" t="s">
        <v>47</v>
      </c>
      <c r="J744" s="1559" t="s">
        <v>47</v>
      </c>
      <c r="K744" s="2790" t="s">
        <v>47</v>
      </c>
      <c r="L744" s="2791" t="s">
        <v>47</v>
      </c>
      <c r="M744" s="1560" t="s">
        <v>47</v>
      </c>
      <c r="N744" s="2788"/>
    </row>
    <row r="745" spans="2:14" ht="32.25" customHeight="1">
      <c r="B745" s="3158" t="s">
        <v>562</v>
      </c>
      <c r="C745" s="3159"/>
      <c r="D745" s="3159"/>
      <c r="E745" s="3159"/>
      <c r="F745" s="3159"/>
      <c r="G745" s="3159"/>
      <c r="H745" s="3159"/>
      <c r="I745" s="3159"/>
      <c r="J745" s="3159"/>
      <c r="K745" s="3159"/>
      <c r="L745" s="3159"/>
      <c r="M745" s="3159"/>
      <c r="N745" s="1807"/>
    </row>
    <row r="746" spans="2:14" ht="14.25">
      <c r="B746" s="2856"/>
      <c r="C746" s="2836"/>
      <c r="D746" s="2836"/>
      <c r="E746" s="2836"/>
      <c r="F746" s="2836"/>
      <c r="G746" s="2836"/>
      <c r="H746" s="2836"/>
      <c r="I746" s="2836"/>
      <c r="J746" s="2836"/>
      <c r="K746" s="2836"/>
      <c r="L746" s="2836"/>
      <c r="M746" s="2836"/>
      <c r="N746" s="1807"/>
    </row>
    <row r="747" spans="2:14" ht="15" customHeight="1">
      <c r="B747" s="1705" t="s">
        <v>340</v>
      </c>
      <c r="C747" s="1705"/>
      <c r="D747" s="1705"/>
      <c r="E747" s="1705"/>
      <c r="F747" s="1705"/>
      <c r="G747" s="1705"/>
      <c r="H747" s="1705"/>
      <c r="I747" s="1705"/>
      <c r="J747" s="1705"/>
      <c r="K747" s="1705"/>
      <c r="L747" s="1705"/>
      <c r="M747" s="1705"/>
    </row>
    <row r="748" spans="2:14" ht="15" customHeight="1">
      <c r="B748" s="1"/>
      <c r="C748" s="1"/>
      <c r="D748" s="1"/>
      <c r="E748" s="1"/>
      <c r="F748" s="1"/>
      <c r="G748" s="1"/>
      <c r="H748" s="1"/>
      <c r="I748" s="1"/>
      <c r="J748" s="1"/>
      <c r="K748" s="1"/>
      <c r="L748" s="1"/>
      <c r="M748" s="1"/>
    </row>
    <row r="749" spans="2:14" ht="15" customHeight="1">
      <c r="B749" s="3153" t="s">
        <v>563</v>
      </c>
      <c r="C749" s="2885"/>
      <c r="D749" s="2885"/>
      <c r="E749" s="2885"/>
      <c r="F749" s="2885"/>
      <c r="G749" s="2885"/>
      <c r="H749" s="3154" t="s">
        <v>378</v>
      </c>
      <c r="I749" s="2885"/>
      <c r="J749" s="2885"/>
      <c r="K749" s="3154" t="s">
        <v>564</v>
      </c>
      <c r="L749" s="2885"/>
      <c r="M749" s="2885"/>
    </row>
    <row r="750" spans="2:14" ht="15" customHeight="1">
      <c r="B750" s="2913"/>
      <c r="C750" s="2913"/>
      <c r="D750" s="2913"/>
      <c r="E750" s="2913"/>
      <c r="F750" s="2913"/>
      <c r="G750" s="2913"/>
      <c r="H750" s="1469">
        <v>2023</v>
      </c>
      <c r="I750" s="2723">
        <v>2024</v>
      </c>
      <c r="J750" s="2770">
        <v>2025</v>
      </c>
      <c r="K750" s="1469">
        <v>2023</v>
      </c>
      <c r="L750" s="2723">
        <v>2024</v>
      </c>
      <c r="M750" s="2770">
        <v>2025</v>
      </c>
    </row>
    <row r="751" spans="2:14" ht="15" customHeight="1">
      <c r="B751" s="2777" t="s">
        <v>342</v>
      </c>
      <c r="C751" s="2777"/>
      <c r="D751" s="2777"/>
      <c r="E751" s="2777"/>
      <c r="F751" s="2777"/>
      <c r="G751" s="2777"/>
      <c r="H751" s="2777"/>
      <c r="I751" s="2777"/>
      <c r="J751" s="2777"/>
      <c r="K751" s="2777"/>
      <c r="L751" s="2777"/>
      <c r="M751" s="2777"/>
    </row>
    <row r="752" spans="2:14" ht="15" customHeight="1">
      <c r="B752" s="1925" t="s">
        <v>343</v>
      </c>
      <c r="C752" s="1925"/>
      <c r="D752" s="1925"/>
      <c r="E752" s="1925"/>
      <c r="F752" s="1925"/>
      <c r="G752" s="931"/>
      <c r="H752" s="2382">
        <v>77307.19</v>
      </c>
      <c r="I752" s="1561">
        <v>76082.899999999994</v>
      </c>
      <c r="J752" s="1562">
        <v>72246.009999999995</v>
      </c>
      <c r="K752" s="2382">
        <v>1053.9000000000001</v>
      </c>
      <c r="L752" s="2383">
        <v>912.8</v>
      </c>
      <c r="M752" s="1945">
        <v>923.38</v>
      </c>
    </row>
    <row r="753" spans="2:13" ht="15" customHeight="1">
      <c r="B753" s="1791" t="s">
        <v>565</v>
      </c>
      <c r="C753" s="1791"/>
      <c r="D753" s="1791"/>
      <c r="E753" s="1791"/>
      <c r="F753" s="1791"/>
      <c r="G753" s="1792"/>
      <c r="H753" s="2382">
        <v>81.209999999999994</v>
      </c>
      <c r="I753" s="1563">
        <v>77.5</v>
      </c>
      <c r="J753" s="1564">
        <v>93.19</v>
      </c>
      <c r="K753" s="2382">
        <v>289.32</v>
      </c>
      <c r="L753" s="2383">
        <v>276.2</v>
      </c>
      <c r="M753" s="1565">
        <v>321.69</v>
      </c>
    </row>
    <row r="754" spans="2:13" ht="15" customHeight="1">
      <c r="B754" s="1791" t="s">
        <v>346</v>
      </c>
      <c r="C754" s="1791"/>
      <c r="D754" s="1791"/>
      <c r="E754" s="1791"/>
      <c r="F754" s="1791"/>
      <c r="G754" s="1792"/>
      <c r="H754" s="2382">
        <v>322.52999999999997</v>
      </c>
      <c r="I754" s="1563">
        <v>363.1</v>
      </c>
      <c r="J754" s="1564">
        <v>362.27</v>
      </c>
      <c r="K754" s="2382">
        <v>18.690000000000001</v>
      </c>
      <c r="L754" s="2383">
        <v>20.6</v>
      </c>
      <c r="M754" s="1566">
        <v>19.600000000000001</v>
      </c>
    </row>
    <row r="755" spans="2:13" ht="15" customHeight="1">
      <c r="B755" s="808" t="s">
        <v>347</v>
      </c>
      <c r="C755" s="808"/>
      <c r="D755" s="808"/>
      <c r="E755" s="808"/>
      <c r="F755" s="808"/>
      <c r="G755" s="2562"/>
      <c r="H755" s="1567">
        <v>77710.930000000008</v>
      </c>
      <c r="I755" s="1568">
        <v>76523.520000000004</v>
      </c>
      <c r="J755" s="1569">
        <v>72701.47</v>
      </c>
      <c r="K755" s="1570">
        <v>1361.91</v>
      </c>
      <c r="L755" s="2792">
        <v>1209.5999999999999</v>
      </c>
      <c r="M755" s="1571">
        <v>1264.7</v>
      </c>
    </row>
    <row r="756" spans="2:13" ht="25.5">
      <c r="B756" s="2777" t="s">
        <v>348</v>
      </c>
      <c r="C756" s="2777"/>
      <c r="D756" s="2777"/>
      <c r="E756" s="2777"/>
      <c r="F756" s="2777"/>
      <c r="G756" s="1572"/>
      <c r="H756" s="2777"/>
      <c r="I756" s="2777"/>
      <c r="J756" s="2777"/>
      <c r="K756" s="2777"/>
      <c r="L756" s="2777"/>
      <c r="M756" s="2777"/>
    </row>
    <row r="757" spans="2:13" ht="15" customHeight="1">
      <c r="B757" s="1925" t="s">
        <v>343</v>
      </c>
      <c r="C757" s="1925"/>
      <c r="D757" s="1925"/>
      <c r="E757" s="1925"/>
      <c r="F757" s="1925"/>
      <c r="G757" s="931"/>
      <c r="H757" s="2382">
        <v>0</v>
      </c>
      <c r="I757" s="1561">
        <v>0</v>
      </c>
      <c r="J757" s="1573">
        <v>0</v>
      </c>
      <c r="K757" s="2793">
        <v>0</v>
      </c>
      <c r="L757" s="2383">
        <v>912.8</v>
      </c>
      <c r="M757" s="1574">
        <v>923.38</v>
      </c>
    </row>
    <row r="758" spans="2:13" ht="15" customHeight="1">
      <c r="B758" s="1791" t="s">
        <v>565</v>
      </c>
      <c r="C758" s="1791"/>
      <c r="D758" s="1791"/>
      <c r="E758" s="1791"/>
      <c r="F758" s="1791"/>
      <c r="G758" s="1792"/>
      <c r="H758" s="2382">
        <v>0</v>
      </c>
      <c r="I758" s="1563">
        <v>0</v>
      </c>
      <c r="J758" s="2794">
        <v>0</v>
      </c>
      <c r="K758" s="2793">
        <v>176.18</v>
      </c>
      <c r="L758" s="2383">
        <v>276.2</v>
      </c>
      <c r="M758" s="1565">
        <v>321.69</v>
      </c>
    </row>
    <row r="759" spans="2:13" ht="15" customHeight="1">
      <c r="B759" s="1791" t="s">
        <v>346</v>
      </c>
      <c r="C759" s="1791"/>
      <c r="D759" s="1791"/>
      <c r="E759" s="1791"/>
      <c r="F759" s="1791"/>
      <c r="G759" s="1792"/>
      <c r="H759" s="2795">
        <v>17.63</v>
      </c>
      <c r="I759" s="1563">
        <v>0</v>
      </c>
      <c r="J759" s="2794">
        <v>0</v>
      </c>
      <c r="K759" s="2796">
        <v>0</v>
      </c>
      <c r="L759" s="2797">
        <v>20.6</v>
      </c>
      <c r="M759" s="2798">
        <v>19.600000000000001</v>
      </c>
    </row>
    <row r="760" spans="2:13" ht="15" customHeight="1">
      <c r="B760" s="1923" t="s">
        <v>566</v>
      </c>
      <c r="C760" s="1923"/>
      <c r="D760" s="1923"/>
      <c r="E760" s="1923"/>
      <c r="F760" s="1923"/>
      <c r="G760" s="954"/>
      <c r="H760" s="2780">
        <v>17.63</v>
      </c>
      <c r="I760" s="1575">
        <v>0</v>
      </c>
      <c r="J760" s="1576">
        <v>0</v>
      </c>
      <c r="K760" s="1501">
        <v>176.18</v>
      </c>
      <c r="L760" s="2779">
        <v>1209.5999999999999</v>
      </c>
      <c r="M760" s="1577">
        <v>1264.7</v>
      </c>
    </row>
    <row r="761" spans="2:13" ht="15" customHeight="1">
      <c r="B761" s="3122" t="s">
        <v>567</v>
      </c>
      <c r="C761" s="2882"/>
      <c r="D761" s="2882"/>
      <c r="E761" s="2882"/>
      <c r="F761" s="2882"/>
      <c r="G761" s="2882"/>
      <c r="H761" s="2882"/>
      <c r="I761" s="2882"/>
      <c r="J761" s="2882"/>
      <c r="K761" s="2882"/>
      <c r="L761" s="2882"/>
      <c r="M761" s="2882"/>
    </row>
    <row r="762" spans="2:13" ht="15" customHeight="1">
      <c r="B762" s="2935"/>
      <c r="C762" s="2935"/>
      <c r="D762" s="2935"/>
      <c r="E762" s="2935"/>
      <c r="F762" s="2935"/>
      <c r="G762" s="2935"/>
      <c r="H762" s="2935"/>
      <c r="I762" s="2935"/>
      <c r="J762" s="2935"/>
      <c r="K762" s="2935"/>
      <c r="L762" s="2935"/>
      <c r="M762" s="2935"/>
    </row>
    <row r="763" spans="2:13" ht="15" customHeight="1">
      <c r="B763" s="1"/>
      <c r="C763" s="1"/>
      <c r="D763" s="1"/>
      <c r="E763" s="1"/>
      <c r="F763" s="1"/>
      <c r="G763" s="1"/>
      <c r="H763" s="1"/>
      <c r="I763" s="1"/>
      <c r="J763" s="1"/>
      <c r="K763" s="1"/>
      <c r="L763" s="1"/>
      <c r="M763" s="1"/>
    </row>
    <row r="764" spans="2:13" ht="15" customHeight="1">
      <c r="B764" s="1"/>
      <c r="C764" s="1"/>
      <c r="D764" s="1"/>
      <c r="E764" s="1"/>
      <c r="F764" s="1"/>
      <c r="G764" s="1"/>
      <c r="H764" s="1"/>
      <c r="I764" s="1"/>
      <c r="J764" s="1"/>
      <c r="K764" s="1"/>
      <c r="L764" s="1"/>
      <c r="M764" s="1"/>
    </row>
    <row r="765" spans="2:13" ht="15" customHeight="1">
      <c r="B765" s="1705" t="s">
        <v>350</v>
      </c>
      <c r="C765" s="1705"/>
      <c r="D765" s="1705"/>
      <c r="E765" s="1705"/>
      <c r="F765" s="1705"/>
      <c r="G765" s="1705"/>
      <c r="H765" s="1705"/>
      <c r="I765" s="1705"/>
      <c r="J765" s="1705"/>
      <c r="K765" s="1705"/>
      <c r="L765" s="1705"/>
      <c r="M765" s="1705"/>
    </row>
    <row r="766" spans="2:13" ht="15" customHeight="1">
      <c r="B766" s="1"/>
      <c r="C766" s="1"/>
      <c r="D766" s="1"/>
      <c r="E766" s="1"/>
      <c r="F766" s="1"/>
      <c r="G766" s="1"/>
      <c r="H766" s="1"/>
      <c r="I766" s="1"/>
      <c r="J766" s="1"/>
      <c r="K766" s="1"/>
      <c r="L766" s="1"/>
      <c r="M766" s="1"/>
    </row>
    <row r="767" spans="2:13" ht="15" customHeight="1">
      <c r="B767" s="3155" t="s">
        <v>568</v>
      </c>
      <c r="C767" s="2885"/>
      <c r="D767" s="2885"/>
      <c r="E767" s="2885"/>
      <c r="F767" s="2885"/>
      <c r="G767" s="2885"/>
      <c r="H767" s="3154" t="s">
        <v>378</v>
      </c>
      <c r="I767" s="2885"/>
      <c r="J767" s="2885"/>
      <c r="K767" s="3154" t="s">
        <v>379</v>
      </c>
      <c r="L767" s="2885"/>
      <c r="M767" s="2885"/>
    </row>
    <row r="768" spans="2:13" ht="15" customHeight="1">
      <c r="B768" s="2913"/>
      <c r="C768" s="2913"/>
      <c r="D768" s="2913"/>
      <c r="E768" s="2913"/>
      <c r="F768" s="2913"/>
      <c r="G768" s="2913"/>
      <c r="H768" s="1469">
        <v>2023</v>
      </c>
      <c r="I768" s="2723">
        <v>2024</v>
      </c>
      <c r="J768" s="2770">
        <v>2025</v>
      </c>
      <c r="K768" s="1469">
        <v>2023</v>
      </c>
      <c r="L768" s="2723">
        <v>2024</v>
      </c>
      <c r="M768" s="2770">
        <v>2025</v>
      </c>
    </row>
    <row r="769" spans="2:13" ht="15" customHeight="1">
      <c r="B769" s="2777" t="s">
        <v>352</v>
      </c>
      <c r="C769" s="2777"/>
      <c r="D769" s="2777"/>
      <c r="E769" s="2777"/>
      <c r="F769" s="2777"/>
      <c r="G769" s="2777"/>
      <c r="H769" s="1578"/>
      <c r="I769" s="1578"/>
      <c r="J769" s="1578"/>
      <c r="K769" s="1578"/>
      <c r="L769" s="1578"/>
      <c r="M769" s="1579"/>
    </row>
    <row r="770" spans="2:13" ht="15" customHeight="1">
      <c r="B770" s="1925" t="s">
        <v>343</v>
      </c>
      <c r="C770" s="1925"/>
      <c r="D770" s="1925"/>
      <c r="E770" s="1925"/>
      <c r="F770" s="1925"/>
      <c r="G770" s="931"/>
      <c r="H770" s="2382">
        <v>69531.83</v>
      </c>
      <c r="I770" s="1580">
        <v>67761.2</v>
      </c>
      <c r="J770" s="1581">
        <v>60712.14</v>
      </c>
      <c r="K770" s="2382">
        <v>637.08000000000004</v>
      </c>
      <c r="L770" s="2383">
        <v>567.29999999999995</v>
      </c>
      <c r="M770" s="2383">
        <v>541.87</v>
      </c>
    </row>
    <row r="771" spans="2:13" ht="15" customHeight="1">
      <c r="B771" s="1791" t="s">
        <v>565</v>
      </c>
      <c r="C771" s="1791"/>
      <c r="D771" s="1791"/>
      <c r="E771" s="1791"/>
      <c r="F771" s="1791"/>
      <c r="G771" s="1792"/>
      <c r="H771" s="2382">
        <v>6.97</v>
      </c>
      <c r="I771" s="1580">
        <v>7</v>
      </c>
      <c r="J771" s="1581">
        <v>6.95</v>
      </c>
      <c r="K771" s="2382">
        <v>0</v>
      </c>
      <c r="L771" s="2383">
        <v>0</v>
      </c>
      <c r="M771" s="2383">
        <v>0</v>
      </c>
    </row>
    <row r="772" spans="2:13" ht="15" customHeight="1">
      <c r="B772" s="1791" t="s">
        <v>346</v>
      </c>
      <c r="C772" s="1791"/>
      <c r="D772" s="1791"/>
      <c r="E772" s="1791"/>
      <c r="F772" s="1791"/>
      <c r="G772" s="1792"/>
      <c r="H772" s="2382">
        <v>11.45</v>
      </c>
      <c r="I772" s="1580">
        <v>12.8</v>
      </c>
      <c r="J772" s="1581">
        <v>13.33</v>
      </c>
      <c r="K772" s="2382">
        <v>0</v>
      </c>
      <c r="L772" s="2383">
        <v>0</v>
      </c>
      <c r="M772" s="2383">
        <v>0</v>
      </c>
    </row>
    <row r="773" spans="2:13" ht="15" customHeight="1">
      <c r="B773" s="808" t="s">
        <v>354</v>
      </c>
      <c r="C773" s="808"/>
      <c r="D773" s="808"/>
      <c r="E773" s="808"/>
      <c r="F773" s="808"/>
      <c r="G773" s="1508"/>
      <c r="H773" s="2799">
        <v>69550.25</v>
      </c>
      <c r="I773" s="1582">
        <v>67781</v>
      </c>
      <c r="J773" s="1583">
        <v>60732.42</v>
      </c>
      <c r="K773" s="1584">
        <v>637.08000000000004</v>
      </c>
      <c r="L773" s="1584">
        <v>567.29999999999995</v>
      </c>
      <c r="M773" s="1584">
        <v>541.9</v>
      </c>
    </row>
    <row r="774" spans="2:13" ht="25.5">
      <c r="B774" s="2777" t="s">
        <v>355</v>
      </c>
      <c r="C774" s="2777"/>
      <c r="D774" s="2777"/>
      <c r="E774" s="2777"/>
      <c r="F774" s="2777"/>
      <c r="G774" s="2777"/>
      <c r="H774" s="2777"/>
      <c r="I774" s="2777"/>
      <c r="J774" s="2777"/>
      <c r="K774" s="2777"/>
      <c r="L774" s="2777"/>
      <c r="M774" s="2777"/>
    </row>
    <row r="775" spans="2:13" ht="15" customHeight="1">
      <c r="B775" s="1925" t="s">
        <v>343</v>
      </c>
      <c r="C775" s="1925"/>
      <c r="D775" s="1925"/>
      <c r="E775" s="1925"/>
      <c r="F775" s="1925"/>
      <c r="G775" s="931"/>
      <c r="H775" s="1505">
        <v>1.94</v>
      </c>
      <c r="I775" s="1585">
        <v>0</v>
      </c>
      <c r="J775" s="2800">
        <v>0</v>
      </c>
      <c r="K775" s="1494">
        <v>62.93</v>
      </c>
      <c r="L775" s="2776">
        <v>567.29999999999995</v>
      </c>
      <c r="M775" s="2776">
        <v>541.87</v>
      </c>
    </row>
    <row r="776" spans="2:13" ht="15" customHeight="1">
      <c r="B776" s="1791" t="s">
        <v>346</v>
      </c>
      <c r="C776" s="1791"/>
      <c r="D776" s="1791"/>
      <c r="E776" s="1791"/>
      <c r="F776" s="1791"/>
      <c r="G776" s="1792"/>
      <c r="H776" s="2339">
        <v>7.93</v>
      </c>
      <c r="I776" s="1586">
        <v>0</v>
      </c>
      <c r="J776" s="2801">
        <v>0</v>
      </c>
      <c r="K776" s="2802">
        <v>0</v>
      </c>
      <c r="L776" s="2340">
        <v>0</v>
      </c>
      <c r="M776" s="2340">
        <v>0</v>
      </c>
    </row>
    <row r="777" spans="2:13" ht="15" customHeight="1">
      <c r="B777" s="1849" t="s">
        <v>569</v>
      </c>
      <c r="C777" s="1849"/>
      <c r="D777" s="1849"/>
      <c r="E777" s="1849"/>
      <c r="F777" s="1849"/>
      <c r="G777" s="2562"/>
      <c r="H777" s="2803">
        <v>9.8699999999999992</v>
      </c>
      <c r="I777" s="1587">
        <v>0</v>
      </c>
      <c r="J777" s="2804">
        <v>0</v>
      </c>
      <c r="K777" s="2805">
        <v>62.93</v>
      </c>
      <c r="L777" s="2806">
        <v>567.29999999999995</v>
      </c>
      <c r="M777" s="2806">
        <v>541.87</v>
      </c>
    </row>
    <row r="778" spans="2:13" ht="15" customHeight="1">
      <c r="B778" s="2932" t="s">
        <v>570</v>
      </c>
      <c r="C778" s="2933"/>
      <c r="D778" s="2933"/>
      <c r="E778" s="2933"/>
      <c r="F778" s="2933"/>
      <c r="G778" s="2933"/>
      <c r="H778" s="2933"/>
      <c r="I778" s="2933"/>
      <c r="J778" s="2933"/>
      <c r="K778" s="2933"/>
      <c r="L778" s="2933"/>
      <c r="M778" s="2933"/>
    </row>
    <row r="779" spans="2:13" ht="15" customHeight="1">
      <c r="B779" s="2885"/>
      <c r="C779" s="2882"/>
      <c r="D779" s="2882"/>
      <c r="E779" s="2882"/>
      <c r="F779" s="2882"/>
      <c r="G779" s="2882"/>
      <c r="H779" s="2882"/>
      <c r="I779" s="2882"/>
      <c r="J779" s="2882"/>
      <c r="K779" s="2882"/>
      <c r="L779" s="2882"/>
      <c r="M779" s="2885"/>
    </row>
    <row r="780" spans="2:13" ht="15" customHeight="1">
      <c r="B780" s="2901"/>
      <c r="C780" s="2901"/>
      <c r="D780" s="2901"/>
      <c r="E780" s="2901"/>
      <c r="F780" s="2901"/>
      <c r="G780" s="2901"/>
      <c r="H780" s="2901"/>
      <c r="I780" s="2901"/>
      <c r="J780" s="2901"/>
      <c r="K780" s="2901"/>
      <c r="L780" s="2901"/>
      <c r="M780" s="2901"/>
    </row>
    <row r="781" spans="2:13" ht="15" customHeight="1">
      <c r="B781" s="673"/>
      <c r="C781" s="1"/>
      <c r="D781" s="1"/>
      <c r="E781" s="1"/>
      <c r="F781" s="1"/>
      <c r="G781" s="1"/>
      <c r="H781" s="1"/>
      <c r="I781" s="1"/>
      <c r="J781" s="1"/>
      <c r="K781" s="1"/>
      <c r="L781" s="1"/>
      <c r="M781" s="1"/>
    </row>
    <row r="782" spans="2:13" ht="15" customHeight="1">
      <c r="B782" s="1"/>
      <c r="C782" s="1"/>
      <c r="D782" s="1"/>
      <c r="E782" s="1"/>
      <c r="F782" s="1"/>
      <c r="G782" s="1"/>
      <c r="H782" s="1"/>
      <c r="I782" s="1"/>
      <c r="J782" s="1"/>
      <c r="K782" s="1"/>
      <c r="L782" s="1"/>
      <c r="M782" s="1"/>
    </row>
    <row r="783" spans="2:13" ht="15" customHeight="1">
      <c r="B783" s="1705" t="s">
        <v>358</v>
      </c>
      <c r="C783" s="1705"/>
      <c r="D783" s="1705"/>
      <c r="E783" s="1705"/>
      <c r="F783" s="1705"/>
      <c r="G783" s="1705"/>
      <c r="H783" s="1705"/>
      <c r="I783" s="1705"/>
      <c r="J783" s="1705"/>
      <c r="K783" s="1705"/>
      <c r="L783" s="1705"/>
      <c r="M783" s="1705"/>
    </row>
    <row r="784" spans="2:13" ht="15" customHeight="1">
      <c r="B784" s="1"/>
      <c r="C784" s="1"/>
      <c r="D784" s="1"/>
      <c r="E784" s="1"/>
      <c r="F784" s="1"/>
      <c r="G784" s="1"/>
      <c r="H784" s="1"/>
      <c r="I784" s="1"/>
      <c r="J784" s="1"/>
      <c r="K784" s="1"/>
      <c r="L784" s="1"/>
      <c r="M784" s="1"/>
    </row>
    <row r="785" spans="2:13" ht="15" customHeight="1">
      <c r="B785" s="3155" t="s">
        <v>571</v>
      </c>
      <c r="C785" s="2885"/>
      <c r="D785" s="2885"/>
      <c r="E785" s="2885"/>
      <c r="F785" s="2885"/>
      <c r="G785" s="2885"/>
      <c r="H785" s="3154" t="s">
        <v>378</v>
      </c>
      <c r="I785" s="2885"/>
      <c r="J785" s="2885"/>
      <c r="K785" s="3154" t="s">
        <v>379</v>
      </c>
      <c r="L785" s="2885"/>
      <c r="M785" s="2885"/>
    </row>
    <row r="786" spans="2:13" ht="15" customHeight="1">
      <c r="B786" s="2885"/>
      <c r="C786" s="2885"/>
      <c r="D786" s="2885"/>
      <c r="E786" s="2885"/>
      <c r="F786" s="2885"/>
      <c r="G786" s="2885"/>
      <c r="H786" s="1469">
        <v>2023</v>
      </c>
      <c r="I786" s="2723">
        <v>2024</v>
      </c>
      <c r="J786" s="2770">
        <v>2025</v>
      </c>
      <c r="K786" s="1469">
        <v>2023</v>
      </c>
      <c r="L786" s="2723">
        <v>2024</v>
      </c>
      <c r="M786" s="2770">
        <v>2025</v>
      </c>
    </row>
    <row r="787" spans="2:13" ht="15" customHeight="1">
      <c r="B787" s="1461" t="s">
        <v>43</v>
      </c>
      <c r="C787" s="1461"/>
      <c r="D787" s="1461"/>
      <c r="E787" s="1461"/>
      <c r="F787" s="1461"/>
      <c r="G787" s="2807"/>
      <c r="H787" s="2808">
        <v>8160.6800000000076</v>
      </c>
      <c r="I787" s="1588">
        <v>8742.2999999999993</v>
      </c>
      <c r="J787" s="1589">
        <v>11969.05</v>
      </c>
      <c r="K787" s="1590">
        <v>724.83</v>
      </c>
      <c r="L787" s="1591">
        <v>642.4</v>
      </c>
      <c r="M787" s="1591">
        <v>722.86</v>
      </c>
    </row>
    <row r="788" spans="2:13" ht="15" customHeight="1">
      <c r="B788" s="1869" t="s">
        <v>360</v>
      </c>
      <c r="C788" s="1869"/>
      <c r="D788" s="1869"/>
      <c r="E788" s="1869"/>
      <c r="F788" s="1869"/>
      <c r="G788" s="1870"/>
      <c r="H788" s="2809">
        <v>7.76</v>
      </c>
      <c r="I788" s="1592">
        <v>0</v>
      </c>
      <c r="J788" s="1593">
        <v>0</v>
      </c>
      <c r="K788" s="1490">
        <v>113.25</v>
      </c>
      <c r="L788" s="1491">
        <v>642.4</v>
      </c>
      <c r="M788" s="1491">
        <v>722.86</v>
      </c>
    </row>
    <row r="789" spans="2:13" ht="15" customHeight="1">
      <c r="B789" s="3156" t="s">
        <v>572</v>
      </c>
      <c r="C789" s="2964"/>
      <c r="D789" s="2964"/>
      <c r="E789" s="2964"/>
      <c r="F789" s="2964"/>
      <c r="G789" s="2964"/>
      <c r="H789" s="2964"/>
      <c r="I789" s="2964"/>
      <c r="J789" s="2964"/>
      <c r="K789" s="2964"/>
      <c r="L789" s="2964"/>
      <c r="M789" s="2964"/>
    </row>
    <row r="790" spans="2:13" ht="15" customHeight="1">
      <c r="B790" s="11"/>
      <c r="C790" s="11"/>
      <c r="D790" s="11"/>
      <c r="E790" s="11"/>
      <c r="F790" s="11"/>
      <c r="G790" s="11"/>
      <c r="H790" s="268"/>
      <c r="I790" s="268"/>
      <c r="J790" s="268"/>
      <c r="K790" s="268"/>
      <c r="L790" s="268"/>
      <c r="M790" s="268"/>
    </row>
    <row r="791" spans="2:13" ht="15" customHeight="1">
      <c r="B791" s="1"/>
      <c r="C791" s="1"/>
      <c r="D791" s="1"/>
      <c r="E791" s="1"/>
      <c r="F791" s="1"/>
      <c r="G791" s="1"/>
      <c r="H791" s="1"/>
      <c r="I791" s="1"/>
      <c r="J791" s="1"/>
      <c r="K791" s="1"/>
      <c r="L791" s="1"/>
      <c r="M791" s="1"/>
    </row>
    <row r="792" spans="2:13" ht="15" customHeight="1">
      <c r="B792" s="3157" t="s">
        <v>573</v>
      </c>
      <c r="C792" s="2885"/>
      <c r="D792" s="2885"/>
      <c r="E792" s="2885"/>
      <c r="F792" s="2885"/>
      <c r="G792" s="2885"/>
      <c r="H792" s="2885"/>
      <c r="I792" s="2885"/>
      <c r="J792" s="2885"/>
      <c r="K792" s="2885"/>
      <c r="L792" s="2885"/>
      <c r="M792" s="1865"/>
    </row>
    <row r="793" spans="2:13" ht="15" customHeight="1">
      <c r="B793" s="1865"/>
      <c r="C793" s="1865"/>
      <c r="D793" s="1865"/>
      <c r="E793" s="1865"/>
      <c r="F793" s="1865"/>
      <c r="G793" s="1865"/>
      <c r="H793" s="1865"/>
      <c r="I793" s="1865"/>
      <c r="J793" s="1865"/>
      <c r="K793" s="1865"/>
      <c r="L793" s="1865"/>
      <c r="M793" s="1865"/>
    </row>
    <row r="794" spans="2:13" ht="15" customHeight="1">
      <c r="B794" s="1"/>
      <c r="C794" s="1"/>
      <c r="D794" s="1"/>
      <c r="E794" s="1"/>
      <c r="F794" s="1"/>
      <c r="G794" s="1"/>
      <c r="H794" s="1"/>
      <c r="I794" s="1"/>
      <c r="J794" s="1"/>
      <c r="K794" s="1"/>
      <c r="L794" s="1"/>
      <c r="M794" s="1"/>
    </row>
    <row r="795" spans="2:13" ht="15" customHeight="1">
      <c r="B795" s="3153" t="s">
        <v>574</v>
      </c>
      <c r="C795" s="2885"/>
      <c r="D795" s="2885"/>
      <c r="E795" s="2885"/>
      <c r="F795" s="2885"/>
      <c r="G795" s="2885"/>
      <c r="H795" s="3154" t="s">
        <v>378</v>
      </c>
      <c r="I795" s="2885"/>
      <c r="J795" s="2885"/>
      <c r="K795" s="3154" t="s">
        <v>379</v>
      </c>
      <c r="L795" s="2885"/>
      <c r="M795" s="2885"/>
    </row>
    <row r="796" spans="2:13" ht="15" customHeight="1">
      <c r="B796" s="2885"/>
      <c r="C796" s="2885"/>
      <c r="D796" s="2885"/>
      <c r="E796" s="2885"/>
      <c r="F796" s="2885"/>
      <c r="G796" s="2885"/>
      <c r="H796" s="1469">
        <v>2023</v>
      </c>
      <c r="I796" s="2723">
        <v>2024</v>
      </c>
      <c r="J796" s="2723">
        <v>2025</v>
      </c>
      <c r="K796" s="1469">
        <v>2023</v>
      </c>
      <c r="L796" s="2723">
        <v>2024</v>
      </c>
      <c r="M796" s="2770">
        <v>2025</v>
      </c>
    </row>
    <row r="797" spans="2:13" ht="15" customHeight="1">
      <c r="B797" s="208" t="s">
        <v>575</v>
      </c>
      <c r="C797" s="208"/>
      <c r="D797" s="208"/>
      <c r="E797" s="208"/>
      <c r="F797" s="208"/>
      <c r="G797" s="1867"/>
      <c r="H797" s="2810">
        <v>77710.930000000008</v>
      </c>
      <c r="I797" s="1594">
        <v>76523.399999999994</v>
      </c>
      <c r="J797" s="1595">
        <v>72701.47</v>
      </c>
      <c r="K797" s="1525">
        <v>1361.91</v>
      </c>
      <c r="L797" s="2811">
        <v>1209.5999999999999</v>
      </c>
      <c r="M797" s="1479">
        <v>1264.7</v>
      </c>
    </row>
    <row r="798" spans="2:13" ht="15" customHeight="1">
      <c r="B798" s="1791" t="s">
        <v>576</v>
      </c>
      <c r="C798" s="1791"/>
      <c r="D798" s="1791"/>
      <c r="E798" s="1791"/>
      <c r="F798" s="1791"/>
      <c r="G798" s="1792"/>
      <c r="H798" s="2415">
        <v>0.94099999999999995</v>
      </c>
      <c r="I798" s="1596">
        <v>0.94199999999999995</v>
      </c>
      <c r="J798" s="1597">
        <v>0.94499999999999995</v>
      </c>
      <c r="K798" s="160">
        <v>0</v>
      </c>
      <c r="L798" s="1846">
        <v>0</v>
      </c>
      <c r="M798" s="481">
        <v>0</v>
      </c>
    </row>
    <row r="799" spans="2:13" ht="15" customHeight="1">
      <c r="B799" s="1791" t="s">
        <v>577</v>
      </c>
      <c r="C799" s="1791"/>
      <c r="D799" s="1791"/>
      <c r="E799" s="1791"/>
      <c r="F799" s="1791"/>
      <c r="G799" s="1792"/>
      <c r="H799" s="2812">
        <v>17.63</v>
      </c>
      <c r="I799" s="1598">
        <v>0</v>
      </c>
      <c r="J799" s="1599">
        <v>0</v>
      </c>
      <c r="K799" s="1600">
        <v>176.18</v>
      </c>
      <c r="L799" s="2813">
        <v>1209.5999999999999</v>
      </c>
      <c r="M799" s="1601">
        <v>1264.7</v>
      </c>
    </row>
    <row r="800" spans="2:13" ht="15" customHeight="1">
      <c r="B800" s="1791" t="s">
        <v>578</v>
      </c>
      <c r="C800" s="1791"/>
      <c r="D800" s="1791"/>
      <c r="E800" s="1791"/>
      <c r="F800" s="1791"/>
      <c r="G800" s="1792"/>
      <c r="H800" s="2814">
        <v>2.2686641377216819E-4</v>
      </c>
      <c r="I800" s="1602">
        <v>0</v>
      </c>
      <c r="J800" s="1603">
        <v>0</v>
      </c>
      <c r="K800" s="1604">
        <v>0.12936243951509277</v>
      </c>
      <c r="L800" s="2815">
        <v>1</v>
      </c>
      <c r="M800" s="1605">
        <v>1</v>
      </c>
    </row>
    <row r="801" spans="2:13" ht="15" customHeight="1">
      <c r="B801" s="1791" t="s">
        <v>579</v>
      </c>
      <c r="C801" s="1791"/>
      <c r="D801" s="1791"/>
      <c r="E801" s="1791"/>
      <c r="F801" s="1791"/>
      <c r="G801" s="1792"/>
      <c r="H801" s="2816">
        <v>8160.6800000000076</v>
      </c>
      <c r="I801" s="1606">
        <v>8742.2999999999993</v>
      </c>
      <c r="J801" s="1607">
        <v>11969.05</v>
      </c>
      <c r="K801" s="1497">
        <v>724.83</v>
      </c>
      <c r="L801" s="2336">
        <v>642.4</v>
      </c>
      <c r="M801" s="1486">
        <v>722.83</v>
      </c>
    </row>
    <row r="802" spans="2:13" ht="15" customHeight="1">
      <c r="B802" s="1791" t="s">
        <v>580</v>
      </c>
      <c r="C802" s="1791"/>
      <c r="D802" s="1791"/>
      <c r="E802" s="1791"/>
      <c r="F802" s="1791"/>
      <c r="G802" s="1792"/>
      <c r="H802" s="2816">
        <v>7.76</v>
      </c>
      <c r="I802" s="1606">
        <v>0</v>
      </c>
      <c r="J802" s="1607">
        <v>0</v>
      </c>
      <c r="K802" s="1497">
        <v>113.25</v>
      </c>
      <c r="L802" s="2336">
        <v>642.4</v>
      </c>
      <c r="M802" s="1486">
        <v>722.83</v>
      </c>
    </row>
    <row r="803" spans="2:13" ht="15" customHeight="1">
      <c r="B803" s="1869" t="s">
        <v>581</v>
      </c>
      <c r="C803" s="1869"/>
      <c r="D803" s="1869"/>
      <c r="E803" s="1869"/>
      <c r="F803" s="1869"/>
      <c r="G803" s="1870"/>
      <c r="H803" s="1608">
        <v>9.5090115039432902E-4</v>
      </c>
      <c r="I803" s="1609">
        <v>0</v>
      </c>
      <c r="J803" s="1610">
        <v>0</v>
      </c>
      <c r="K803" s="1611">
        <v>0.15624353296635071</v>
      </c>
      <c r="L803" s="2817">
        <v>1</v>
      </c>
      <c r="M803" s="1612">
        <v>1</v>
      </c>
    </row>
    <row r="804" spans="2:13" ht="27" customHeight="1">
      <c r="B804" s="2977" t="s">
        <v>582</v>
      </c>
      <c r="C804" s="2964"/>
      <c r="D804" s="2964"/>
      <c r="E804" s="2964"/>
      <c r="F804" s="2964"/>
      <c r="G804" s="2964"/>
      <c r="H804" s="2964"/>
      <c r="I804" s="2964"/>
      <c r="J804" s="2964"/>
      <c r="K804" s="2964"/>
      <c r="L804" s="2964"/>
      <c r="M804" s="2964"/>
    </row>
  </sheetData>
  <sheetProtection algorithmName="SHA-512" hashValue="OG6sRWDyPKA/ckHH4+6/Oq2HmHCGbXPEfI/QPRVYOeZI88Pt/9VciJYkO+0l3GjQPApBPED/f+JZsgWMVUUOJg==" saltValue="FYFmPhjxy86FCauUN3ZyOQ==" spinCount="100000" sheet="1" objects="1" scenarios="1"/>
  <mergeCells count="457">
    <mergeCell ref="B23:M26"/>
    <mergeCell ref="F15:F16"/>
    <mergeCell ref="G15:G16"/>
    <mergeCell ref="B18:G18"/>
    <mergeCell ref="K1:K2"/>
    <mergeCell ref="L1:L2"/>
    <mergeCell ref="M1:M2"/>
    <mergeCell ref="B9:M10"/>
    <mergeCell ref="B12:D13"/>
    <mergeCell ref="E12:E13"/>
    <mergeCell ref="F12:F13"/>
    <mergeCell ref="G12:G13"/>
    <mergeCell ref="B15:D16"/>
    <mergeCell ref="E15:E16"/>
    <mergeCell ref="N1:O2"/>
    <mergeCell ref="A1:A2"/>
    <mergeCell ref="B1:B2"/>
    <mergeCell ref="C1:C2"/>
    <mergeCell ref="D1:D2"/>
    <mergeCell ref="E1:E2"/>
    <mergeCell ref="F1:F2"/>
    <mergeCell ref="G1:G2"/>
    <mergeCell ref="E35:E36"/>
    <mergeCell ref="F35:F36"/>
    <mergeCell ref="G35:G36"/>
    <mergeCell ref="H35:H36"/>
    <mergeCell ref="I35:I36"/>
    <mergeCell ref="J35:J36"/>
    <mergeCell ref="K35:K36"/>
    <mergeCell ref="L35:L36"/>
    <mergeCell ref="M35:M36"/>
    <mergeCell ref="B33:D36"/>
    <mergeCell ref="E33:G34"/>
    <mergeCell ref="H33:J34"/>
    <mergeCell ref="K33:M34"/>
    <mergeCell ref="H1:H2"/>
    <mergeCell ref="I1:I2"/>
    <mergeCell ref="J1:J2"/>
    <mergeCell ref="B118:G119"/>
    <mergeCell ref="H118:I118"/>
    <mergeCell ref="J118:K118"/>
    <mergeCell ref="L118:M118"/>
    <mergeCell ref="B128:M128"/>
    <mergeCell ref="B130:G131"/>
    <mergeCell ref="H130:I130"/>
    <mergeCell ref="I60:I61"/>
    <mergeCell ref="J60:J61"/>
    <mergeCell ref="K60:K61"/>
    <mergeCell ref="L60:L61"/>
    <mergeCell ref="B76:G76"/>
    <mergeCell ref="H81:I81"/>
    <mergeCell ref="J81:K81"/>
    <mergeCell ref="L81:M81"/>
    <mergeCell ref="B81:G82"/>
    <mergeCell ref="B95:M97"/>
    <mergeCell ref="B99:G100"/>
    <mergeCell ref="H99:I99"/>
    <mergeCell ref="J99:K99"/>
    <mergeCell ref="L99:M99"/>
    <mergeCell ref="B113:M116"/>
    <mergeCell ref="J130:K130"/>
    <mergeCell ref="L130:M130"/>
    <mergeCell ref="B140:M142"/>
    <mergeCell ref="B145:M145"/>
    <mergeCell ref="B147:D149"/>
    <mergeCell ref="E147:E149"/>
    <mergeCell ref="F147:F149"/>
    <mergeCell ref="G147:G149"/>
    <mergeCell ref="H147:H149"/>
    <mergeCell ref="B167:G171"/>
    <mergeCell ref="B174:G175"/>
    <mergeCell ref="H174:J174"/>
    <mergeCell ref="K174:M174"/>
    <mergeCell ref="B188:M188"/>
    <mergeCell ref="B193:D196"/>
    <mergeCell ref="E193:E196"/>
    <mergeCell ref="F193:F196"/>
    <mergeCell ref="G193:G196"/>
    <mergeCell ref="B211:G215"/>
    <mergeCell ref="B220:G221"/>
    <mergeCell ref="H220:I220"/>
    <mergeCell ref="J220:K220"/>
    <mergeCell ref="L220:M220"/>
    <mergeCell ref="B53:M55"/>
    <mergeCell ref="E58:G59"/>
    <mergeCell ref="H58:J59"/>
    <mergeCell ref="K58:M59"/>
    <mergeCell ref="E60:E61"/>
    <mergeCell ref="F60:F61"/>
    <mergeCell ref="M60:M61"/>
    <mergeCell ref="B66:M67"/>
    <mergeCell ref="B73:D73"/>
    <mergeCell ref="G60:G61"/>
    <mergeCell ref="H60:H61"/>
    <mergeCell ref="B234:M236"/>
    <mergeCell ref="B238:D241"/>
    <mergeCell ref="E238:G238"/>
    <mergeCell ref="H238:J238"/>
    <mergeCell ref="K238:M238"/>
    <mergeCell ref="E239:E241"/>
    <mergeCell ref="F239:F241"/>
    <mergeCell ref="M239:M241"/>
    <mergeCell ref="B258:G258"/>
    <mergeCell ref="K256:K257"/>
    <mergeCell ref="L256:L257"/>
    <mergeCell ref="G239:G241"/>
    <mergeCell ref="H239:H241"/>
    <mergeCell ref="B254:M254"/>
    <mergeCell ref="H256:H257"/>
    <mergeCell ref="I256:I257"/>
    <mergeCell ref="J256:J257"/>
    <mergeCell ref="M256:M257"/>
    <mergeCell ref="B256:G257"/>
    <mergeCell ref="I239:I241"/>
    <mergeCell ref="J239:J241"/>
    <mergeCell ref="K239:K241"/>
    <mergeCell ref="L239:L241"/>
    <mergeCell ref="B259:G259"/>
    <mergeCell ref="B260:G260"/>
    <mergeCell ref="B261:G261"/>
    <mergeCell ref="B262:G262"/>
    <mergeCell ref="B263:G263"/>
    <mergeCell ref="B264:G264"/>
    <mergeCell ref="B265:G265"/>
    <mergeCell ref="B266:G266"/>
    <mergeCell ref="B267:G267"/>
    <mergeCell ref="B268:G268"/>
    <mergeCell ref="B269:G269"/>
    <mergeCell ref="B270:M270"/>
    <mergeCell ref="H272:H273"/>
    <mergeCell ref="I272:I273"/>
    <mergeCell ref="J272:J273"/>
    <mergeCell ref="K272:K273"/>
    <mergeCell ref="L272:L273"/>
    <mergeCell ref="M272:M273"/>
    <mergeCell ref="N272:N273"/>
    <mergeCell ref="B272:G273"/>
    <mergeCell ref="B286:M286"/>
    <mergeCell ref="B288:G289"/>
    <mergeCell ref="H288:I288"/>
    <mergeCell ref="J288:K288"/>
    <mergeCell ref="L288:M288"/>
    <mergeCell ref="B299:M299"/>
    <mergeCell ref="H302:H304"/>
    <mergeCell ref="I302:I304"/>
    <mergeCell ref="J302:J304"/>
    <mergeCell ref="K302:K304"/>
    <mergeCell ref="L302:L304"/>
    <mergeCell ref="M302:M304"/>
    <mergeCell ref="B301:D304"/>
    <mergeCell ref="E301:G301"/>
    <mergeCell ref="H301:J301"/>
    <mergeCell ref="K301:M301"/>
    <mergeCell ref="E302:E304"/>
    <mergeCell ref="F302:F304"/>
    <mergeCell ref="G302:G304"/>
    <mergeCell ref="K367:K368"/>
    <mergeCell ref="L367:L368"/>
    <mergeCell ref="M367:M368"/>
    <mergeCell ref="B367:D368"/>
    <mergeCell ref="E367:E368"/>
    <mergeCell ref="F367:F368"/>
    <mergeCell ref="G367:G368"/>
    <mergeCell ref="H367:H368"/>
    <mergeCell ref="I367:I368"/>
    <mergeCell ref="J367:J368"/>
    <mergeCell ref="K370:K371"/>
    <mergeCell ref="L370:L371"/>
    <mergeCell ref="M370:M371"/>
    <mergeCell ref="B370:D371"/>
    <mergeCell ref="E370:E371"/>
    <mergeCell ref="F370:F371"/>
    <mergeCell ref="G370:G371"/>
    <mergeCell ref="H370:H371"/>
    <mergeCell ref="I370:I371"/>
    <mergeCell ref="J370:J371"/>
    <mergeCell ref="K372:K373"/>
    <mergeCell ref="L372:L373"/>
    <mergeCell ref="M372:M373"/>
    <mergeCell ref="B372:D373"/>
    <mergeCell ref="E372:E373"/>
    <mergeCell ref="F372:F373"/>
    <mergeCell ref="G372:G373"/>
    <mergeCell ref="H372:H373"/>
    <mergeCell ref="I372:I373"/>
    <mergeCell ref="J372:J373"/>
    <mergeCell ref="K374:K375"/>
    <mergeCell ref="L374:L375"/>
    <mergeCell ref="M374:M375"/>
    <mergeCell ref="E374:E375"/>
    <mergeCell ref="F374:F375"/>
    <mergeCell ref="G374:G375"/>
    <mergeCell ref="H374:H375"/>
    <mergeCell ref="I374:I375"/>
    <mergeCell ref="J374:J375"/>
    <mergeCell ref="B378:M380"/>
    <mergeCell ref="I387:I388"/>
    <mergeCell ref="J387:J388"/>
    <mergeCell ref="K387:K388"/>
    <mergeCell ref="L387:L388"/>
    <mergeCell ref="M387:M388"/>
    <mergeCell ref="E385:E386"/>
    <mergeCell ref="F385:F386"/>
    <mergeCell ref="B387:D388"/>
    <mergeCell ref="E387:E388"/>
    <mergeCell ref="F387:F388"/>
    <mergeCell ref="G387:G388"/>
    <mergeCell ref="H387:H388"/>
    <mergeCell ref="L385:L386"/>
    <mergeCell ref="B569:G569"/>
    <mergeCell ref="B570:G570"/>
    <mergeCell ref="B571:G571"/>
    <mergeCell ref="B615:G615"/>
    <mergeCell ref="B618:M618"/>
    <mergeCell ref="B623:G624"/>
    <mergeCell ref="H623:J623"/>
    <mergeCell ref="G390:G391"/>
    <mergeCell ref="H390:H391"/>
    <mergeCell ref="I390:I391"/>
    <mergeCell ref="J390:J391"/>
    <mergeCell ref="B547:F547"/>
    <mergeCell ref="B552:I552"/>
    <mergeCell ref="H566:J566"/>
    <mergeCell ref="K392:K393"/>
    <mergeCell ref="L392:L393"/>
    <mergeCell ref="M392:M393"/>
    <mergeCell ref="B392:D393"/>
    <mergeCell ref="E392:E393"/>
    <mergeCell ref="F392:F393"/>
    <mergeCell ref="G392:G393"/>
    <mergeCell ref="H392:H393"/>
    <mergeCell ref="I392:I393"/>
    <mergeCell ref="J392:J393"/>
    <mergeCell ref="AJ410:AO410"/>
    <mergeCell ref="B411:M411"/>
    <mergeCell ref="W411:AB411"/>
    <mergeCell ref="W412:AB412"/>
    <mergeCell ref="L413:M413"/>
    <mergeCell ref="W413:AB413"/>
    <mergeCell ref="W414:AB414"/>
    <mergeCell ref="K566:M566"/>
    <mergeCell ref="B550:M550"/>
    <mergeCell ref="B566:F567"/>
    <mergeCell ref="B413:G414"/>
    <mergeCell ref="H413:I413"/>
    <mergeCell ref="J413:K413"/>
    <mergeCell ref="F428:F429"/>
    <mergeCell ref="G428:G429"/>
    <mergeCell ref="B433:D434"/>
    <mergeCell ref="E433:E434"/>
    <mergeCell ref="H441:H442"/>
    <mergeCell ref="I441:I442"/>
    <mergeCell ref="J441:J442"/>
    <mergeCell ref="K441:K442"/>
    <mergeCell ref="L441:L442"/>
    <mergeCell ref="M441:M442"/>
    <mergeCell ref="B440:D442"/>
    <mergeCell ref="B572:G572"/>
    <mergeCell ref="B573:G573"/>
    <mergeCell ref="B574:G574"/>
    <mergeCell ref="B575:G575"/>
    <mergeCell ref="B581:G582"/>
    <mergeCell ref="H581:J581"/>
    <mergeCell ref="K581:M581"/>
    <mergeCell ref="B693:G694"/>
    <mergeCell ref="H693:J693"/>
    <mergeCell ref="K693:M693"/>
    <mergeCell ref="B644:M646"/>
    <mergeCell ref="B651:G652"/>
    <mergeCell ref="H651:J651"/>
    <mergeCell ref="K651:M651"/>
    <mergeCell ref="B700:M700"/>
    <mergeCell ref="L709:M709"/>
    <mergeCell ref="B665:M667"/>
    <mergeCell ref="H672:J672"/>
    <mergeCell ref="K672:M672"/>
    <mergeCell ref="B672:G673"/>
    <mergeCell ref="B687:M688"/>
    <mergeCell ref="B588:M588"/>
    <mergeCell ref="H593:J593"/>
    <mergeCell ref="K593:M593"/>
    <mergeCell ref="B593:G594"/>
    <mergeCell ref="B602:M602"/>
    <mergeCell ref="B607:J607"/>
    <mergeCell ref="B608:J609"/>
    <mergeCell ref="B611:G612"/>
    <mergeCell ref="H611:J611"/>
    <mergeCell ref="K611:M611"/>
    <mergeCell ref="K623:M623"/>
    <mergeCell ref="I725:K725"/>
    <mergeCell ref="I726:K726"/>
    <mergeCell ref="I727:K727"/>
    <mergeCell ref="I728:K728"/>
    <mergeCell ref="I729:K729"/>
    <mergeCell ref="G385:G386"/>
    <mergeCell ref="H385:H386"/>
    <mergeCell ref="I385:I386"/>
    <mergeCell ref="J385:J386"/>
    <mergeCell ref="K385:K386"/>
    <mergeCell ref="B398:M400"/>
    <mergeCell ref="B403:M404"/>
    <mergeCell ref="B406:G407"/>
    <mergeCell ref="H406:I406"/>
    <mergeCell ref="J406:K406"/>
    <mergeCell ref="L406:M406"/>
    <mergeCell ref="B418:M418"/>
    <mergeCell ref="F433:F434"/>
    <mergeCell ref="G433:G434"/>
    <mergeCell ref="B426:H426"/>
    <mergeCell ref="B428:D429"/>
    <mergeCell ref="E428:E429"/>
    <mergeCell ref="B613:G613"/>
    <mergeCell ref="B614:G614"/>
    <mergeCell ref="B374:D375"/>
    <mergeCell ref="B382:D383"/>
    <mergeCell ref="E382:G382"/>
    <mergeCell ref="H382:J382"/>
    <mergeCell ref="K382:M382"/>
    <mergeCell ref="B384:D384"/>
    <mergeCell ref="B385:D386"/>
    <mergeCell ref="M385:M386"/>
    <mergeCell ref="K394:K395"/>
    <mergeCell ref="L394:L395"/>
    <mergeCell ref="M394:M395"/>
    <mergeCell ref="B394:D395"/>
    <mergeCell ref="E394:E395"/>
    <mergeCell ref="F394:F395"/>
    <mergeCell ref="G394:G395"/>
    <mergeCell ref="H394:H395"/>
    <mergeCell ref="I394:I395"/>
    <mergeCell ref="J394:J395"/>
    <mergeCell ref="K390:K391"/>
    <mergeCell ref="L390:L391"/>
    <mergeCell ref="M390:M391"/>
    <mergeCell ref="B390:D391"/>
    <mergeCell ref="E390:E391"/>
    <mergeCell ref="F390:F391"/>
    <mergeCell ref="B314:M314"/>
    <mergeCell ref="B319:G320"/>
    <mergeCell ref="H319:J319"/>
    <mergeCell ref="B333:J338"/>
    <mergeCell ref="B340:G341"/>
    <mergeCell ref="H340:J340"/>
    <mergeCell ref="K340:M340"/>
    <mergeCell ref="H342:H343"/>
    <mergeCell ref="I342:I343"/>
    <mergeCell ref="J342:J343"/>
    <mergeCell ref="B350:M352"/>
    <mergeCell ref="E362:G362"/>
    <mergeCell ref="H362:J362"/>
    <mergeCell ref="K362:M362"/>
    <mergeCell ref="I365:I366"/>
    <mergeCell ref="J365:J366"/>
    <mergeCell ref="K365:K366"/>
    <mergeCell ref="L365:L366"/>
    <mergeCell ref="M365:M366"/>
    <mergeCell ref="B362:D363"/>
    <mergeCell ref="B364:D364"/>
    <mergeCell ref="B365:D366"/>
    <mergeCell ref="E365:E366"/>
    <mergeCell ref="F365:F366"/>
    <mergeCell ref="G365:G366"/>
    <mergeCell ref="H365:H366"/>
    <mergeCell ref="E440:G440"/>
    <mergeCell ref="H440:J440"/>
    <mergeCell ref="K440:M440"/>
    <mergeCell ref="E441:E442"/>
    <mergeCell ref="F441:F442"/>
    <mergeCell ref="G441:G442"/>
    <mergeCell ref="B446:M446"/>
    <mergeCell ref="B449:L449"/>
    <mergeCell ref="B451:M460"/>
    <mergeCell ref="B470:I470"/>
    <mergeCell ref="B495:M495"/>
    <mergeCell ref="B500:D502"/>
    <mergeCell ref="E500:E502"/>
    <mergeCell ref="B503:D503"/>
    <mergeCell ref="E510:E511"/>
    <mergeCell ref="F510:F511"/>
    <mergeCell ref="F500:F502"/>
    <mergeCell ref="G500:G502"/>
    <mergeCell ref="B508:D509"/>
    <mergeCell ref="E508:E509"/>
    <mergeCell ref="F508:F509"/>
    <mergeCell ref="G508:G509"/>
    <mergeCell ref="G510:G511"/>
    <mergeCell ref="B510:D511"/>
    <mergeCell ref="B512:G513"/>
    <mergeCell ref="B516:M516"/>
    <mergeCell ref="B517:M517"/>
    <mergeCell ref="B518:M518"/>
    <mergeCell ref="H520:J520"/>
    <mergeCell ref="K520:M520"/>
    <mergeCell ref="B520:G521"/>
    <mergeCell ref="B522:G522"/>
    <mergeCell ref="B523:G523"/>
    <mergeCell ref="B524:G524"/>
    <mergeCell ref="B525:M525"/>
    <mergeCell ref="B527:D529"/>
    <mergeCell ref="E527:E529"/>
    <mergeCell ref="H538:J538"/>
    <mergeCell ref="H539:J539"/>
    <mergeCell ref="H540:J540"/>
    <mergeCell ref="H541:J541"/>
    <mergeCell ref="H542:J542"/>
    <mergeCell ref="H543:L546"/>
    <mergeCell ref="F527:F529"/>
    <mergeCell ref="G527:G529"/>
    <mergeCell ref="E535:F535"/>
    <mergeCell ref="K535:L535"/>
    <mergeCell ref="B536:D536"/>
    <mergeCell ref="H536:J536"/>
    <mergeCell ref="H537:J537"/>
    <mergeCell ref="B537:D537"/>
    <mergeCell ref="B538:D538"/>
    <mergeCell ref="B539:D539"/>
    <mergeCell ref="B540:D540"/>
    <mergeCell ref="B541:D541"/>
    <mergeCell ref="B542:D542"/>
    <mergeCell ref="B543:D543"/>
    <mergeCell ref="B544:D544"/>
    <mergeCell ref="B545:D545"/>
    <mergeCell ref="B546:D546"/>
    <mergeCell ref="I723:K724"/>
    <mergeCell ref="L723:L724"/>
    <mergeCell ref="B709:G710"/>
    <mergeCell ref="B711:G711"/>
    <mergeCell ref="B712:G712"/>
    <mergeCell ref="B713:G713"/>
    <mergeCell ref="B714:M717"/>
    <mergeCell ref="B723:D724"/>
    <mergeCell ref="E723:E724"/>
    <mergeCell ref="F723:F724"/>
    <mergeCell ref="G723:G724"/>
    <mergeCell ref="H709:I709"/>
    <mergeCell ref="J709:K709"/>
    <mergeCell ref="B736:G737"/>
    <mergeCell ref="H736:J736"/>
    <mergeCell ref="K736:M736"/>
    <mergeCell ref="B749:G750"/>
    <mergeCell ref="H749:J749"/>
    <mergeCell ref="K749:M749"/>
    <mergeCell ref="B761:M762"/>
    <mergeCell ref="B789:M789"/>
    <mergeCell ref="B792:L792"/>
    <mergeCell ref="B745:M745"/>
    <mergeCell ref="B795:G796"/>
    <mergeCell ref="H795:J795"/>
    <mergeCell ref="K795:M795"/>
    <mergeCell ref="B804:M804"/>
    <mergeCell ref="B767:G768"/>
    <mergeCell ref="H767:J767"/>
    <mergeCell ref="K767:M767"/>
    <mergeCell ref="B778:M780"/>
    <mergeCell ref="B785:G786"/>
    <mergeCell ref="H785:J785"/>
    <mergeCell ref="K785:M785"/>
  </mergeCells>
  <pageMargins left="0.25" right="0.25" top="0.75" bottom="0.75" header="0" footer="0"/>
  <pageSetup paperSize="9"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124"/>
  <sheetViews>
    <sheetView showGridLines="0" workbookViewId="0">
      <pane ySplit="2" topLeftCell="A457" activePane="bottomLeft" state="frozen"/>
      <selection pane="bottomLeft" activeCell="B462" sqref="B462"/>
    </sheetView>
  </sheetViews>
  <sheetFormatPr defaultColWidth="11.19921875" defaultRowHeight="15" customHeight="1"/>
  <cols>
    <col min="1" max="1" width="7" customWidth="1"/>
    <col min="8" max="8" width="11.8984375" customWidth="1"/>
    <col min="16" max="27" width="8.8984375" customWidth="1"/>
  </cols>
  <sheetData>
    <row r="1" spans="1:27" s="2862" customFormat="1" ht="12.75" customHeight="1">
      <c r="A1" s="3267"/>
      <c r="B1" s="3128"/>
      <c r="C1" s="3128"/>
      <c r="D1" s="3134"/>
      <c r="E1" s="3135"/>
      <c r="F1" s="3136"/>
      <c r="G1" s="3137"/>
      <c r="H1" s="3138"/>
      <c r="I1" s="3128"/>
      <c r="J1" s="3128"/>
      <c r="K1" s="3130"/>
      <c r="L1" s="3130"/>
      <c r="M1" s="3131"/>
      <c r="N1" s="3130"/>
      <c r="O1" s="3129"/>
    </row>
    <row r="2" spans="1:27" s="2862" customFormat="1" ht="12.75" customHeight="1">
      <c r="A2" s="3129"/>
      <c r="B2" s="3129"/>
      <c r="C2" s="3129"/>
      <c r="D2" s="3129"/>
      <c r="E2" s="3129"/>
      <c r="F2" s="3129"/>
      <c r="G2" s="3129"/>
      <c r="H2" s="3129"/>
      <c r="I2" s="3129"/>
      <c r="J2" s="3129"/>
      <c r="K2" s="3129"/>
      <c r="L2" s="3129"/>
      <c r="M2" s="3129"/>
      <c r="N2" s="3129"/>
      <c r="O2" s="3129"/>
    </row>
    <row r="3" spans="1:27" ht="12.75" customHeight="1">
      <c r="A3" s="1"/>
      <c r="B3" s="1"/>
      <c r="C3" s="1"/>
      <c r="D3" s="1"/>
      <c r="E3" s="1"/>
      <c r="F3" s="1"/>
      <c r="G3" s="1"/>
      <c r="H3" s="1"/>
      <c r="I3" s="1"/>
      <c r="J3" s="1"/>
      <c r="K3" s="1"/>
      <c r="L3" s="1"/>
      <c r="M3" s="1"/>
      <c r="N3" s="1"/>
      <c r="O3" s="1"/>
    </row>
    <row r="4" spans="1:27" ht="29.25" customHeight="1">
      <c r="A4" s="13"/>
      <c r="B4" s="3600" t="s">
        <v>13</v>
      </c>
      <c r="C4" s="2882"/>
      <c r="D4" s="2882"/>
      <c r="E4" s="2882"/>
      <c r="F4" s="10"/>
      <c r="G4" s="10"/>
      <c r="H4" s="10"/>
      <c r="I4" s="10"/>
      <c r="J4" s="10"/>
      <c r="K4" s="10"/>
      <c r="L4" s="10"/>
      <c r="M4" s="10"/>
      <c r="N4" s="10"/>
      <c r="O4" s="10"/>
    </row>
    <row r="5" spans="1:27" ht="15" customHeight="1">
      <c r="A5" s="1"/>
      <c r="B5" s="1"/>
      <c r="C5" s="1"/>
      <c r="D5" s="1"/>
      <c r="E5" s="1"/>
      <c r="F5" s="1"/>
      <c r="G5" s="1"/>
      <c r="H5" s="1"/>
      <c r="I5" s="1"/>
      <c r="J5" s="1"/>
      <c r="K5" s="1"/>
      <c r="L5" s="1"/>
      <c r="M5" s="1"/>
      <c r="N5" s="1"/>
      <c r="O5" s="1"/>
    </row>
    <row r="6" spans="1:27" ht="15" customHeight="1">
      <c r="A6" s="1705"/>
      <c r="B6" s="1706" t="s">
        <v>14</v>
      </c>
      <c r="C6" s="1705"/>
      <c r="D6" s="1705"/>
      <c r="E6" s="1705"/>
      <c r="F6" s="1705"/>
      <c r="G6" s="1705"/>
      <c r="H6" s="1705"/>
      <c r="I6" s="1705"/>
      <c r="J6" s="1705"/>
      <c r="K6" s="1705"/>
      <c r="L6" s="1705"/>
      <c r="M6" s="1705"/>
      <c r="N6" s="1"/>
      <c r="O6" s="1"/>
    </row>
    <row r="7" spans="1:27" ht="15" customHeight="1">
      <c r="A7" s="1705"/>
      <c r="B7" s="3601" t="s">
        <v>583</v>
      </c>
      <c r="C7" s="3602"/>
      <c r="D7" s="3602"/>
      <c r="E7" s="3602"/>
      <c r="F7" s="3602"/>
      <c r="G7" s="3602"/>
      <c r="H7" s="3602"/>
      <c r="I7" s="3602"/>
      <c r="J7" s="3602"/>
      <c r="K7" s="3602"/>
      <c r="L7" s="3602"/>
      <c r="M7" s="3602"/>
      <c r="N7" s="1"/>
      <c r="O7" s="1"/>
    </row>
    <row r="8" spans="1:27" ht="15" customHeight="1">
      <c r="A8" s="1"/>
      <c r="B8" s="3064" t="s">
        <v>584</v>
      </c>
      <c r="C8" s="2885"/>
      <c r="D8" s="2885"/>
      <c r="E8" s="2885"/>
      <c r="F8" s="2885"/>
      <c r="G8" s="2885"/>
      <c r="H8" s="2885"/>
      <c r="I8" s="2885"/>
      <c r="J8" s="2885"/>
      <c r="K8" s="2885"/>
      <c r="L8" s="2885"/>
      <c r="M8" s="2885"/>
      <c r="N8" s="1"/>
      <c r="O8" s="1"/>
    </row>
    <row r="9" spans="1:27" ht="15" customHeight="1">
      <c r="A9" s="1"/>
      <c r="B9" s="2885"/>
      <c r="C9" s="2882"/>
      <c r="D9" s="2882"/>
      <c r="E9" s="2882"/>
      <c r="F9" s="2882"/>
      <c r="G9" s="2882"/>
      <c r="H9" s="2882"/>
      <c r="I9" s="2882"/>
      <c r="J9" s="2882"/>
      <c r="K9" s="2882"/>
      <c r="L9" s="2882"/>
      <c r="M9" s="2885"/>
      <c r="N9" s="1"/>
      <c r="O9" s="1"/>
    </row>
    <row r="10" spans="1:27" ht="15" customHeight="1">
      <c r="A10" s="1"/>
      <c r="B10" s="2885"/>
      <c r="C10" s="2882"/>
      <c r="D10" s="2882"/>
      <c r="E10" s="2882"/>
      <c r="F10" s="2882"/>
      <c r="G10" s="2882"/>
      <c r="H10" s="2882"/>
      <c r="I10" s="2882"/>
      <c r="J10" s="2882"/>
      <c r="K10" s="2882"/>
      <c r="L10" s="2882"/>
      <c r="M10" s="2885"/>
      <c r="N10" s="1"/>
      <c r="O10" s="1866"/>
    </row>
    <row r="11" spans="1:27" ht="15" customHeight="1">
      <c r="A11" s="1"/>
      <c r="B11" s="2885"/>
      <c r="C11" s="2882"/>
      <c r="D11" s="2882"/>
      <c r="E11" s="2882"/>
      <c r="F11" s="2882"/>
      <c r="G11" s="2882"/>
      <c r="H11" s="2882"/>
      <c r="I11" s="2882"/>
      <c r="J11" s="2882"/>
      <c r="K11" s="2882"/>
      <c r="L11" s="2882"/>
      <c r="M11" s="2885"/>
      <c r="N11" s="1"/>
      <c r="O11" s="1"/>
    </row>
    <row r="12" spans="1:27" ht="15" customHeight="1">
      <c r="A12" s="1"/>
      <c r="B12" s="2885"/>
      <c r="C12" s="2885"/>
      <c r="D12" s="2885"/>
      <c r="E12" s="2885"/>
      <c r="F12" s="2885"/>
      <c r="G12" s="2885"/>
      <c r="H12" s="2885"/>
      <c r="I12" s="2885"/>
      <c r="J12" s="2885"/>
      <c r="K12" s="2885"/>
      <c r="L12" s="2885"/>
      <c r="M12" s="2885"/>
      <c r="N12" s="1"/>
      <c r="O12" s="1"/>
      <c r="P12" s="1"/>
      <c r="Q12" s="1"/>
      <c r="R12" s="1"/>
      <c r="S12" s="1"/>
      <c r="T12" s="1"/>
      <c r="U12" s="1"/>
      <c r="V12" s="1"/>
      <c r="W12" s="1"/>
      <c r="X12" s="1"/>
      <c r="Y12" s="1"/>
      <c r="Z12" s="1"/>
      <c r="AA12" s="1"/>
    </row>
    <row r="13" spans="1:27" ht="15" customHeight="1">
      <c r="A13" s="1"/>
      <c r="B13" s="1"/>
      <c r="C13" s="1"/>
      <c r="D13" s="1"/>
      <c r="E13" s="1"/>
      <c r="F13" s="1"/>
      <c r="G13" s="1"/>
      <c r="H13" s="1"/>
      <c r="I13" s="1"/>
      <c r="J13" s="1"/>
      <c r="K13" s="1"/>
      <c r="N13" s="1"/>
      <c r="O13" s="1"/>
      <c r="P13" s="1"/>
      <c r="Q13" s="1"/>
      <c r="R13" s="1"/>
      <c r="S13" s="1"/>
      <c r="T13" s="1"/>
      <c r="U13" s="1"/>
      <c r="V13" s="1"/>
      <c r="W13" s="1"/>
      <c r="X13" s="1"/>
      <c r="Y13" s="1"/>
      <c r="Z13" s="1"/>
      <c r="AA13" s="1"/>
    </row>
    <row r="14" spans="1:27" ht="15" customHeight="1">
      <c r="A14" s="1"/>
      <c r="B14" s="3444" t="s">
        <v>585</v>
      </c>
      <c r="C14" s="2885"/>
      <c r="D14" s="2885"/>
      <c r="E14" s="3030"/>
      <c r="F14" s="3603" t="s">
        <v>586</v>
      </c>
      <c r="G14" s="2885"/>
      <c r="H14" s="3604"/>
      <c r="I14" s="3603" t="s">
        <v>587</v>
      </c>
      <c r="J14" s="2885"/>
      <c r="K14" s="3604"/>
      <c r="N14" s="1"/>
      <c r="O14" s="1"/>
      <c r="P14" s="1"/>
      <c r="Q14" s="1"/>
      <c r="R14" s="1"/>
      <c r="S14" s="1"/>
      <c r="T14" s="1"/>
      <c r="U14" s="1"/>
      <c r="V14" s="1"/>
      <c r="W14" s="1"/>
      <c r="X14" s="1"/>
      <c r="Y14" s="1"/>
      <c r="Z14" s="1"/>
      <c r="AA14" s="1"/>
    </row>
    <row r="15" spans="1:27" ht="15" customHeight="1">
      <c r="A15" s="1"/>
      <c r="B15" s="3297"/>
      <c r="C15" s="3297"/>
      <c r="D15" s="3297"/>
      <c r="E15" s="3298"/>
      <c r="F15" s="1951">
        <v>2023</v>
      </c>
      <c r="G15" s="1952">
        <v>2024</v>
      </c>
      <c r="H15" s="304">
        <v>2025</v>
      </c>
      <c r="I15" s="1951">
        <v>2023</v>
      </c>
      <c r="J15" s="1953">
        <v>2024</v>
      </c>
      <c r="K15" s="304">
        <v>2025</v>
      </c>
      <c r="N15" s="1"/>
      <c r="O15" s="1"/>
      <c r="P15" s="1"/>
      <c r="Q15" s="1"/>
      <c r="R15" s="1"/>
      <c r="S15" s="1"/>
      <c r="T15" s="1"/>
      <c r="U15" s="1"/>
      <c r="V15" s="1"/>
      <c r="W15" s="1"/>
      <c r="X15" s="1"/>
      <c r="Y15" s="1"/>
      <c r="Z15" s="1"/>
      <c r="AA15" s="1"/>
    </row>
    <row r="16" spans="1:27" ht="15" customHeight="1">
      <c r="A16" s="12"/>
      <c r="B16" s="2956" t="s">
        <v>364</v>
      </c>
      <c r="C16" s="2926"/>
      <c r="D16" s="2926"/>
      <c r="E16" s="3033"/>
      <c r="F16" s="305">
        <v>5</v>
      </c>
      <c r="G16" s="1954">
        <v>3</v>
      </c>
      <c r="H16" s="306">
        <v>2</v>
      </c>
      <c r="I16" s="1955">
        <v>1</v>
      </c>
      <c r="J16" s="1956">
        <v>0</v>
      </c>
      <c r="K16" s="306">
        <v>1</v>
      </c>
      <c r="L16" s="307"/>
      <c r="M16" s="307"/>
      <c r="N16" s="12"/>
      <c r="O16" s="12"/>
      <c r="P16" s="12"/>
      <c r="Q16" s="12"/>
      <c r="R16" s="12"/>
      <c r="S16" s="12"/>
      <c r="T16" s="12"/>
      <c r="U16" s="12"/>
      <c r="V16" s="12"/>
      <c r="W16" s="12"/>
      <c r="X16" s="12"/>
      <c r="Y16" s="12"/>
      <c r="Z16" s="12"/>
      <c r="AA16" s="12"/>
    </row>
    <row r="17" spans="1:27" ht="15" customHeight="1">
      <c r="A17" s="12"/>
      <c r="B17" s="3605" t="s">
        <v>365</v>
      </c>
      <c r="C17" s="2908"/>
      <c r="D17" s="2908"/>
      <c r="E17" s="3034"/>
      <c r="F17" s="308">
        <v>15703.03506</v>
      </c>
      <c r="G17" s="1957">
        <v>16770</v>
      </c>
      <c r="H17" s="309">
        <v>12892</v>
      </c>
      <c r="I17" s="1958">
        <v>2299.4352100000001</v>
      </c>
      <c r="J17" s="310">
        <v>0</v>
      </c>
      <c r="K17" s="309">
        <v>1120.03</v>
      </c>
      <c r="L17" s="307"/>
      <c r="M17" s="307"/>
      <c r="N17" s="12"/>
      <c r="O17" s="12"/>
      <c r="P17" s="12"/>
      <c r="Q17" s="12"/>
      <c r="R17" s="12"/>
      <c r="S17" s="12"/>
      <c r="T17" s="12"/>
      <c r="U17" s="12"/>
      <c r="V17" s="12"/>
      <c r="W17" s="12"/>
      <c r="X17" s="12"/>
      <c r="Y17" s="12"/>
      <c r="Z17" s="12"/>
      <c r="AA17" s="12"/>
    </row>
    <row r="18" spans="1:27" ht="15" customHeight="1">
      <c r="A18" s="12"/>
      <c r="B18" s="3570" t="s">
        <v>366</v>
      </c>
      <c r="C18" s="3294"/>
      <c r="D18" s="3294"/>
      <c r="E18" s="3295"/>
      <c r="F18" s="1959">
        <v>1</v>
      </c>
      <c r="G18" s="1960">
        <v>0</v>
      </c>
      <c r="H18" s="1961">
        <v>0</v>
      </c>
      <c r="I18" s="311">
        <v>0</v>
      </c>
      <c r="J18" s="312">
        <v>0</v>
      </c>
      <c r="K18" s="1961">
        <v>0</v>
      </c>
      <c r="L18" s="307"/>
      <c r="M18" s="307"/>
      <c r="N18" s="12"/>
      <c r="O18" s="12"/>
      <c r="P18" s="12"/>
      <c r="Q18" s="12"/>
      <c r="R18" s="12"/>
      <c r="S18" s="12"/>
      <c r="T18" s="12"/>
      <c r="U18" s="12"/>
      <c r="V18" s="12"/>
      <c r="W18" s="12"/>
      <c r="X18" s="12"/>
      <c r="Y18" s="12"/>
      <c r="Z18" s="12"/>
      <c r="AA18" s="12"/>
    </row>
    <row r="19" spans="1:27" ht="15" customHeight="1">
      <c r="A19" s="1"/>
      <c r="B19" s="3446" t="s">
        <v>588</v>
      </c>
      <c r="C19" s="3316"/>
      <c r="D19" s="3316"/>
      <c r="E19" s="3316"/>
      <c r="F19" s="3316"/>
      <c r="G19" s="3316"/>
      <c r="H19" s="3316"/>
      <c r="I19" s="3316"/>
      <c r="J19" s="3316"/>
      <c r="K19" s="3316"/>
      <c r="L19" s="1827"/>
      <c r="M19" s="1827"/>
      <c r="N19" s="1"/>
      <c r="O19" s="1"/>
      <c r="P19" s="1"/>
      <c r="Q19" s="1"/>
      <c r="R19" s="1"/>
      <c r="S19" s="1"/>
      <c r="T19" s="1"/>
      <c r="U19" s="1"/>
      <c r="V19" s="1"/>
      <c r="W19" s="1"/>
      <c r="X19" s="1"/>
      <c r="Y19" s="1"/>
      <c r="Z19" s="1"/>
      <c r="AA19" s="1"/>
    </row>
    <row r="20" spans="1:27" ht="15" customHeight="1">
      <c r="A20" s="1"/>
      <c r="B20" s="3317"/>
      <c r="C20" s="3317"/>
      <c r="D20" s="3317"/>
      <c r="E20" s="3317"/>
      <c r="F20" s="3317"/>
      <c r="G20" s="3317"/>
      <c r="H20" s="3317"/>
      <c r="I20" s="3317"/>
      <c r="J20" s="3317"/>
      <c r="K20" s="3317"/>
      <c r="L20" s="1827"/>
      <c r="M20" s="1827"/>
      <c r="N20" s="1"/>
      <c r="O20" s="1"/>
      <c r="P20" s="1"/>
      <c r="Q20" s="1"/>
      <c r="R20" s="1"/>
      <c r="S20" s="1"/>
      <c r="T20" s="1"/>
      <c r="U20" s="1"/>
      <c r="V20" s="1"/>
      <c r="W20" s="1"/>
      <c r="X20" s="1"/>
      <c r="Y20" s="1"/>
      <c r="Z20" s="1"/>
      <c r="AA20" s="1"/>
    </row>
    <row r="21" spans="1:27" ht="15" customHeight="1">
      <c r="A21" s="1"/>
      <c r="B21" s="176"/>
      <c r="C21" s="176"/>
      <c r="D21" s="176"/>
      <c r="E21" s="176"/>
      <c r="F21" s="176"/>
      <c r="G21" s="176"/>
      <c r="H21" s="176"/>
      <c r="I21" s="176"/>
      <c r="J21" s="176"/>
      <c r="K21" s="176"/>
      <c r="L21" s="176"/>
      <c r="M21" s="176"/>
      <c r="N21" s="1"/>
      <c r="O21" s="1"/>
      <c r="P21" s="1"/>
      <c r="Q21" s="1"/>
      <c r="R21" s="1"/>
      <c r="S21" s="1"/>
      <c r="T21" s="1"/>
      <c r="U21" s="1"/>
      <c r="V21" s="1"/>
      <c r="W21" s="1"/>
      <c r="X21" s="1"/>
      <c r="Y21" s="1"/>
      <c r="Z21" s="1"/>
      <c r="AA21" s="1"/>
    </row>
    <row r="22" spans="1:27" ht="15" customHeight="1">
      <c r="A22" s="1785" t="s">
        <v>205</v>
      </c>
      <c r="B22" s="3472" t="s">
        <v>589</v>
      </c>
      <c r="C22" s="2885"/>
      <c r="D22" s="2885"/>
      <c r="E22" s="2885"/>
      <c r="F22" s="2885"/>
      <c r="G22" s="2885"/>
      <c r="H22" s="2885"/>
      <c r="I22" s="2885"/>
      <c r="J22" s="1785" t="s">
        <v>205</v>
      </c>
      <c r="K22" s="1785" t="s">
        <v>205</v>
      </c>
      <c r="L22" s="1785" t="s">
        <v>205</v>
      </c>
      <c r="M22" s="1785" t="s">
        <v>205</v>
      </c>
      <c r="N22" s="1962" t="s">
        <v>205</v>
      </c>
      <c r="O22" s="1962" t="s">
        <v>205</v>
      </c>
      <c r="P22" s="1962" t="s">
        <v>205</v>
      </c>
      <c r="Q22" s="1962" t="s">
        <v>205</v>
      </c>
      <c r="R22" s="1962" t="s">
        <v>205</v>
      </c>
      <c r="S22" s="1962" t="s">
        <v>205</v>
      </c>
      <c r="T22" s="1962" t="s">
        <v>205</v>
      </c>
      <c r="U22" s="1962" t="s">
        <v>205</v>
      </c>
      <c r="V22" s="1962" t="s">
        <v>205</v>
      </c>
      <c r="W22" s="1962" t="s">
        <v>205</v>
      </c>
      <c r="X22" s="1962" t="s">
        <v>205</v>
      </c>
      <c r="Y22" s="1962" t="s">
        <v>205</v>
      </c>
      <c r="Z22" s="1962" t="s">
        <v>205</v>
      </c>
      <c r="AA22" s="1962" t="s">
        <v>205</v>
      </c>
    </row>
    <row r="23" spans="1:27" ht="15" customHeight="1">
      <c r="A23" s="263" t="s">
        <v>205</v>
      </c>
      <c r="B23" s="263" t="s">
        <v>205</v>
      </c>
      <c r="C23" s="263" t="s">
        <v>205</v>
      </c>
      <c r="D23" s="263" t="s">
        <v>205</v>
      </c>
      <c r="E23" s="263" t="s">
        <v>205</v>
      </c>
      <c r="F23" s="263" t="s">
        <v>205</v>
      </c>
      <c r="G23" s="263" t="s">
        <v>205</v>
      </c>
      <c r="H23" s="263" t="s">
        <v>205</v>
      </c>
      <c r="I23" s="263" t="s">
        <v>205</v>
      </c>
      <c r="J23" s="263" t="s">
        <v>205</v>
      </c>
      <c r="K23" s="263" t="s">
        <v>205</v>
      </c>
      <c r="L23" s="263" t="s">
        <v>205</v>
      </c>
      <c r="M23" s="263" t="s">
        <v>205</v>
      </c>
      <c r="N23" s="1962" t="s">
        <v>205</v>
      </c>
      <c r="O23" s="1962" t="s">
        <v>205</v>
      </c>
      <c r="P23" s="1962" t="s">
        <v>205</v>
      </c>
      <c r="Q23" s="1962" t="s">
        <v>205</v>
      </c>
      <c r="R23" s="1962" t="s">
        <v>205</v>
      </c>
      <c r="S23" s="1962" t="s">
        <v>205</v>
      </c>
      <c r="T23" s="1962" t="s">
        <v>205</v>
      </c>
      <c r="U23" s="1962" t="s">
        <v>205</v>
      </c>
      <c r="V23" s="1962" t="s">
        <v>205</v>
      </c>
      <c r="W23" s="1962" t="s">
        <v>205</v>
      </c>
      <c r="X23" s="1962" t="s">
        <v>205</v>
      </c>
      <c r="Y23" s="1962" t="s">
        <v>205</v>
      </c>
      <c r="Z23" s="1962" t="s">
        <v>205</v>
      </c>
      <c r="AA23" s="1962" t="s">
        <v>205</v>
      </c>
    </row>
    <row r="24" spans="1:27" ht="15" customHeight="1">
      <c r="A24" s="263" t="s">
        <v>205</v>
      </c>
      <c r="B24" s="3444" t="s">
        <v>590</v>
      </c>
      <c r="C24" s="2885"/>
      <c r="D24" s="2885"/>
      <c r="E24" s="2885"/>
      <c r="F24" s="2885"/>
      <c r="G24" s="3093"/>
      <c r="H24" s="3444">
        <v>2023</v>
      </c>
      <c r="I24" s="2885"/>
      <c r="J24" s="3538">
        <v>2024</v>
      </c>
      <c r="K24" s="2885"/>
      <c r="L24" s="3538">
        <v>2025</v>
      </c>
      <c r="M24" s="2885"/>
      <c r="N24" s="1962" t="s">
        <v>205</v>
      </c>
      <c r="O24" s="1962" t="s">
        <v>205</v>
      </c>
      <c r="P24" s="1962" t="s">
        <v>205</v>
      </c>
      <c r="Q24" s="1962" t="s">
        <v>205</v>
      </c>
      <c r="R24" s="1962" t="s">
        <v>205</v>
      </c>
      <c r="S24" s="1962" t="s">
        <v>205</v>
      </c>
      <c r="T24" s="1962" t="s">
        <v>205</v>
      </c>
      <c r="U24" s="1962" t="s">
        <v>205</v>
      </c>
      <c r="V24" s="1962" t="s">
        <v>205</v>
      </c>
      <c r="W24" s="1962" t="s">
        <v>205</v>
      </c>
      <c r="X24" s="1962" t="s">
        <v>205</v>
      </c>
      <c r="Y24" s="1962" t="s">
        <v>205</v>
      </c>
      <c r="Z24" s="1962" t="s">
        <v>205</v>
      </c>
      <c r="AA24" s="1962" t="s">
        <v>205</v>
      </c>
    </row>
    <row r="25" spans="1:27" ht="41.25" customHeight="1">
      <c r="A25" s="263" t="s">
        <v>205</v>
      </c>
      <c r="B25" s="3168"/>
      <c r="C25" s="3168"/>
      <c r="D25" s="3168"/>
      <c r="E25" s="3168"/>
      <c r="F25" s="3168"/>
      <c r="G25" s="3169"/>
      <c r="H25" s="1963" t="s">
        <v>19</v>
      </c>
      <c r="I25" s="1964" t="s">
        <v>591</v>
      </c>
      <c r="J25" s="313" t="s">
        <v>19</v>
      </c>
      <c r="K25" s="1964" t="s">
        <v>592</v>
      </c>
      <c r="L25" s="313" t="s">
        <v>19</v>
      </c>
      <c r="M25" s="1964" t="s">
        <v>591</v>
      </c>
      <c r="N25" s="1962" t="s">
        <v>205</v>
      </c>
      <c r="O25" s="1962" t="s">
        <v>205</v>
      </c>
      <c r="P25" s="1962" t="s">
        <v>205</v>
      </c>
      <c r="Q25" s="1962" t="s">
        <v>205</v>
      </c>
      <c r="R25" s="1962" t="s">
        <v>205</v>
      </c>
      <c r="S25" s="1962" t="s">
        <v>205</v>
      </c>
      <c r="T25" s="1962" t="s">
        <v>205</v>
      </c>
      <c r="U25" s="1962" t="s">
        <v>205</v>
      </c>
      <c r="V25" s="1962" t="s">
        <v>205</v>
      </c>
      <c r="W25" s="1962" t="s">
        <v>205</v>
      </c>
      <c r="X25" s="1962" t="s">
        <v>205</v>
      </c>
      <c r="Y25" s="1962" t="s">
        <v>205</v>
      </c>
      <c r="Z25" s="1962" t="s">
        <v>205</v>
      </c>
      <c r="AA25" s="1962" t="s">
        <v>205</v>
      </c>
    </row>
    <row r="26" spans="1:27" ht="15" customHeight="1">
      <c r="A26" s="314" t="s">
        <v>205</v>
      </c>
      <c r="B26" s="3606" t="s">
        <v>593</v>
      </c>
      <c r="C26" s="2901"/>
      <c r="D26" s="2901"/>
      <c r="E26" s="2901"/>
      <c r="F26" s="2901"/>
      <c r="G26" s="2901"/>
      <c r="H26" s="2901"/>
      <c r="I26" s="2901"/>
      <c r="J26" s="2901"/>
      <c r="K26" s="2901"/>
      <c r="L26" s="315" t="s">
        <v>205</v>
      </c>
      <c r="M26" s="315" t="s">
        <v>205</v>
      </c>
      <c r="N26" s="1965" t="s">
        <v>205</v>
      </c>
      <c r="O26" s="1965" t="s">
        <v>205</v>
      </c>
      <c r="P26" s="1965" t="s">
        <v>205</v>
      </c>
      <c r="Q26" s="1965" t="s">
        <v>205</v>
      </c>
      <c r="R26" s="1965" t="s">
        <v>205</v>
      </c>
      <c r="S26" s="1965" t="s">
        <v>205</v>
      </c>
      <c r="T26" s="1965" t="s">
        <v>205</v>
      </c>
      <c r="U26" s="1965" t="s">
        <v>205</v>
      </c>
      <c r="V26" s="1965" t="s">
        <v>205</v>
      </c>
      <c r="W26" s="1965" t="s">
        <v>205</v>
      </c>
      <c r="X26" s="1965" t="s">
        <v>205</v>
      </c>
      <c r="Y26" s="1965" t="s">
        <v>205</v>
      </c>
      <c r="Z26" s="1965" t="s">
        <v>205</v>
      </c>
      <c r="AA26" s="1965" t="s">
        <v>205</v>
      </c>
    </row>
    <row r="27" spans="1:27" ht="15" customHeight="1">
      <c r="A27" s="314" t="s">
        <v>205</v>
      </c>
      <c r="B27" s="3596" t="s">
        <v>594</v>
      </c>
      <c r="C27" s="3597"/>
      <c r="D27" s="3597"/>
      <c r="E27" s="3597"/>
      <c r="F27" s="3597"/>
      <c r="G27" s="3598"/>
      <c r="H27" s="316">
        <v>7595</v>
      </c>
      <c r="I27" s="1966">
        <v>1</v>
      </c>
      <c r="J27" s="316">
        <v>7773</v>
      </c>
      <c r="K27" s="1966">
        <v>1</v>
      </c>
      <c r="L27" s="317">
        <v>7183</v>
      </c>
      <c r="M27" s="318">
        <v>0.999</v>
      </c>
      <c r="N27" s="1965" t="s">
        <v>205</v>
      </c>
      <c r="O27" s="1965" t="s">
        <v>205</v>
      </c>
      <c r="P27" s="1965" t="s">
        <v>205</v>
      </c>
      <c r="Q27" s="1965" t="s">
        <v>205</v>
      </c>
      <c r="R27" s="1965" t="s">
        <v>205</v>
      </c>
      <c r="S27" s="1965" t="s">
        <v>205</v>
      </c>
      <c r="T27" s="1965" t="s">
        <v>205</v>
      </c>
      <c r="U27" s="1965" t="s">
        <v>205</v>
      </c>
      <c r="V27" s="1965" t="s">
        <v>205</v>
      </c>
      <c r="W27" s="1965" t="s">
        <v>205</v>
      </c>
      <c r="X27" s="1965" t="s">
        <v>205</v>
      </c>
      <c r="Y27" s="1965" t="s">
        <v>205</v>
      </c>
      <c r="Z27" s="1965" t="s">
        <v>205</v>
      </c>
      <c r="AA27" s="1965" t="s">
        <v>205</v>
      </c>
    </row>
    <row r="28" spans="1:27" ht="15" customHeight="1">
      <c r="A28" s="314" t="s">
        <v>205</v>
      </c>
      <c r="B28" s="3599" t="s">
        <v>595</v>
      </c>
      <c r="C28" s="2964"/>
      <c r="D28" s="2964"/>
      <c r="E28" s="2964"/>
      <c r="F28" s="2964"/>
      <c r="G28" s="2964"/>
      <c r="H28" s="2964"/>
      <c r="I28" s="2964"/>
      <c r="J28" s="2964"/>
      <c r="K28" s="1967"/>
      <c r="L28" s="1855" t="s">
        <v>205</v>
      </c>
      <c r="M28" s="1855" t="s">
        <v>205</v>
      </c>
      <c r="N28" s="1965" t="s">
        <v>205</v>
      </c>
      <c r="O28" s="1965" t="s">
        <v>205</v>
      </c>
      <c r="P28" s="1965" t="s">
        <v>205</v>
      </c>
      <c r="Q28" s="1965" t="s">
        <v>205</v>
      </c>
      <c r="R28" s="1965" t="s">
        <v>205</v>
      </c>
      <c r="S28" s="1965" t="s">
        <v>205</v>
      </c>
      <c r="T28" s="1965" t="s">
        <v>205</v>
      </c>
      <c r="U28" s="1965" t="s">
        <v>205</v>
      </c>
      <c r="V28" s="1965" t="s">
        <v>205</v>
      </c>
      <c r="W28" s="1965" t="s">
        <v>205</v>
      </c>
      <c r="X28" s="1965" t="s">
        <v>205</v>
      </c>
      <c r="Y28" s="1965" t="s">
        <v>205</v>
      </c>
      <c r="Z28" s="1965" t="s">
        <v>205</v>
      </c>
      <c r="AA28" s="1965" t="s">
        <v>205</v>
      </c>
    </row>
    <row r="29" spans="1:27" ht="15" customHeight="1">
      <c r="A29" s="314" t="s">
        <v>205</v>
      </c>
      <c r="B29" s="319" t="s">
        <v>30</v>
      </c>
      <c r="C29" s="319"/>
      <c r="D29" s="319"/>
      <c r="E29" s="319"/>
      <c r="F29" s="319"/>
      <c r="G29" s="320"/>
      <c r="H29" s="1968">
        <v>3</v>
      </c>
      <c r="I29" s="1969">
        <v>1</v>
      </c>
      <c r="J29" s="321">
        <v>3</v>
      </c>
      <c r="K29" s="322">
        <v>1</v>
      </c>
      <c r="L29" s="323">
        <v>17</v>
      </c>
      <c r="M29" s="324">
        <v>1</v>
      </c>
      <c r="N29" s="1965" t="s">
        <v>205</v>
      </c>
      <c r="O29" s="1965" t="s">
        <v>205</v>
      </c>
      <c r="P29" s="1965" t="s">
        <v>205</v>
      </c>
      <c r="Q29" s="1965" t="s">
        <v>205</v>
      </c>
      <c r="R29" s="1965" t="s">
        <v>205</v>
      </c>
      <c r="S29" s="1965" t="s">
        <v>205</v>
      </c>
      <c r="T29" s="1965" t="s">
        <v>205</v>
      </c>
      <c r="U29" s="1965" t="s">
        <v>205</v>
      </c>
      <c r="V29" s="1965" t="s">
        <v>205</v>
      </c>
      <c r="W29" s="1965" t="s">
        <v>205</v>
      </c>
      <c r="X29" s="1965" t="s">
        <v>205</v>
      </c>
      <c r="Y29" s="1965" t="s">
        <v>205</v>
      </c>
      <c r="Z29" s="1965" t="s">
        <v>205</v>
      </c>
      <c r="AA29" s="1965" t="s">
        <v>205</v>
      </c>
    </row>
    <row r="30" spans="1:27" ht="15" customHeight="1">
      <c r="A30" s="314" t="s">
        <v>205</v>
      </c>
      <c r="B30" s="3468" t="s">
        <v>596</v>
      </c>
      <c r="C30" s="2897"/>
      <c r="D30" s="325"/>
      <c r="E30" s="325"/>
      <c r="F30" s="325"/>
      <c r="G30" s="326"/>
      <c r="H30" s="1970">
        <v>326</v>
      </c>
      <c r="I30" s="1971">
        <v>1</v>
      </c>
      <c r="J30" s="327">
        <v>351</v>
      </c>
      <c r="K30" s="1971">
        <v>1</v>
      </c>
      <c r="L30" s="328">
        <v>329</v>
      </c>
      <c r="M30" s="329">
        <v>1</v>
      </c>
      <c r="N30" s="1965" t="s">
        <v>205</v>
      </c>
      <c r="O30" s="1965" t="s">
        <v>205</v>
      </c>
      <c r="P30" s="1965" t="s">
        <v>205</v>
      </c>
      <c r="Q30" s="1965" t="s">
        <v>205</v>
      </c>
      <c r="R30" s="1965" t="s">
        <v>205</v>
      </c>
      <c r="S30" s="1965" t="s">
        <v>205</v>
      </c>
      <c r="T30" s="1965" t="s">
        <v>205</v>
      </c>
      <c r="U30" s="1965" t="s">
        <v>205</v>
      </c>
      <c r="V30" s="1965" t="s">
        <v>205</v>
      </c>
      <c r="W30" s="1965" t="s">
        <v>205</v>
      </c>
      <c r="X30" s="1965" t="s">
        <v>205</v>
      </c>
      <c r="Y30" s="1965" t="s">
        <v>205</v>
      </c>
      <c r="Z30" s="1965" t="s">
        <v>205</v>
      </c>
      <c r="AA30" s="1965" t="s">
        <v>205</v>
      </c>
    </row>
    <row r="31" spans="1:27" ht="15" customHeight="1">
      <c r="A31" s="314" t="s">
        <v>205</v>
      </c>
      <c r="B31" s="325" t="s">
        <v>32</v>
      </c>
      <c r="C31" s="325"/>
      <c r="D31" s="325"/>
      <c r="E31" s="325"/>
      <c r="F31" s="325"/>
      <c r="G31" s="326"/>
      <c r="H31" s="1970">
        <v>51</v>
      </c>
      <c r="I31" s="1971">
        <v>1</v>
      </c>
      <c r="J31" s="327">
        <v>52</v>
      </c>
      <c r="K31" s="1971">
        <v>1</v>
      </c>
      <c r="L31" s="328">
        <v>50</v>
      </c>
      <c r="M31" s="329">
        <v>1</v>
      </c>
      <c r="N31" s="1965" t="s">
        <v>205</v>
      </c>
      <c r="O31" s="1965" t="s">
        <v>205</v>
      </c>
      <c r="P31" s="1965" t="s">
        <v>205</v>
      </c>
      <c r="Q31" s="1965" t="s">
        <v>205</v>
      </c>
      <c r="R31" s="1965" t="s">
        <v>205</v>
      </c>
      <c r="S31" s="1965" t="s">
        <v>205</v>
      </c>
      <c r="T31" s="1965" t="s">
        <v>205</v>
      </c>
      <c r="U31" s="1965" t="s">
        <v>205</v>
      </c>
      <c r="V31" s="1965" t="s">
        <v>205</v>
      </c>
      <c r="W31" s="1965" t="s">
        <v>205</v>
      </c>
      <c r="X31" s="1965" t="s">
        <v>205</v>
      </c>
      <c r="Y31" s="1965" t="s">
        <v>205</v>
      </c>
      <c r="Z31" s="1965" t="s">
        <v>205</v>
      </c>
      <c r="AA31" s="1965" t="s">
        <v>205</v>
      </c>
    </row>
    <row r="32" spans="1:27" ht="15" customHeight="1">
      <c r="A32" s="314" t="s">
        <v>205</v>
      </c>
      <c r="B32" s="325" t="s">
        <v>33</v>
      </c>
      <c r="C32" s="325"/>
      <c r="D32" s="325"/>
      <c r="E32" s="325"/>
      <c r="F32" s="325"/>
      <c r="G32" s="326"/>
      <c r="H32" s="1970">
        <v>344</v>
      </c>
      <c r="I32" s="1971">
        <v>1</v>
      </c>
      <c r="J32" s="327">
        <v>377</v>
      </c>
      <c r="K32" s="1971">
        <v>1</v>
      </c>
      <c r="L32" s="328">
        <v>418</v>
      </c>
      <c r="M32" s="329">
        <v>1</v>
      </c>
      <c r="N32" s="1965" t="s">
        <v>205</v>
      </c>
      <c r="O32" s="1965" t="s">
        <v>205</v>
      </c>
      <c r="P32" s="1965" t="s">
        <v>205</v>
      </c>
      <c r="Q32" s="1965" t="s">
        <v>205</v>
      </c>
      <c r="R32" s="1965" t="s">
        <v>205</v>
      </c>
      <c r="S32" s="1965" t="s">
        <v>205</v>
      </c>
      <c r="T32" s="1965" t="s">
        <v>205</v>
      </c>
      <c r="U32" s="1965" t="s">
        <v>205</v>
      </c>
      <c r="V32" s="1965" t="s">
        <v>205</v>
      </c>
      <c r="W32" s="1965" t="s">
        <v>205</v>
      </c>
      <c r="X32" s="1965" t="s">
        <v>205</v>
      </c>
      <c r="Y32" s="1965" t="s">
        <v>205</v>
      </c>
      <c r="Z32" s="1965" t="s">
        <v>205</v>
      </c>
      <c r="AA32" s="1965" t="s">
        <v>205</v>
      </c>
    </row>
    <row r="33" spans="1:27" ht="15" customHeight="1">
      <c r="A33" s="314" t="s">
        <v>205</v>
      </c>
      <c r="B33" s="3468" t="s">
        <v>597</v>
      </c>
      <c r="C33" s="2897"/>
      <c r="D33" s="325"/>
      <c r="E33" s="325"/>
      <c r="F33" s="325"/>
      <c r="G33" s="326"/>
      <c r="H33" s="1970">
        <v>215</v>
      </c>
      <c r="I33" s="1971">
        <v>1</v>
      </c>
      <c r="J33" s="327">
        <v>223</v>
      </c>
      <c r="K33" s="1971">
        <v>1</v>
      </c>
      <c r="L33" s="328">
        <v>237</v>
      </c>
      <c r="M33" s="329">
        <v>1</v>
      </c>
      <c r="N33" s="1965" t="s">
        <v>205</v>
      </c>
      <c r="O33" s="1965" t="s">
        <v>205</v>
      </c>
      <c r="P33" s="1965" t="s">
        <v>205</v>
      </c>
      <c r="Q33" s="1965" t="s">
        <v>205</v>
      </c>
      <c r="R33" s="1965" t="s">
        <v>205</v>
      </c>
      <c r="S33" s="1965" t="s">
        <v>205</v>
      </c>
      <c r="T33" s="1965" t="s">
        <v>205</v>
      </c>
      <c r="U33" s="1965" t="s">
        <v>205</v>
      </c>
      <c r="V33" s="1965" t="s">
        <v>205</v>
      </c>
      <c r="W33" s="1965" t="s">
        <v>205</v>
      </c>
      <c r="X33" s="1965" t="s">
        <v>205</v>
      </c>
      <c r="Y33" s="1965" t="s">
        <v>205</v>
      </c>
      <c r="Z33" s="1965" t="s">
        <v>205</v>
      </c>
      <c r="AA33" s="1965" t="s">
        <v>205</v>
      </c>
    </row>
    <row r="34" spans="1:27" ht="15" customHeight="1">
      <c r="A34" s="314" t="s">
        <v>205</v>
      </c>
      <c r="B34" s="3468" t="s">
        <v>598</v>
      </c>
      <c r="C34" s="2897"/>
      <c r="D34" s="325"/>
      <c r="E34" s="325"/>
      <c r="F34" s="325"/>
      <c r="G34" s="326"/>
      <c r="H34" s="1972">
        <v>1488</v>
      </c>
      <c r="I34" s="1971">
        <v>1</v>
      </c>
      <c r="J34" s="330">
        <v>1498</v>
      </c>
      <c r="K34" s="1971">
        <v>1</v>
      </c>
      <c r="L34" s="331">
        <v>1553</v>
      </c>
      <c r="M34" s="329">
        <v>0.99939999999999996</v>
      </c>
      <c r="N34" s="1965" t="s">
        <v>205</v>
      </c>
      <c r="O34" s="1965" t="s">
        <v>205</v>
      </c>
      <c r="P34" s="1965" t="s">
        <v>205</v>
      </c>
      <c r="Q34" s="1965" t="s">
        <v>205</v>
      </c>
      <c r="R34" s="1965" t="s">
        <v>205</v>
      </c>
      <c r="S34" s="1965" t="s">
        <v>205</v>
      </c>
      <c r="T34" s="1965" t="s">
        <v>205</v>
      </c>
      <c r="U34" s="1965" t="s">
        <v>205</v>
      </c>
      <c r="V34" s="1965" t="s">
        <v>205</v>
      </c>
      <c r="W34" s="1965" t="s">
        <v>205</v>
      </c>
      <c r="X34" s="1965" t="s">
        <v>205</v>
      </c>
      <c r="Y34" s="1965" t="s">
        <v>205</v>
      </c>
      <c r="Z34" s="1965" t="s">
        <v>205</v>
      </c>
      <c r="AA34" s="1965" t="s">
        <v>205</v>
      </c>
    </row>
    <row r="35" spans="1:27" ht="15" customHeight="1">
      <c r="A35" s="314" t="s">
        <v>205</v>
      </c>
      <c r="B35" s="3468" t="s">
        <v>36</v>
      </c>
      <c r="C35" s="2897"/>
      <c r="D35" s="325"/>
      <c r="E35" s="325"/>
      <c r="F35" s="325"/>
      <c r="G35" s="326"/>
      <c r="H35" s="1970">
        <v>110</v>
      </c>
      <c r="I35" s="1971">
        <v>1</v>
      </c>
      <c r="J35" s="327">
        <v>135</v>
      </c>
      <c r="K35" s="1971">
        <v>1</v>
      </c>
      <c r="L35" s="328">
        <v>127</v>
      </c>
      <c r="M35" s="329">
        <v>1</v>
      </c>
      <c r="N35" s="1965" t="s">
        <v>205</v>
      </c>
      <c r="O35" s="1965" t="s">
        <v>205</v>
      </c>
      <c r="P35" s="1965" t="s">
        <v>205</v>
      </c>
      <c r="Q35" s="1965" t="s">
        <v>205</v>
      </c>
      <c r="R35" s="1965" t="s">
        <v>205</v>
      </c>
      <c r="S35" s="1965" t="s">
        <v>205</v>
      </c>
      <c r="T35" s="1965" t="s">
        <v>205</v>
      </c>
      <c r="U35" s="1965" t="s">
        <v>205</v>
      </c>
      <c r="V35" s="1965" t="s">
        <v>205</v>
      </c>
      <c r="W35" s="1965" t="s">
        <v>205</v>
      </c>
      <c r="X35" s="1965" t="s">
        <v>205</v>
      </c>
      <c r="Y35" s="1965" t="s">
        <v>205</v>
      </c>
      <c r="Z35" s="1965" t="s">
        <v>205</v>
      </c>
      <c r="AA35" s="1965" t="s">
        <v>205</v>
      </c>
    </row>
    <row r="36" spans="1:27" ht="15" customHeight="1">
      <c r="A36" s="314" t="s">
        <v>205</v>
      </c>
      <c r="B36" s="3468" t="s">
        <v>37</v>
      </c>
      <c r="C36" s="2897"/>
      <c r="D36" s="325"/>
      <c r="E36" s="325"/>
      <c r="F36" s="325"/>
      <c r="G36" s="326"/>
      <c r="H36" s="1972">
        <v>4878</v>
      </c>
      <c r="I36" s="1971">
        <v>1</v>
      </c>
      <c r="J36" s="330">
        <v>4764</v>
      </c>
      <c r="K36" s="1971">
        <v>1</v>
      </c>
      <c r="L36" s="331">
        <v>4291</v>
      </c>
      <c r="M36" s="329">
        <v>0.99860000000000004</v>
      </c>
      <c r="N36" s="1965" t="s">
        <v>205</v>
      </c>
      <c r="O36" s="1965" t="s">
        <v>205</v>
      </c>
      <c r="P36" s="1965" t="s">
        <v>205</v>
      </c>
      <c r="Q36" s="1965" t="s">
        <v>205</v>
      </c>
      <c r="R36" s="1965" t="s">
        <v>205</v>
      </c>
      <c r="S36" s="1965" t="s">
        <v>205</v>
      </c>
      <c r="T36" s="1965" t="s">
        <v>205</v>
      </c>
      <c r="U36" s="1965" t="s">
        <v>205</v>
      </c>
      <c r="V36" s="1965" t="s">
        <v>205</v>
      </c>
      <c r="W36" s="1965" t="s">
        <v>205</v>
      </c>
      <c r="X36" s="1965" t="s">
        <v>205</v>
      </c>
      <c r="Y36" s="1965" t="s">
        <v>205</v>
      </c>
      <c r="Z36" s="1965" t="s">
        <v>205</v>
      </c>
      <c r="AA36" s="1965" t="s">
        <v>205</v>
      </c>
    </row>
    <row r="37" spans="1:27" ht="15" customHeight="1">
      <c r="A37" s="314" t="s">
        <v>205</v>
      </c>
      <c r="B37" s="3468" t="s">
        <v>599</v>
      </c>
      <c r="C37" s="2897"/>
      <c r="D37" s="325"/>
      <c r="E37" s="325"/>
      <c r="F37" s="325"/>
      <c r="G37" s="326"/>
      <c r="H37" s="1970">
        <v>180</v>
      </c>
      <c r="I37" s="1971">
        <v>1</v>
      </c>
      <c r="J37" s="327">
        <v>151</v>
      </c>
      <c r="K37" s="1971">
        <v>1</v>
      </c>
      <c r="L37" s="328">
        <v>120</v>
      </c>
      <c r="M37" s="329">
        <v>1</v>
      </c>
      <c r="N37" s="1965" t="s">
        <v>205</v>
      </c>
      <c r="O37" s="1965" t="s">
        <v>205</v>
      </c>
      <c r="P37" s="1965" t="s">
        <v>205</v>
      </c>
      <c r="Q37" s="1965" t="s">
        <v>205</v>
      </c>
      <c r="R37" s="1965" t="s">
        <v>205</v>
      </c>
      <c r="S37" s="1965" t="s">
        <v>205</v>
      </c>
      <c r="T37" s="1965" t="s">
        <v>205</v>
      </c>
      <c r="U37" s="1965" t="s">
        <v>205</v>
      </c>
      <c r="V37" s="1965" t="s">
        <v>205</v>
      </c>
      <c r="W37" s="1965" t="s">
        <v>205</v>
      </c>
      <c r="X37" s="1965" t="s">
        <v>205</v>
      </c>
      <c r="Y37" s="1965" t="s">
        <v>205</v>
      </c>
      <c r="Z37" s="1965" t="s">
        <v>205</v>
      </c>
      <c r="AA37" s="1965" t="s">
        <v>205</v>
      </c>
    </row>
    <row r="38" spans="1:27" ht="15" customHeight="1">
      <c r="A38" s="314" t="s">
        <v>205</v>
      </c>
      <c r="B38" s="3468" t="s">
        <v>39</v>
      </c>
      <c r="C38" s="2897"/>
      <c r="D38" s="325"/>
      <c r="E38" s="325"/>
      <c r="F38" s="325"/>
      <c r="G38" s="326"/>
      <c r="H38" s="1970">
        <v>0</v>
      </c>
      <c r="I38" s="1971">
        <v>1</v>
      </c>
      <c r="J38" s="327">
        <v>219</v>
      </c>
      <c r="K38" s="1971">
        <v>1</v>
      </c>
      <c r="L38" s="328">
        <v>41</v>
      </c>
      <c r="M38" s="329">
        <v>1</v>
      </c>
      <c r="N38" s="1965" t="s">
        <v>205</v>
      </c>
      <c r="O38" s="1965" t="s">
        <v>205</v>
      </c>
      <c r="P38" s="1965" t="s">
        <v>205</v>
      </c>
      <c r="Q38" s="1965" t="s">
        <v>205</v>
      </c>
      <c r="R38" s="1965" t="s">
        <v>205</v>
      </c>
      <c r="S38" s="1965" t="s">
        <v>205</v>
      </c>
      <c r="T38" s="1965" t="s">
        <v>205</v>
      </c>
      <c r="U38" s="1965" t="s">
        <v>205</v>
      </c>
      <c r="V38" s="1965" t="s">
        <v>205</v>
      </c>
      <c r="W38" s="1965" t="s">
        <v>205</v>
      </c>
      <c r="X38" s="1965" t="s">
        <v>205</v>
      </c>
      <c r="Y38" s="1965" t="s">
        <v>205</v>
      </c>
      <c r="Z38" s="1965" t="s">
        <v>205</v>
      </c>
      <c r="AA38" s="1965" t="s">
        <v>205</v>
      </c>
    </row>
    <row r="39" spans="1:27" ht="15" customHeight="1">
      <c r="A39" s="314" t="s">
        <v>205</v>
      </c>
      <c r="B39" s="332" t="s">
        <v>43</v>
      </c>
      <c r="C39" s="332"/>
      <c r="D39" s="332"/>
      <c r="E39" s="332"/>
      <c r="F39" s="332"/>
      <c r="G39" s="333"/>
      <c r="H39" s="1973">
        <v>7595</v>
      </c>
      <c r="I39" s="1974">
        <v>1</v>
      </c>
      <c r="J39" s="334">
        <v>7773</v>
      </c>
      <c r="K39" s="1974">
        <v>1</v>
      </c>
      <c r="L39" s="335">
        <v>7183</v>
      </c>
      <c r="M39" s="336">
        <v>0.999</v>
      </c>
      <c r="N39" s="1965" t="s">
        <v>205</v>
      </c>
      <c r="O39" s="1965" t="s">
        <v>205</v>
      </c>
      <c r="P39" s="1965" t="s">
        <v>205</v>
      </c>
      <c r="Q39" s="1965" t="s">
        <v>205</v>
      </c>
      <c r="R39" s="1965" t="s">
        <v>205</v>
      </c>
      <c r="S39" s="1965" t="s">
        <v>205</v>
      </c>
      <c r="T39" s="1965" t="s">
        <v>205</v>
      </c>
      <c r="U39" s="1965" t="s">
        <v>205</v>
      </c>
      <c r="V39" s="1965" t="s">
        <v>205</v>
      </c>
      <c r="W39" s="1965" t="s">
        <v>205</v>
      </c>
      <c r="X39" s="1965" t="s">
        <v>205</v>
      </c>
      <c r="Y39" s="1965" t="s">
        <v>205</v>
      </c>
      <c r="Z39" s="1965" t="s">
        <v>205</v>
      </c>
      <c r="AA39" s="1965" t="s">
        <v>205</v>
      </c>
    </row>
    <row r="40" spans="1:27" ht="22.5" customHeight="1">
      <c r="A40" s="263" t="s">
        <v>205</v>
      </c>
      <c r="B40" s="3590" t="s">
        <v>600</v>
      </c>
      <c r="C40" s="3591"/>
      <c r="D40" s="3591"/>
      <c r="E40" s="3591"/>
      <c r="F40" s="3591"/>
      <c r="G40" s="3591"/>
      <c r="H40" s="3591"/>
      <c r="I40" s="3591"/>
      <c r="J40" s="3591"/>
      <c r="K40" s="3591"/>
      <c r="L40" s="3591"/>
      <c r="M40" s="3591"/>
      <c r="N40" s="1962" t="s">
        <v>205</v>
      </c>
      <c r="O40" s="1962" t="s">
        <v>205</v>
      </c>
      <c r="P40" s="1962" t="s">
        <v>205</v>
      </c>
      <c r="Q40" s="1962" t="s">
        <v>205</v>
      </c>
      <c r="R40" s="1962" t="s">
        <v>205</v>
      </c>
      <c r="S40" s="1962" t="s">
        <v>205</v>
      </c>
      <c r="T40" s="1962" t="s">
        <v>205</v>
      </c>
      <c r="U40" s="1962" t="s">
        <v>205</v>
      </c>
      <c r="V40" s="1962" t="s">
        <v>205</v>
      </c>
      <c r="W40" s="1962" t="s">
        <v>205</v>
      </c>
      <c r="X40" s="1962" t="s">
        <v>205</v>
      </c>
      <c r="Y40" s="1962" t="s">
        <v>205</v>
      </c>
      <c r="Z40" s="1962" t="s">
        <v>205</v>
      </c>
      <c r="AA40" s="1962" t="s">
        <v>205</v>
      </c>
    </row>
    <row r="41" spans="1:27" ht="15" customHeight="1">
      <c r="A41" s="263" t="s">
        <v>205</v>
      </c>
      <c r="B41" s="263" t="s">
        <v>205</v>
      </c>
      <c r="C41" s="263" t="s">
        <v>205</v>
      </c>
      <c r="D41" s="263" t="s">
        <v>205</v>
      </c>
      <c r="E41" s="263" t="s">
        <v>205</v>
      </c>
      <c r="F41" s="263" t="s">
        <v>205</v>
      </c>
      <c r="G41" s="263" t="s">
        <v>205</v>
      </c>
      <c r="H41" s="263" t="s">
        <v>205</v>
      </c>
      <c r="I41" s="263" t="s">
        <v>205</v>
      </c>
      <c r="J41" s="263" t="s">
        <v>205</v>
      </c>
      <c r="K41" s="263" t="s">
        <v>205</v>
      </c>
      <c r="L41" s="263" t="s">
        <v>205</v>
      </c>
      <c r="M41" s="263" t="s">
        <v>205</v>
      </c>
      <c r="N41" s="1962" t="s">
        <v>205</v>
      </c>
      <c r="O41" s="1962" t="s">
        <v>205</v>
      </c>
      <c r="P41" s="1962" t="s">
        <v>205</v>
      </c>
      <c r="Q41" s="1962" t="s">
        <v>205</v>
      </c>
      <c r="R41" s="1962" t="s">
        <v>205</v>
      </c>
      <c r="S41" s="1962" t="s">
        <v>205</v>
      </c>
      <c r="T41" s="1962" t="s">
        <v>205</v>
      </c>
      <c r="U41" s="1962" t="s">
        <v>205</v>
      </c>
      <c r="V41" s="1962" t="s">
        <v>205</v>
      </c>
      <c r="W41" s="1962" t="s">
        <v>205</v>
      </c>
      <c r="X41" s="1962" t="s">
        <v>205</v>
      </c>
      <c r="Y41" s="1962" t="s">
        <v>205</v>
      </c>
      <c r="Z41" s="1962" t="s">
        <v>205</v>
      </c>
      <c r="AA41" s="1962" t="s">
        <v>205</v>
      </c>
    </row>
    <row r="42" spans="1:27" ht="15" customHeight="1">
      <c r="A42" s="42" t="s">
        <v>205</v>
      </c>
      <c r="B42" s="3444" t="s">
        <v>601</v>
      </c>
      <c r="C42" s="2885"/>
      <c r="D42" s="2885"/>
      <c r="E42" s="2885"/>
      <c r="F42" s="2885"/>
      <c r="G42" s="2912"/>
      <c r="H42" s="3592">
        <v>2024</v>
      </c>
      <c r="I42" s="2885"/>
      <c r="J42" s="3593">
        <v>2025</v>
      </c>
      <c r="K42" s="2885"/>
      <c r="L42" s="42" t="s">
        <v>205</v>
      </c>
      <c r="M42" s="42" t="s">
        <v>205</v>
      </c>
      <c r="N42" s="1919" t="s">
        <v>205</v>
      </c>
      <c r="O42" s="1919" t="s">
        <v>205</v>
      </c>
      <c r="P42" s="1919" t="s">
        <v>205</v>
      </c>
      <c r="Q42" s="1919" t="s">
        <v>205</v>
      </c>
      <c r="R42" s="1919" t="s">
        <v>205</v>
      </c>
      <c r="S42" s="1919" t="s">
        <v>205</v>
      </c>
      <c r="T42" s="1919" t="s">
        <v>205</v>
      </c>
      <c r="U42" s="1919" t="s">
        <v>205</v>
      </c>
      <c r="V42" s="1919" t="s">
        <v>205</v>
      </c>
      <c r="W42" s="1919" t="s">
        <v>205</v>
      </c>
      <c r="X42" s="1919" t="s">
        <v>205</v>
      </c>
      <c r="Y42" s="1919" t="s">
        <v>205</v>
      </c>
      <c r="Z42" s="1919" t="s">
        <v>205</v>
      </c>
      <c r="AA42" s="1919" t="s">
        <v>205</v>
      </c>
    </row>
    <row r="43" spans="1:27" ht="15" customHeight="1">
      <c r="A43" s="42"/>
      <c r="B43" s="2885"/>
      <c r="C43" s="2882"/>
      <c r="D43" s="2882"/>
      <c r="E43" s="2882"/>
      <c r="F43" s="2882"/>
      <c r="G43" s="2912"/>
      <c r="H43" s="3607" t="s">
        <v>19</v>
      </c>
      <c r="I43" s="3609" t="s">
        <v>602</v>
      </c>
      <c r="J43" s="3610" t="s">
        <v>19</v>
      </c>
      <c r="K43" s="3609" t="s">
        <v>602</v>
      </c>
      <c r="L43" s="42"/>
      <c r="M43" s="42"/>
      <c r="N43" s="1919"/>
      <c r="O43" s="1919"/>
      <c r="P43" s="1919"/>
      <c r="Q43" s="1919"/>
      <c r="R43" s="1919"/>
      <c r="S43" s="1919"/>
      <c r="T43" s="1919"/>
      <c r="U43" s="1919"/>
      <c r="V43" s="1919"/>
      <c r="W43" s="1919"/>
      <c r="X43" s="1919"/>
      <c r="Y43" s="1919"/>
      <c r="Z43" s="1919"/>
      <c r="AA43" s="1919"/>
    </row>
    <row r="44" spans="1:27" ht="15" customHeight="1">
      <c r="A44" s="42" t="s">
        <v>205</v>
      </c>
      <c r="B44" s="3168"/>
      <c r="C44" s="3168"/>
      <c r="D44" s="3168"/>
      <c r="E44" s="3168"/>
      <c r="F44" s="3168"/>
      <c r="G44" s="3284"/>
      <c r="H44" s="3608"/>
      <c r="I44" s="3168"/>
      <c r="J44" s="3611"/>
      <c r="K44" s="3168"/>
      <c r="L44" s="42" t="s">
        <v>205</v>
      </c>
      <c r="M44" s="42" t="s">
        <v>205</v>
      </c>
      <c r="N44" s="1919" t="s">
        <v>205</v>
      </c>
      <c r="O44" s="1919" t="s">
        <v>205</v>
      </c>
      <c r="P44" s="1919" t="s">
        <v>205</v>
      </c>
      <c r="Q44" s="1919" t="s">
        <v>205</v>
      </c>
      <c r="R44" s="1919" t="s">
        <v>205</v>
      </c>
      <c r="S44" s="1919" t="s">
        <v>205</v>
      </c>
      <c r="T44" s="1919" t="s">
        <v>205</v>
      </c>
      <c r="U44" s="1919" t="s">
        <v>205</v>
      </c>
      <c r="V44" s="1919" t="s">
        <v>205</v>
      </c>
      <c r="W44" s="1919" t="s">
        <v>205</v>
      </c>
      <c r="X44" s="1919" t="s">
        <v>205</v>
      </c>
      <c r="Y44" s="1919" t="s">
        <v>205</v>
      </c>
      <c r="Z44" s="1919" t="s">
        <v>205</v>
      </c>
      <c r="AA44" s="1919" t="s">
        <v>205</v>
      </c>
    </row>
    <row r="45" spans="1:27" ht="15" customHeight="1">
      <c r="A45" s="314" t="s">
        <v>205</v>
      </c>
      <c r="B45" s="3612" t="s">
        <v>603</v>
      </c>
      <c r="C45" s="2882"/>
      <c r="D45" s="2882"/>
      <c r="E45" s="2882"/>
      <c r="F45" s="2882"/>
      <c r="G45" s="2882"/>
      <c r="H45" s="2882"/>
      <c r="I45" s="2882"/>
      <c r="J45" s="314" t="s">
        <v>205</v>
      </c>
      <c r="K45" s="314" t="s">
        <v>205</v>
      </c>
      <c r="L45" s="314" t="s">
        <v>205</v>
      </c>
      <c r="M45" s="314" t="s">
        <v>205</v>
      </c>
      <c r="N45" s="1965" t="s">
        <v>205</v>
      </c>
      <c r="O45" s="1965" t="s">
        <v>205</v>
      </c>
      <c r="P45" s="1965" t="s">
        <v>205</v>
      </c>
      <c r="Q45" s="1965" t="s">
        <v>205</v>
      </c>
      <c r="R45" s="1965" t="s">
        <v>205</v>
      </c>
      <c r="S45" s="1965" t="s">
        <v>205</v>
      </c>
      <c r="T45" s="1965" t="s">
        <v>205</v>
      </c>
      <c r="U45" s="1965" t="s">
        <v>205</v>
      </c>
      <c r="V45" s="1965" t="s">
        <v>205</v>
      </c>
      <c r="W45" s="1965" t="s">
        <v>205</v>
      </c>
      <c r="X45" s="1965" t="s">
        <v>205</v>
      </c>
      <c r="Y45" s="1965" t="s">
        <v>205</v>
      </c>
      <c r="Z45" s="1965" t="s">
        <v>205</v>
      </c>
      <c r="AA45" s="1965" t="s">
        <v>205</v>
      </c>
    </row>
    <row r="46" spans="1:27" ht="15" customHeight="1">
      <c r="A46" s="314" t="s">
        <v>205</v>
      </c>
      <c r="B46" s="337" t="s">
        <v>27</v>
      </c>
      <c r="C46" s="337"/>
      <c r="D46" s="337"/>
      <c r="E46" s="337"/>
      <c r="F46" s="337"/>
      <c r="G46" s="337"/>
      <c r="H46" s="338">
        <v>12773</v>
      </c>
      <c r="I46" s="339">
        <v>0.84209999999999996</v>
      </c>
      <c r="J46" s="340">
        <v>2251</v>
      </c>
      <c r="K46" s="341">
        <v>0.56269999999999998</v>
      </c>
      <c r="L46" s="314" t="s">
        <v>205</v>
      </c>
      <c r="M46" s="314" t="s">
        <v>205</v>
      </c>
      <c r="N46" s="1965" t="s">
        <v>205</v>
      </c>
      <c r="O46" s="1965" t="s">
        <v>205</v>
      </c>
      <c r="P46" s="1965" t="s">
        <v>205</v>
      </c>
      <c r="Q46" s="1965" t="s">
        <v>205</v>
      </c>
      <c r="R46" s="1965" t="s">
        <v>205</v>
      </c>
      <c r="S46" s="1965" t="s">
        <v>205</v>
      </c>
      <c r="T46" s="1965" t="s">
        <v>205</v>
      </c>
      <c r="U46" s="1965" t="s">
        <v>205</v>
      </c>
      <c r="V46" s="1965" t="s">
        <v>205</v>
      </c>
      <c r="W46" s="1965" t="s">
        <v>205</v>
      </c>
      <c r="X46" s="1965" t="s">
        <v>205</v>
      </c>
      <c r="Y46" s="1965" t="s">
        <v>205</v>
      </c>
      <c r="Z46" s="1965" t="s">
        <v>205</v>
      </c>
      <c r="AA46" s="1965" t="s">
        <v>205</v>
      </c>
    </row>
    <row r="47" spans="1:27" ht="49.5" customHeight="1">
      <c r="A47" s="1"/>
      <c r="B47" s="3613" t="s">
        <v>604</v>
      </c>
      <c r="C47" s="3614"/>
      <c r="D47" s="3614"/>
      <c r="E47" s="3614"/>
      <c r="F47" s="3614"/>
      <c r="G47" s="3614"/>
      <c r="H47" s="3614"/>
      <c r="I47" s="3614"/>
      <c r="J47" s="3614"/>
      <c r="K47" s="3614"/>
      <c r="L47" s="176"/>
      <c r="M47" s="42" t="s">
        <v>605</v>
      </c>
      <c r="N47" s="1"/>
      <c r="O47" s="1"/>
      <c r="P47" s="1"/>
      <c r="Q47" s="1"/>
      <c r="R47" s="1"/>
      <c r="S47" s="1"/>
      <c r="T47" s="1"/>
      <c r="U47" s="1"/>
      <c r="V47" s="1"/>
      <c r="W47" s="1"/>
      <c r="X47" s="1"/>
      <c r="Y47" s="1"/>
      <c r="Z47" s="1"/>
      <c r="AA47" s="1"/>
    </row>
    <row r="48" spans="1:27" ht="12.75" customHeight="1">
      <c r="A48" s="342"/>
      <c r="B48" s="343"/>
      <c r="C48" s="343"/>
      <c r="D48" s="343"/>
      <c r="E48" s="343"/>
      <c r="F48" s="343"/>
      <c r="G48" s="343"/>
      <c r="H48" s="343"/>
      <c r="I48" s="343"/>
      <c r="J48" s="343"/>
      <c r="K48" s="343"/>
      <c r="L48" s="343"/>
      <c r="M48" s="343"/>
      <c r="N48" s="7"/>
      <c r="O48" s="7"/>
      <c r="P48" s="7"/>
      <c r="Q48" s="7"/>
      <c r="R48" s="7"/>
      <c r="S48" s="7"/>
      <c r="T48" s="7"/>
      <c r="U48" s="7"/>
      <c r="V48" s="7"/>
      <c r="W48" s="7"/>
      <c r="X48" s="7"/>
      <c r="Y48" s="7"/>
      <c r="Z48" s="7"/>
      <c r="AA48" s="7"/>
    </row>
    <row r="49" spans="1:27" ht="12.75" customHeight="1">
      <c r="A49" s="1705"/>
      <c r="B49" s="3477" t="s">
        <v>49</v>
      </c>
      <c r="C49" s="2885"/>
      <c r="D49" s="2885"/>
      <c r="E49" s="2885"/>
      <c r="F49" s="2885"/>
      <c r="G49" s="2885"/>
      <c r="H49" s="2885"/>
      <c r="I49" s="2885"/>
      <c r="J49" s="2885"/>
      <c r="K49" s="2885"/>
      <c r="L49" s="2885"/>
      <c r="M49" s="2885"/>
      <c r="N49" s="1"/>
      <c r="O49" s="1"/>
      <c r="P49" s="1"/>
      <c r="Q49" s="1"/>
      <c r="R49" s="1"/>
      <c r="S49" s="1"/>
      <c r="T49" s="1"/>
      <c r="U49" s="1"/>
      <c r="V49" s="1"/>
      <c r="W49" s="1"/>
      <c r="X49" s="1"/>
      <c r="Y49" s="1"/>
      <c r="Z49" s="1"/>
      <c r="AA49" s="1"/>
    </row>
    <row r="50" spans="1:27" ht="12.75" customHeight="1">
      <c r="A50" s="1"/>
      <c r="B50" s="1"/>
      <c r="C50" s="1"/>
      <c r="D50" s="1"/>
      <c r="E50" s="1"/>
      <c r="F50" s="344"/>
      <c r="G50" s="344"/>
      <c r="H50" s="1"/>
      <c r="I50" s="1"/>
      <c r="J50" s="1"/>
      <c r="K50" s="1"/>
      <c r="L50" s="1"/>
      <c r="M50" s="1"/>
      <c r="N50" s="1"/>
      <c r="O50" s="1"/>
      <c r="P50" s="1"/>
      <c r="Q50" s="1"/>
      <c r="R50" s="1"/>
      <c r="S50" s="1"/>
      <c r="T50" s="1"/>
      <c r="U50" s="1"/>
      <c r="V50" s="1"/>
      <c r="W50" s="1"/>
      <c r="X50" s="1"/>
      <c r="Y50" s="1"/>
      <c r="Z50" s="1"/>
      <c r="AA50" s="1"/>
    </row>
    <row r="51" spans="1:27" ht="30" customHeight="1">
      <c r="A51" s="1975"/>
      <c r="B51" s="3615" t="s">
        <v>606</v>
      </c>
      <c r="C51" s="3297"/>
      <c r="D51" s="3297"/>
      <c r="E51" s="3297"/>
      <c r="F51" s="3298"/>
      <c r="G51" s="1976">
        <v>2023</v>
      </c>
      <c r="H51" s="1953">
        <v>2024</v>
      </c>
      <c r="I51" s="1953">
        <v>2025</v>
      </c>
      <c r="J51" s="3616"/>
      <c r="K51" s="2885"/>
      <c r="L51" s="3616"/>
      <c r="M51" s="2885"/>
      <c r="N51" s="1"/>
      <c r="O51" s="1"/>
      <c r="P51" s="1"/>
      <c r="Q51" s="1"/>
      <c r="R51" s="1"/>
      <c r="S51" s="1"/>
      <c r="T51" s="1"/>
      <c r="U51" s="1"/>
      <c r="V51" s="1"/>
      <c r="W51" s="1"/>
      <c r="X51" s="1"/>
      <c r="Y51" s="1"/>
      <c r="Z51" s="1"/>
      <c r="AA51" s="1"/>
    </row>
    <row r="52" spans="1:27" ht="12.75" customHeight="1">
      <c r="A52" s="1977"/>
      <c r="B52" s="3054" t="s">
        <v>52</v>
      </c>
      <c r="C52" s="2995"/>
      <c r="D52" s="2995"/>
      <c r="E52" s="2995"/>
      <c r="F52" s="3595"/>
      <c r="G52" s="345">
        <v>433</v>
      </c>
      <c r="H52" s="1978">
        <v>418</v>
      </c>
      <c r="I52" s="346">
        <v>302.77999999999997</v>
      </c>
      <c r="J52" s="1751"/>
      <c r="K52" s="1751"/>
      <c r="L52" s="1751"/>
      <c r="M52" s="1751"/>
      <c r="N52" s="12"/>
      <c r="O52" s="12"/>
      <c r="P52" s="12"/>
      <c r="Q52" s="12"/>
      <c r="R52" s="12"/>
      <c r="S52" s="12"/>
      <c r="T52" s="12"/>
      <c r="U52" s="12"/>
      <c r="V52" s="12"/>
      <c r="W52" s="12"/>
      <c r="X52" s="12"/>
      <c r="Y52" s="12"/>
      <c r="Z52" s="12"/>
      <c r="AA52" s="12"/>
    </row>
    <row r="53" spans="1:27" ht="12.75" customHeight="1">
      <c r="A53" s="307"/>
      <c r="B53" s="2960" t="s">
        <v>53</v>
      </c>
      <c r="C53" s="2908"/>
      <c r="D53" s="2908"/>
      <c r="E53" s="2908"/>
      <c r="F53" s="3583"/>
      <c r="G53" s="347">
        <v>233</v>
      </c>
      <c r="H53" s="1979">
        <v>157</v>
      </c>
      <c r="I53" s="348">
        <v>295.33999999999997</v>
      </c>
      <c r="J53" s="1755"/>
      <c r="K53" s="1751"/>
      <c r="L53" s="307"/>
      <c r="M53" s="307"/>
      <c r="N53" s="307"/>
      <c r="O53" s="307"/>
      <c r="P53" s="307"/>
      <c r="Q53" s="307"/>
      <c r="R53" s="307"/>
      <c r="S53" s="307"/>
      <c r="T53" s="307"/>
      <c r="U53" s="307"/>
      <c r="V53" s="307"/>
      <c r="W53" s="307"/>
      <c r="X53" s="307"/>
      <c r="Y53" s="307"/>
      <c r="Z53" s="307"/>
      <c r="AA53" s="307"/>
    </row>
    <row r="54" spans="1:27" ht="12.75" customHeight="1">
      <c r="A54" s="307"/>
      <c r="B54" s="2960" t="s">
        <v>54</v>
      </c>
      <c r="C54" s="2908"/>
      <c r="D54" s="2908"/>
      <c r="E54" s="2908"/>
      <c r="F54" s="3583"/>
      <c r="G54" s="347">
        <v>328</v>
      </c>
      <c r="H54" s="1979">
        <v>337</v>
      </c>
      <c r="I54" s="348">
        <v>260.55</v>
      </c>
      <c r="J54" s="1755"/>
      <c r="K54" s="1751"/>
      <c r="L54" s="307"/>
      <c r="M54" s="307"/>
      <c r="N54" s="307"/>
      <c r="O54" s="307"/>
      <c r="P54" s="307"/>
      <c r="Q54" s="307"/>
      <c r="R54" s="307"/>
      <c r="S54" s="307"/>
      <c r="T54" s="307"/>
      <c r="U54" s="307"/>
      <c r="V54" s="307"/>
      <c r="W54" s="307"/>
      <c r="X54" s="307"/>
      <c r="Y54" s="307"/>
      <c r="Z54" s="307"/>
      <c r="AA54" s="307"/>
    </row>
    <row r="55" spans="1:27" ht="12.75" customHeight="1">
      <c r="A55" s="307"/>
      <c r="B55" s="2960" t="s">
        <v>55</v>
      </c>
      <c r="C55" s="2908"/>
      <c r="D55" s="2908"/>
      <c r="E55" s="2908"/>
      <c r="F55" s="3583"/>
      <c r="G55" s="349">
        <v>1101</v>
      </c>
      <c r="H55" s="1980">
        <v>1263</v>
      </c>
      <c r="I55" s="348">
        <v>833.06</v>
      </c>
      <c r="J55" s="1755"/>
      <c r="K55" s="1755"/>
      <c r="L55" s="307"/>
      <c r="M55" s="307"/>
      <c r="N55" s="307"/>
      <c r="O55" s="307"/>
      <c r="P55" s="307"/>
      <c r="Q55" s="307"/>
      <c r="R55" s="307"/>
      <c r="S55" s="307"/>
      <c r="T55" s="307"/>
      <c r="U55" s="307"/>
      <c r="V55" s="307"/>
      <c r="W55" s="307"/>
      <c r="X55" s="307"/>
      <c r="Y55" s="307"/>
      <c r="Z55" s="307"/>
      <c r="AA55" s="307"/>
    </row>
    <row r="56" spans="1:27" ht="12.75" customHeight="1">
      <c r="A56" s="307"/>
      <c r="B56" s="2960" t="s">
        <v>56</v>
      </c>
      <c r="C56" s="2908"/>
      <c r="D56" s="2908"/>
      <c r="E56" s="2908"/>
      <c r="F56" s="3583"/>
      <c r="G56" s="347">
        <v>276</v>
      </c>
      <c r="H56" s="1979">
        <v>44</v>
      </c>
      <c r="I56" s="348">
        <v>43.61</v>
      </c>
      <c r="J56" s="1751"/>
      <c r="K56" s="1751"/>
      <c r="L56" s="307"/>
      <c r="M56" s="307"/>
      <c r="N56" s="307"/>
      <c r="O56" s="307"/>
      <c r="P56" s="307"/>
      <c r="Q56" s="307"/>
      <c r="R56" s="307"/>
      <c r="S56" s="307"/>
      <c r="T56" s="307"/>
      <c r="U56" s="307"/>
      <c r="V56" s="307"/>
      <c r="W56" s="307"/>
      <c r="X56" s="307"/>
      <c r="Y56" s="307"/>
      <c r="Z56" s="307"/>
      <c r="AA56" s="307"/>
    </row>
    <row r="57" spans="1:27" ht="12.75" customHeight="1">
      <c r="A57" s="307"/>
      <c r="B57" s="3562" t="s">
        <v>43</v>
      </c>
      <c r="C57" s="3294"/>
      <c r="D57" s="3294"/>
      <c r="E57" s="3294"/>
      <c r="F57" s="3584"/>
      <c r="G57" s="350">
        <v>2371</v>
      </c>
      <c r="H57" s="1982">
        <v>2219</v>
      </c>
      <c r="I57" s="351">
        <v>1735.34</v>
      </c>
      <c r="J57" s="1760"/>
      <c r="K57" s="1759"/>
      <c r="L57" s="307"/>
      <c r="M57" s="307"/>
      <c r="N57" s="307"/>
      <c r="O57" s="307"/>
      <c r="P57" s="307"/>
      <c r="Q57" s="307"/>
      <c r="R57" s="307"/>
      <c r="S57" s="307"/>
      <c r="T57" s="307"/>
      <c r="U57" s="307"/>
      <c r="V57" s="307"/>
      <c r="W57" s="307"/>
      <c r="X57" s="307"/>
      <c r="Y57" s="307"/>
      <c r="Z57" s="307"/>
      <c r="AA57" s="307"/>
    </row>
    <row r="58" spans="1:27" ht="12.75" customHeight="1">
      <c r="B58" s="50"/>
      <c r="C58" s="50"/>
      <c r="D58" s="50"/>
      <c r="E58" s="50"/>
      <c r="F58" s="50"/>
      <c r="G58" s="352"/>
      <c r="H58" s="352"/>
      <c r="I58" s="352"/>
      <c r="J58" s="352"/>
      <c r="K58" s="352"/>
    </row>
    <row r="59" spans="1:27" ht="12.75" customHeight="1">
      <c r="B59" s="3444" t="s">
        <v>607</v>
      </c>
      <c r="C59" s="2885"/>
      <c r="D59" s="2885"/>
      <c r="E59" s="2885"/>
      <c r="F59" s="3030"/>
      <c r="G59" s="3585" t="s">
        <v>59</v>
      </c>
      <c r="H59" s="3586" t="s">
        <v>60</v>
      </c>
      <c r="I59" s="3586" t="s">
        <v>62</v>
      </c>
      <c r="J59" s="3586" t="s">
        <v>63</v>
      </c>
      <c r="K59" s="3587" t="s">
        <v>43</v>
      </c>
    </row>
    <row r="60" spans="1:27" ht="12.75" customHeight="1">
      <c r="B60" s="3297"/>
      <c r="C60" s="3297"/>
      <c r="D60" s="3297"/>
      <c r="E60" s="3297"/>
      <c r="F60" s="3298"/>
      <c r="G60" s="3535"/>
      <c r="H60" s="3537"/>
      <c r="I60" s="3537"/>
      <c r="J60" s="3537"/>
      <c r="K60" s="3351"/>
    </row>
    <row r="61" spans="1:27" ht="12.75" customHeight="1">
      <c r="A61" s="12"/>
      <c r="B61" s="3047" t="s">
        <v>52</v>
      </c>
      <c r="C61" s="2995"/>
      <c r="D61" s="2995"/>
      <c r="E61" s="2995"/>
      <c r="F61" s="3312"/>
      <c r="G61" s="1983">
        <v>432.64</v>
      </c>
      <c r="H61" s="1984" t="s">
        <v>64</v>
      </c>
      <c r="I61" s="1984" t="s">
        <v>64</v>
      </c>
      <c r="J61" s="1984" t="s">
        <v>64</v>
      </c>
      <c r="K61" s="1985">
        <v>432.64</v>
      </c>
      <c r="L61" s="12"/>
      <c r="M61" s="12"/>
      <c r="N61" s="12"/>
      <c r="O61" s="12"/>
      <c r="P61" s="12"/>
      <c r="Q61" s="12"/>
      <c r="R61" s="12"/>
      <c r="S61" s="12"/>
      <c r="T61" s="12"/>
      <c r="U61" s="12"/>
      <c r="V61" s="12"/>
      <c r="W61" s="12"/>
      <c r="X61" s="12"/>
      <c r="Y61" s="12"/>
      <c r="Z61" s="12"/>
      <c r="AA61" s="12"/>
    </row>
    <row r="62" spans="1:27" ht="12.75" customHeight="1">
      <c r="A62" s="12"/>
      <c r="B62" s="2907" t="s">
        <v>53</v>
      </c>
      <c r="C62" s="2908"/>
      <c r="D62" s="2908"/>
      <c r="E62" s="2908"/>
      <c r="F62" s="3034"/>
      <c r="G62" s="1986">
        <v>232.8</v>
      </c>
      <c r="H62" s="353" t="s">
        <v>64</v>
      </c>
      <c r="I62" s="353" t="s">
        <v>64</v>
      </c>
      <c r="J62" s="353" t="s">
        <v>64</v>
      </c>
      <c r="K62" s="1987">
        <v>232.8</v>
      </c>
      <c r="L62" s="12"/>
      <c r="M62" s="12"/>
      <c r="N62" s="12"/>
      <c r="O62" s="12"/>
      <c r="P62" s="12"/>
      <c r="Q62" s="12"/>
      <c r="R62" s="12"/>
      <c r="S62" s="12"/>
      <c r="T62" s="12"/>
      <c r="U62" s="12"/>
      <c r="V62" s="12"/>
      <c r="W62" s="12"/>
      <c r="X62" s="12"/>
      <c r="Y62" s="12"/>
      <c r="Z62" s="12"/>
      <c r="AA62" s="12"/>
    </row>
    <row r="63" spans="1:27" ht="12.75" customHeight="1">
      <c r="A63" s="12"/>
      <c r="B63" s="2907" t="s">
        <v>54</v>
      </c>
      <c r="C63" s="2908"/>
      <c r="D63" s="2908"/>
      <c r="E63" s="2908"/>
      <c r="F63" s="3034"/>
      <c r="G63" s="1986">
        <v>293.18</v>
      </c>
      <c r="H63" s="354">
        <v>1.5</v>
      </c>
      <c r="I63" s="353" t="s">
        <v>64</v>
      </c>
      <c r="J63" s="354">
        <v>33.799999999999997</v>
      </c>
      <c r="K63" s="1987">
        <v>328.48</v>
      </c>
      <c r="L63" s="12"/>
      <c r="M63" s="12"/>
      <c r="N63" s="12"/>
      <c r="O63" s="12"/>
      <c r="P63" s="12"/>
      <c r="Q63" s="12"/>
      <c r="R63" s="12"/>
      <c r="S63" s="12"/>
      <c r="T63" s="12"/>
      <c r="U63" s="12"/>
      <c r="V63" s="12"/>
      <c r="W63" s="12"/>
      <c r="X63" s="12"/>
      <c r="Y63" s="12"/>
      <c r="Z63" s="12"/>
      <c r="AA63" s="12"/>
    </row>
    <row r="64" spans="1:27" ht="12.75" customHeight="1">
      <c r="A64" s="12"/>
      <c r="B64" s="2907" t="s">
        <v>55</v>
      </c>
      <c r="C64" s="2908"/>
      <c r="D64" s="2908"/>
      <c r="E64" s="2908"/>
      <c r="F64" s="3034"/>
      <c r="G64" s="1986">
        <v>1099.3699999999999</v>
      </c>
      <c r="H64" s="353">
        <v>0</v>
      </c>
      <c r="I64" s="354">
        <v>1.4</v>
      </c>
      <c r="J64" s="354">
        <v>0.1</v>
      </c>
      <c r="K64" s="1987">
        <v>1100.8699999999999</v>
      </c>
      <c r="L64" s="12"/>
      <c r="M64" s="12"/>
      <c r="N64" s="12"/>
      <c r="O64" s="12"/>
      <c r="P64" s="12"/>
      <c r="Q64" s="12"/>
      <c r="R64" s="12"/>
      <c r="S64" s="12"/>
      <c r="T64" s="12"/>
      <c r="U64" s="12"/>
      <c r="V64" s="12"/>
      <c r="W64" s="12"/>
      <c r="X64" s="12"/>
      <c r="Y64" s="12"/>
      <c r="Z64" s="12"/>
      <c r="AA64" s="12"/>
    </row>
    <row r="65" spans="1:27" ht="12.75" customHeight="1">
      <c r="A65" s="12"/>
      <c r="B65" s="2907" t="s">
        <v>56</v>
      </c>
      <c r="C65" s="2908"/>
      <c r="D65" s="2908"/>
      <c r="E65" s="2908"/>
      <c r="F65" s="3034"/>
      <c r="G65" s="1988">
        <v>276.29000000000002</v>
      </c>
      <c r="H65" s="353" t="s">
        <v>64</v>
      </c>
      <c r="I65" s="353" t="s">
        <v>64</v>
      </c>
      <c r="J65" s="353" t="s">
        <v>64</v>
      </c>
      <c r="K65" s="1987">
        <v>276.29000000000002</v>
      </c>
      <c r="L65" s="12"/>
      <c r="M65" s="12"/>
      <c r="N65" s="12"/>
      <c r="O65" s="12"/>
      <c r="P65" s="12"/>
      <c r="Q65" s="12"/>
      <c r="R65" s="12"/>
      <c r="S65" s="12"/>
      <c r="T65" s="12"/>
      <c r="U65" s="12"/>
      <c r="V65" s="12"/>
      <c r="W65" s="12"/>
      <c r="X65" s="12"/>
      <c r="Y65" s="12"/>
      <c r="Z65" s="12"/>
      <c r="AA65" s="12"/>
    </row>
    <row r="66" spans="1:27" ht="12.75" customHeight="1">
      <c r="A66" s="12"/>
      <c r="B66" s="3594" t="s">
        <v>43</v>
      </c>
      <c r="C66" s="3294"/>
      <c r="D66" s="3294"/>
      <c r="E66" s="3294"/>
      <c r="F66" s="3295"/>
      <c r="G66" s="1990">
        <v>2334.2799999999997</v>
      </c>
      <c r="H66" s="355">
        <v>1.5</v>
      </c>
      <c r="I66" s="355">
        <v>1.4</v>
      </c>
      <c r="J66" s="355">
        <v>33.9</v>
      </c>
      <c r="K66" s="1991">
        <v>2371.08</v>
      </c>
      <c r="L66" s="12"/>
      <c r="M66" s="12"/>
      <c r="N66" s="12"/>
      <c r="O66" s="12"/>
      <c r="P66" s="12"/>
      <c r="Q66" s="12"/>
      <c r="R66" s="12"/>
      <c r="S66" s="12"/>
      <c r="T66" s="12"/>
      <c r="U66" s="12"/>
      <c r="V66" s="12"/>
      <c r="W66" s="12"/>
      <c r="X66" s="12"/>
      <c r="Y66" s="12"/>
      <c r="Z66" s="12"/>
      <c r="AA66" s="12"/>
    </row>
    <row r="67" spans="1:27" ht="12.75" customHeight="1">
      <c r="B67" s="12"/>
      <c r="C67" s="12"/>
      <c r="D67" s="12"/>
      <c r="E67" s="12"/>
      <c r="F67" s="12"/>
      <c r="G67" s="12"/>
      <c r="H67" s="356"/>
      <c r="I67" s="357"/>
      <c r="J67" s="356"/>
      <c r="K67" s="12"/>
    </row>
    <row r="68" spans="1:27" ht="12.75" customHeight="1">
      <c r="B68" s="3444" t="s">
        <v>608</v>
      </c>
      <c r="C68" s="2885"/>
      <c r="D68" s="2885"/>
      <c r="E68" s="2885"/>
      <c r="F68" s="3030"/>
      <c r="G68" s="3585" t="s">
        <v>59</v>
      </c>
      <c r="H68" s="3586" t="s">
        <v>60</v>
      </c>
      <c r="I68" s="3586" t="s">
        <v>62</v>
      </c>
      <c r="J68" s="3586" t="s">
        <v>63</v>
      </c>
      <c r="K68" s="3587" t="s">
        <v>43</v>
      </c>
    </row>
    <row r="69" spans="1:27" ht="12.75" customHeight="1">
      <c r="B69" s="3297"/>
      <c r="C69" s="3297"/>
      <c r="D69" s="3297"/>
      <c r="E69" s="3297"/>
      <c r="F69" s="3298"/>
      <c r="G69" s="3535"/>
      <c r="H69" s="3537"/>
      <c r="I69" s="3537"/>
      <c r="J69" s="3537"/>
      <c r="K69" s="3351"/>
    </row>
    <row r="70" spans="1:27" ht="12.75" customHeight="1">
      <c r="A70" s="12"/>
      <c r="B70" s="1925" t="s">
        <v>52</v>
      </c>
      <c r="C70" s="1925"/>
      <c r="D70" s="1925"/>
      <c r="E70" s="1925"/>
      <c r="F70" s="1992"/>
      <c r="G70" s="1983">
        <v>417.64</v>
      </c>
      <c r="H70" s="1984" t="s">
        <v>64</v>
      </c>
      <c r="I70" s="1984" t="s">
        <v>64</v>
      </c>
      <c r="J70" s="1984" t="s">
        <v>64</v>
      </c>
      <c r="K70" s="1993">
        <v>417.64</v>
      </c>
      <c r="L70" s="12"/>
      <c r="M70" s="12"/>
      <c r="N70" s="12"/>
      <c r="O70" s="12"/>
      <c r="P70" s="12"/>
      <c r="Q70" s="12"/>
      <c r="R70" s="12"/>
      <c r="S70" s="12"/>
      <c r="T70" s="12"/>
      <c r="U70" s="12"/>
      <c r="V70" s="12"/>
      <c r="W70" s="12"/>
      <c r="X70" s="12"/>
      <c r="Y70" s="12"/>
      <c r="Z70" s="12"/>
      <c r="AA70" s="12"/>
    </row>
    <row r="71" spans="1:27" ht="12.75" customHeight="1">
      <c r="A71" s="12"/>
      <c r="B71" s="1791" t="s">
        <v>53</v>
      </c>
      <c r="C71" s="1791"/>
      <c r="D71" s="1791"/>
      <c r="E71" s="1791"/>
      <c r="F71" s="1994"/>
      <c r="G71" s="1988">
        <v>156.94</v>
      </c>
      <c r="H71" s="353" t="s">
        <v>64</v>
      </c>
      <c r="I71" s="353" t="s">
        <v>64</v>
      </c>
      <c r="J71" s="353" t="s">
        <v>64</v>
      </c>
      <c r="K71" s="1995">
        <v>156.94</v>
      </c>
      <c r="L71" s="12"/>
      <c r="M71" s="12"/>
      <c r="N71" s="12"/>
      <c r="O71" s="12"/>
      <c r="P71" s="12"/>
      <c r="Q71" s="12"/>
      <c r="R71" s="12"/>
      <c r="S71" s="12"/>
      <c r="T71" s="12"/>
      <c r="U71" s="12"/>
      <c r="V71" s="12"/>
      <c r="W71" s="12"/>
      <c r="X71" s="12"/>
      <c r="Y71" s="12"/>
      <c r="Z71" s="12"/>
      <c r="AA71" s="12"/>
    </row>
    <row r="72" spans="1:27" ht="12.75" customHeight="1">
      <c r="A72" s="12"/>
      <c r="B72" s="1791" t="s">
        <v>54</v>
      </c>
      <c r="C72" s="1791"/>
      <c r="D72" s="1791"/>
      <c r="E72" s="1791"/>
      <c r="F72" s="1994"/>
      <c r="G72" s="1986">
        <v>163.13999999999999</v>
      </c>
      <c r="H72" s="354">
        <v>6.9</v>
      </c>
      <c r="I72" s="353" t="s">
        <v>64</v>
      </c>
      <c r="J72" s="354">
        <v>167.5</v>
      </c>
      <c r="K72" s="1995">
        <v>337.53999999999996</v>
      </c>
      <c r="L72" s="12"/>
      <c r="M72" s="12"/>
      <c r="N72" s="12"/>
      <c r="O72" s="12"/>
      <c r="P72" s="12"/>
      <c r="Q72" s="12"/>
      <c r="R72" s="12"/>
      <c r="S72" s="12"/>
      <c r="T72" s="12"/>
      <c r="U72" s="12"/>
      <c r="V72" s="12"/>
      <c r="W72" s="12"/>
      <c r="X72" s="12"/>
      <c r="Y72" s="12"/>
      <c r="Z72" s="12"/>
      <c r="AA72" s="12"/>
    </row>
    <row r="73" spans="1:27" ht="12.75" customHeight="1">
      <c r="A73" s="12"/>
      <c r="B73" s="1791" t="s">
        <v>55</v>
      </c>
      <c r="C73" s="1791"/>
      <c r="D73" s="1791"/>
      <c r="E73" s="1791"/>
      <c r="F73" s="1994"/>
      <c r="G73" s="1986">
        <v>1208.79</v>
      </c>
      <c r="H73" s="354">
        <v>0.3</v>
      </c>
      <c r="I73" s="354">
        <v>53.9</v>
      </c>
      <c r="J73" s="353" t="s">
        <v>64</v>
      </c>
      <c r="K73" s="1995">
        <v>1262.99</v>
      </c>
      <c r="L73" s="12"/>
      <c r="M73" s="12"/>
      <c r="N73" s="12"/>
      <c r="O73" s="12"/>
      <c r="P73" s="12"/>
      <c r="Q73" s="12"/>
      <c r="R73" s="12"/>
      <c r="S73" s="12"/>
      <c r="T73" s="12"/>
      <c r="U73" s="12"/>
      <c r="V73" s="12"/>
      <c r="W73" s="12"/>
      <c r="X73" s="12"/>
      <c r="Y73" s="12"/>
      <c r="Z73" s="12"/>
      <c r="AA73" s="12"/>
    </row>
    <row r="74" spans="1:27" ht="12.75" customHeight="1">
      <c r="A74" s="12"/>
      <c r="B74" s="1791" t="s">
        <v>56</v>
      </c>
      <c r="C74" s="1791"/>
      <c r="D74" s="1791"/>
      <c r="E74" s="1791"/>
      <c r="F74" s="1994"/>
      <c r="G74" s="1988">
        <v>44.26</v>
      </c>
      <c r="H74" s="353" t="s">
        <v>64</v>
      </c>
      <c r="I74" s="353" t="s">
        <v>64</v>
      </c>
      <c r="J74" s="353" t="s">
        <v>64</v>
      </c>
      <c r="K74" s="1995">
        <v>44.26</v>
      </c>
      <c r="L74" s="12"/>
      <c r="M74" s="12"/>
      <c r="N74" s="12"/>
      <c r="O74" s="12"/>
      <c r="P74" s="12"/>
      <c r="Q74" s="12"/>
      <c r="R74" s="12"/>
      <c r="S74" s="12"/>
      <c r="T74" s="12"/>
      <c r="U74" s="12"/>
      <c r="V74" s="12"/>
      <c r="W74" s="12"/>
      <c r="X74" s="12"/>
      <c r="Y74" s="12"/>
      <c r="Z74" s="12"/>
      <c r="AA74" s="12"/>
    </row>
    <row r="75" spans="1:27" ht="12.75" customHeight="1">
      <c r="A75" s="12"/>
      <c r="B75" s="1981" t="s">
        <v>43</v>
      </c>
      <c r="C75" s="1981"/>
      <c r="D75" s="1981"/>
      <c r="E75" s="1981"/>
      <c r="F75" s="1996"/>
      <c r="G75" s="1990">
        <v>1990.7699999999998</v>
      </c>
      <c r="H75" s="355">
        <v>7.2</v>
      </c>
      <c r="I75" s="355">
        <v>53.9</v>
      </c>
      <c r="J75" s="355">
        <v>167.5</v>
      </c>
      <c r="K75" s="1997">
        <v>2219.37</v>
      </c>
      <c r="L75" s="12"/>
      <c r="M75" s="12"/>
      <c r="N75" s="12"/>
      <c r="O75" s="12"/>
      <c r="P75" s="12"/>
      <c r="Q75" s="12"/>
      <c r="R75" s="12"/>
      <c r="S75" s="12"/>
      <c r="T75" s="12"/>
      <c r="U75" s="12"/>
      <c r="V75" s="12"/>
      <c r="W75" s="12"/>
      <c r="X75" s="12"/>
      <c r="Y75" s="12"/>
      <c r="Z75" s="12"/>
      <c r="AA75" s="12"/>
    </row>
    <row r="76" spans="1:27" ht="12.75" customHeight="1"/>
    <row r="77" spans="1:27" ht="12.75" customHeight="1">
      <c r="B77" s="3444" t="s">
        <v>609</v>
      </c>
      <c r="C77" s="2885"/>
      <c r="D77" s="2885"/>
      <c r="E77" s="2885"/>
      <c r="F77" s="3030"/>
      <c r="G77" s="3585" t="s">
        <v>59</v>
      </c>
      <c r="H77" s="3586" t="s">
        <v>60</v>
      </c>
      <c r="I77" s="3586" t="s">
        <v>62</v>
      </c>
      <c r="J77" s="3586" t="s">
        <v>63</v>
      </c>
      <c r="K77" s="3587" t="s">
        <v>43</v>
      </c>
    </row>
    <row r="78" spans="1:27" ht="12.75" customHeight="1">
      <c r="B78" s="3297"/>
      <c r="C78" s="3297"/>
      <c r="D78" s="3297"/>
      <c r="E78" s="3297"/>
      <c r="F78" s="3298"/>
      <c r="G78" s="3535"/>
      <c r="H78" s="3537"/>
      <c r="I78" s="3537"/>
      <c r="J78" s="3537"/>
      <c r="K78" s="3351"/>
    </row>
    <row r="79" spans="1:27" ht="12.75" customHeight="1">
      <c r="A79" s="12"/>
      <c r="B79" s="1925" t="s">
        <v>52</v>
      </c>
      <c r="C79" s="1925"/>
      <c r="D79" s="1925"/>
      <c r="E79" s="1925"/>
      <c r="F79" s="1992"/>
      <c r="G79" s="1998">
        <v>302.77999999999997</v>
      </c>
      <c r="H79" s="358">
        <v>0</v>
      </c>
      <c r="I79" s="358">
        <v>0</v>
      </c>
      <c r="J79" s="358">
        <v>0</v>
      </c>
      <c r="K79" s="359">
        <v>302.77999999999997</v>
      </c>
      <c r="L79" s="12"/>
      <c r="M79" s="12"/>
      <c r="N79" s="12"/>
      <c r="O79" s="12"/>
      <c r="P79" s="12"/>
      <c r="Q79" s="12"/>
      <c r="R79" s="12"/>
      <c r="S79" s="12"/>
      <c r="T79" s="12"/>
      <c r="U79" s="12"/>
      <c r="V79" s="12"/>
      <c r="W79" s="12"/>
      <c r="X79" s="12"/>
      <c r="Y79" s="12"/>
      <c r="Z79" s="12"/>
      <c r="AA79" s="12"/>
    </row>
    <row r="80" spans="1:27" ht="12.75" customHeight="1">
      <c r="A80" s="12"/>
      <c r="B80" s="1791" t="s">
        <v>53</v>
      </c>
      <c r="C80" s="1791"/>
      <c r="D80" s="1791"/>
      <c r="E80" s="1791"/>
      <c r="F80" s="1994"/>
      <c r="G80" s="2864">
        <v>294.29000000000002</v>
      </c>
      <c r="H80" s="2865">
        <v>0.22531259689200001</v>
      </c>
      <c r="I80" s="360">
        <v>0.82</v>
      </c>
      <c r="J80" s="360">
        <v>0</v>
      </c>
      <c r="K80" s="361">
        <v>295.33999999999997</v>
      </c>
      <c r="L80" s="12"/>
      <c r="M80" s="12"/>
      <c r="N80" s="12"/>
      <c r="O80" s="12"/>
      <c r="P80" s="12"/>
      <c r="Q80" s="12"/>
      <c r="R80" s="12"/>
      <c r="S80" s="12"/>
      <c r="T80" s="12"/>
      <c r="U80" s="12"/>
      <c r="V80" s="12"/>
      <c r="W80" s="12"/>
      <c r="X80" s="12"/>
      <c r="Y80" s="12"/>
      <c r="Z80" s="12"/>
      <c r="AA80" s="12"/>
    </row>
    <row r="81" spans="1:27" ht="12.75" customHeight="1">
      <c r="A81" s="12"/>
      <c r="B81" s="1791" t="s">
        <v>54</v>
      </c>
      <c r="C81" s="1791"/>
      <c r="D81" s="1791"/>
      <c r="E81" s="1791"/>
      <c r="F81" s="1994"/>
      <c r="G81" s="2000">
        <v>260.55</v>
      </c>
      <c r="H81" s="353">
        <v>0</v>
      </c>
      <c r="I81" s="360">
        <v>0</v>
      </c>
      <c r="J81" s="360">
        <v>0</v>
      </c>
      <c r="K81" s="361">
        <v>260.55</v>
      </c>
      <c r="L81" s="12"/>
      <c r="M81" s="12"/>
      <c r="N81" s="12"/>
      <c r="O81" s="12"/>
      <c r="P81" s="12"/>
      <c r="Q81" s="12"/>
      <c r="R81" s="12"/>
      <c r="S81" s="12"/>
      <c r="T81" s="12"/>
      <c r="U81" s="12"/>
      <c r="V81" s="12"/>
      <c r="W81" s="12"/>
      <c r="X81" s="12"/>
      <c r="Y81" s="12"/>
      <c r="Z81" s="12"/>
      <c r="AA81" s="12"/>
    </row>
    <row r="82" spans="1:27" ht="12.75" customHeight="1">
      <c r="A82" s="12"/>
      <c r="B82" s="1791" t="s">
        <v>55</v>
      </c>
      <c r="C82" s="1791"/>
      <c r="D82" s="1791"/>
      <c r="E82" s="1791"/>
      <c r="F82" s="1994"/>
      <c r="G82" s="2000">
        <v>724</v>
      </c>
      <c r="H82" s="353">
        <v>3.76</v>
      </c>
      <c r="I82" s="360">
        <v>105.3</v>
      </c>
      <c r="J82" s="360">
        <v>0</v>
      </c>
      <c r="K82" s="361">
        <v>833.06</v>
      </c>
      <c r="L82" s="12"/>
      <c r="M82" s="12"/>
      <c r="N82" s="12"/>
      <c r="O82" s="12"/>
      <c r="P82" s="12"/>
      <c r="Q82" s="12"/>
      <c r="R82" s="12"/>
      <c r="S82" s="12"/>
      <c r="T82" s="12"/>
      <c r="U82" s="12"/>
      <c r="V82" s="12"/>
      <c r="W82" s="12"/>
      <c r="X82" s="12"/>
      <c r="Y82" s="12"/>
      <c r="Z82" s="12"/>
      <c r="AA82" s="12"/>
    </row>
    <row r="83" spans="1:27" ht="12.75" customHeight="1">
      <c r="A83" s="12"/>
      <c r="B83" s="1791" t="s">
        <v>56</v>
      </c>
      <c r="C83" s="1791"/>
      <c r="D83" s="1791"/>
      <c r="E83" s="1791"/>
      <c r="F83" s="1994"/>
      <c r="G83" s="1999">
        <v>43.23</v>
      </c>
      <c r="H83" s="2863">
        <v>3.7559916431999997E-2</v>
      </c>
      <c r="I83" s="360">
        <v>0.35</v>
      </c>
      <c r="J83" s="360">
        <v>0</v>
      </c>
      <c r="K83" s="361">
        <v>43.61</v>
      </c>
      <c r="L83" s="12"/>
      <c r="M83" s="12"/>
      <c r="N83" s="12"/>
      <c r="O83" s="12"/>
      <c r="P83" s="12"/>
      <c r="Q83" s="12"/>
      <c r="R83" s="12"/>
      <c r="S83" s="12"/>
      <c r="T83" s="12"/>
      <c r="U83" s="12"/>
      <c r="V83" s="12"/>
      <c r="W83" s="12"/>
      <c r="X83" s="12"/>
      <c r="Y83" s="12"/>
      <c r="Z83" s="12"/>
      <c r="AA83" s="12"/>
    </row>
    <row r="84" spans="1:27" ht="12.75" customHeight="1">
      <c r="A84" s="12"/>
      <c r="B84" s="1981" t="s">
        <v>43</v>
      </c>
      <c r="C84" s="1981"/>
      <c r="D84" s="1981"/>
      <c r="E84" s="1981"/>
      <c r="F84" s="1996"/>
      <c r="G84" s="2001">
        <v>1624.85</v>
      </c>
      <c r="H84" s="362">
        <v>4.0199999999999996</v>
      </c>
      <c r="I84" s="362">
        <v>106.47</v>
      </c>
      <c r="J84" s="362">
        <v>0</v>
      </c>
      <c r="K84" s="363">
        <v>1735.34</v>
      </c>
      <c r="L84" s="12"/>
      <c r="M84" s="12"/>
      <c r="N84" s="12"/>
      <c r="O84" s="12"/>
      <c r="P84" s="12"/>
      <c r="Q84" s="12"/>
      <c r="R84" s="12"/>
      <c r="S84" s="12"/>
      <c r="T84" s="12"/>
      <c r="U84" s="12"/>
      <c r="V84" s="12"/>
      <c r="W84" s="12"/>
      <c r="X84" s="12"/>
      <c r="Y84" s="12"/>
      <c r="Z84" s="12"/>
      <c r="AA84" s="12"/>
    </row>
    <row r="86" spans="1:27" ht="15" customHeight="1">
      <c r="B86" s="3444" t="s">
        <v>73</v>
      </c>
      <c r="C86" s="2885"/>
      <c r="D86" s="3030"/>
      <c r="E86" s="3589" t="s">
        <v>610</v>
      </c>
      <c r="F86" s="2885"/>
    </row>
    <row r="87" spans="1:27" ht="15" customHeight="1">
      <c r="B87" s="3297"/>
      <c r="C87" s="3297"/>
      <c r="D87" s="3298"/>
      <c r="E87" s="2002">
        <v>2024</v>
      </c>
      <c r="F87" s="2002">
        <v>2025</v>
      </c>
    </row>
    <row r="88" spans="1:27" ht="15" customHeight="1">
      <c r="A88" s="12"/>
      <c r="B88" s="2003" t="s">
        <v>74</v>
      </c>
      <c r="C88" s="2003"/>
      <c r="D88" s="2004"/>
      <c r="E88" s="364">
        <v>0.94</v>
      </c>
      <c r="F88" s="365">
        <v>0.85</v>
      </c>
      <c r="G88" s="12"/>
      <c r="H88" s="12"/>
      <c r="I88" s="12"/>
      <c r="J88" s="12"/>
      <c r="K88" s="12"/>
      <c r="L88" s="12"/>
      <c r="M88" s="12"/>
      <c r="N88" s="12"/>
      <c r="O88" s="12"/>
      <c r="P88" s="12"/>
      <c r="Q88" s="12"/>
      <c r="R88" s="12"/>
      <c r="S88" s="12"/>
      <c r="T88" s="12"/>
      <c r="U88" s="12"/>
      <c r="V88" s="12"/>
      <c r="W88" s="12"/>
      <c r="X88" s="12"/>
      <c r="Y88" s="12"/>
      <c r="Z88" s="12"/>
      <c r="AA88" s="12"/>
    </row>
    <row r="89" spans="1:27" ht="15" customHeight="1">
      <c r="A89" s="12"/>
      <c r="B89" s="2005" t="s">
        <v>75</v>
      </c>
      <c r="C89" s="2005"/>
      <c r="D89" s="366"/>
      <c r="E89" s="367">
        <v>0.06</v>
      </c>
      <c r="F89" s="368">
        <v>0.15</v>
      </c>
      <c r="G89" s="12"/>
      <c r="H89" s="12"/>
      <c r="I89" s="12"/>
      <c r="J89" s="12"/>
      <c r="K89" s="12"/>
      <c r="L89" s="12"/>
      <c r="M89" s="12"/>
      <c r="N89" s="12"/>
      <c r="O89" s="12"/>
      <c r="P89" s="12"/>
      <c r="Q89" s="12"/>
      <c r="R89" s="12"/>
      <c r="S89" s="12"/>
      <c r="T89" s="12"/>
      <c r="U89" s="12"/>
      <c r="V89" s="12"/>
      <c r="W89" s="12"/>
      <c r="X89" s="12"/>
      <c r="Y89" s="12"/>
      <c r="Z89" s="12"/>
      <c r="AA89" s="12"/>
    </row>
    <row r="90" spans="1:27" ht="15" customHeight="1">
      <c r="B90" s="50"/>
      <c r="C90" s="50"/>
      <c r="D90" s="50"/>
      <c r="E90" s="50"/>
      <c r="F90" s="1"/>
    </row>
    <row r="91" spans="1:27" ht="15" customHeight="1">
      <c r="B91" s="3444" t="s">
        <v>69</v>
      </c>
      <c r="C91" s="2885"/>
      <c r="D91" s="3030"/>
      <c r="E91" s="3589" t="s">
        <v>610</v>
      </c>
      <c r="F91" s="2885"/>
    </row>
    <row r="92" spans="1:27" ht="15" customHeight="1">
      <c r="B92" s="3297"/>
      <c r="C92" s="3297"/>
      <c r="D92" s="3298"/>
      <c r="E92" s="2002">
        <v>2024</v>
      </c>
      <c r="F92" s="2002">
        <v>2025</v>
      </c>
    </row>
    <row r="93" spans="1:27" ht="15" customHeight="1">
      <c r="A93" s="12"/>
      <c r="B93" s="2003" t="s">
        <v>70</v>
      </c>
      <c r="C93" s="2003"/>
      <c r="D93" s="2004"/>
      <c r="E93" s="2006">
        <v>0.02</v>
      </c>
      <c r="F93" s="369">
        <v>6.0000000000000001E-3</v>
      </c>
      <c r="G93" s="12"/>
      <c r="H93" s="12"/>
      <c r="I93" s="12"/>
      <c r="J93" s="12"/>
      <c r="K93" s="12"/>
      <c r="L93" s="12"/>
      <c r="M93" s="12"/>
      <c r="N93" s="12"/>
      <c r="O93" s="12"/>
      <c r="P93" s="12"/>
      <c r="Q93" s="12"/>
      <c r="R93" s="12"/>
      <c r="S93" s="12"/>
      <c r="T93" s="12"/>
      <c r="U93" s="12"/>
      <c r="V93" s="12"/>
      <c r="W93" s="12"/>
      <c r="X93" s="12"/>
      <c r="Y93" s="12"/>
      <c r="Z93" s="12"/>
      <c r="AA93" s="12"/>
    </row>
    <row r="94" spans="1:27" ht="15" customHeight="1">
      <c r="A94" s="12"/>
      <c r="B94" s="2007" t="s">
        <v>71</v>
      </c>
      <c r="C94" s="2007"/>
      <c r="D94" s="370"/>
      <c r="E94" s="2008">
        <v>7.0000000000000007E-2</v>
      </c>
      <c r="F94" s="371">
        <v>0.104</v>
      </c>
      <c r="G94" s="12"/>
      <c r="H94" s="12"/>
      <c r="I94" s="12"/>
      <c r="J94" s="12"/>
      <c r="K94" s="12"/>
      <c r="L94" s="12"/>
      <c r="M94" s="12"/>
      <c r="N94" s="12"/>
      <c r="O94" s="12"/>
      <c r="P94" s="12"/>
      <c r="Q94" s="12"/>
      <c r="R94" s="12"/>
      <c r="S94" s="12"/>
      <c r="T94" s="12"/>
      <c r="U94" s="12"/>
      <c r="V94" s="12"/>
      <c r="W94" s="12"/>
      <c r="X94" s="12"/>
      <c r="Y94" s="12"/>
      <c r="Z94" s="12"/>
      <c r="AA94" s="12"/>
    </row>
    <row r="95" spans="1:27" ht="15" customHeight="1">
      <c r="A95" s="12"/>
      <c r="B95" s="2005" t="s">
        <v>72</v>
      </c>
      <c r="C95" s="2005"/>
      <c r="D95" s="366"/>
      <c r="E95" s="372">
        <v>0.91</v>
      </c>
      <c r="F95" s="373">
        <v>0.89</v>
      </c>
      <c r="G95" s="12"/>
      <c r="H95" s="12"/>
      <c r="I95" s="12"/>
      <c r="J95" s="12"/>
      <c r="K95" s="12"/>
      <c r="L95" s="12"/>
      <c r="M95" s="12"/>
      <c r="N95" s="12"/>
      <c r="O95" s="12"/>
      <c r="P95" s="12"/>
      <c r="Q95" s="12"/>
      <c r="R95" s="12"/>
      <c r="S95" s="12"/>
      <c r="T95" s="12"/>
      <c r="U95" s="12"/>
      <c r="V95" s="12"/>
      <c r="W95" s="12"/>
      <c r="X95" s="12"/>
      <c r="Y95" s="12"/>
      <c r="Z95" s="12"/>
      <c r="AA95" s="12"/>
    </row>
    <row r="96" spans="1:27" ht="15" customHeight="1">
      <c r="B96" s="50"/>
      <c r="C96" s="50"/>
      <c r="D96" s="50"/>
      <c r="E96" s="50"/>
      <c r="F96" s="1"/>
    </row>
    <row r="97" spans="1:27" ht="15" customHeight="1">
      <c r="B97" s="3444" t="s">
        <v>611</v>
      </c>
      <c r="C97" s="2885"/>
      <c r="D97" s="3030"/>
      <c r="E97" s="3589" t="s">
        <v>610</v>
      </c>
      <c r="F97" s="2885"/>
    </row>
    <row r="98" spans="1:27" ht="15" customHeight="1">
      <c r="B98" s="3297"/>
      <c r="C98" s="3297"/>
      <c r="D98" s="3298"/>
      <c r="E98" s="2002">
        <v>2024</v>
      </c>
      <c r="F98" s="2002">
        <v>2025</v>
      </c>
    </row>
    <row r="99" spans="1:27" ht="15" customHeight="1">
      <c r="A99" s="12"/>
      <c r="B99" s="2003" t="s">
        <v>77</v>
      </c>
      <c r="C99" s="2003"/>
      <c r="D99" s="2004"/>
      <c r="E99" s="374">
        <v>0.95</v>
      </c>
      <c r="F99" s="375">
        <v>0.95</v>
      </c>
      <c r="G99" s="12"/>
      <c r="H99" s="12"/>
      <c r="I99" s="12"/>
      <c r="J99" s="12"/>
      <c r="K99" s="12"/>
      <c r="L99" s="12"/>
      <c r="M99" s="12"/>
      <c r="N99" s="12"/>
      <c r="O99" s="12"/>
      <c r="P99" s="12"/>
      <c r="Q99" s="12"/>
      <c r="R99" s="12"/>
      <c r="S99" s="12"/>
      <c r="T99" s="12"/>
      <c r="U99" s="12"/>
      <c r="V99" s="12"/>
      <c r="W99" s="12"/>
      <c r="X99" s="12"/>
      <c r="Y99" s="12"/>
      <c r="Z99" s="12"/>
      <c r="AA99" s="12"/>
    </row>
    <row r="100" spans="1:27" ht="15" customHeight="1">
      <c r="A100" s="12"/>
      <c r="B100" s="2005" t="s">
        <v>78</v>
      </c>
      <c r="C100" s="2005"/>
      <c r="D100" s="366"/>
      <c r="E100" s="376">
        <v>0.05</v>
      </c>
      <c r="F100" s="377">
        <v>0.05</v>
      </c>
      <c r="G100" s="12"/>
      <c r="H100" s="2009"/>
      <c r="I100" s="12"/>
      <c r="J100" s="12"/>
      <c r="K100" s="12"/>
      <c r="L100" s="352"/>
      <c r="M100" s="352"/>
      <c r="N100" s="12"/>
      <c r="O100" s="12"/>
      <c r="P100" s="12"/>
      <c r="Q100" s="12"/>
      <c r="R100" s="12"/>
      <c r="S100" s="12"/>
      <c r="T100" s="12"/>
      <c r="U100" s="12"/>
      <c r="V100" s="12"/>
      <c r="W100" s="12"/>
      <c r="X100" s="12"/>
      <c r="Y100" s="12"/>
      <c r="Z100" s="12"/>
      <c r="AA100" s="12"/>
    </row>
    <row r="101" spans="1:27" ht="15" customHeight="1">
      <c r="B101" s="2010"/>
      <c r="C101" s="2010"/>
      <c r="D101" s="2010"/>
      <c r="E101" s="2010"/>
      <c r="F101" s="2010"/>
      <c r="G101" s="1806"/>
      <c r="H101" s="1806"/>
      <c r="I101" s="1806"/>
      <c r="J101" s="2011"/>
      <c r="K101" s="2012"/>
      <c r="L101" s="352"/>
      <c r="M101" s="352"/>
    </row>
    <row r="102" spans="1:27" ht="12.75" customHeight="1">
      <c r="B102" s="1705" t="s">
        <v>79</v>
      </c>
      <c r="C102" s="1705"/>
      <c r="D102" s="1705"/>
      <c r="E102" s="1705"/>
      <c r="F102" s="1705"/>
      <c r="G102" s="1705"/>
      <c r="H102" s="1705"/>
      <c r="I102" s="1705"/>
      <c r="J102" s="1705"/>
      <c r="K102" s="1705"/>
      <c r="L102" s="1705"/>
      <c r="M102" s="1705"/>
    </row>
    <row r="103" spans="1:27" ht="12.75" customHeight="1">
      <c r="A103" s="1807"/>
      <c r="B103" s="2013"/>
      <c r="C103" s="2013"/>
      <c r="D103" s="2013"/>
      <c r="E103" s="2013"/>
      <c r="F103" s="2013"/>
      <c r="G103" s="2013"/>
      <c r="H103" s="2013"/>
      <c r="I103" s="2013"/>
      <c r="J103" s="2013"/>
      <c r="K103" s="2013"/>
      <c r="L103" s="2013"/>
      <c r="M103" s="2013"/>
      <c r="N103" s="1807"/>
      <c r="O103" s="1807"/>
      <c r="P103" s="1807"/>
      <c r="Q103" s="1807"/>
      <c r="R103" s="1807"/>
      <c r="S103" s="1807"/>
      <c r="T103" s="1807"/>
      <c r="U103" s="1807"/>
      <c r="V103" s="1807"/>
      <c r="W103" s="1807"/>
      <c r="X103" s="1807"/>
      <c r="Y103" s="1807"/>
      <c r="Z103" s="1807"/>
      <c r="AA103" s="1807"/>
    </row>
    <row r="104" spans="1:27" ht="15" customHeight="1">
      <c r="B104" s="3066" t="s">
        <v>612</v>
      </c>
      <c r="C104" s="2885"/>
      <c r="D104" s="2885"/>
      <c r="E104" s="2885"/>
      <c r="F104" s="2885"/>
      <c r="G104" s="2885"/>
      <c r="H104" s="2885"/>
      <c r="I104" s="2885"/>
      <c r="J104" s="2885"/>
      <c r="K104" s="2885"/>
      <c r="L104" s="2885"/>
      <c r="M104" s="2885"/>
    </row>
    <row r="105" spans="1:27" ht="15" customHeight="1">
      <c r="B105" s="2885"/>
      <c r="C105" s="2885"/>
      <c r="D105" s="2885"/>
      <c r="E105" s="2885"/>
      <c r="F105" s="2885"/>
      <c r="G105" s="2885"/>
      <c r="H105" s="2885"/>
      <c r="I105" s="2885"/>
      <c r="J105" s="2885"/>
      <c r="K105" s="2885"/>
      <c r="L105" s="2885"/>
      <c r="M105" s="2885"/>
    </row>
    <row r="106" spans="1:27" ht="12.75" customHeight="1">
      <c r="B106" s="1"/>
      <c r="C106" s="1"/>
      <c r="D106" s="1"/>
      <c r="E106" s="1"/>
      <c r="F106" s="1"/>
      <c r="G106" s="1"/>
      <c r="H106" s="1"/>
      <c r="I106" s="1"/>
      <c r="J106" s="1"/>
      <c r="K106" s="1"/>
      <c r="L106" s="1"/>
      <c r="M106" s="1"/>
    </row>
    <row r="107" spans="1:27" ht="15" customHeight="1">
      <c r="B107" s="1705" t="s">
        <v>613</v>
      </c>
      <c r="C107" s="1705"/>
      <c r="D107" s="1705"/>
      <c r="E107" s="1705"/>
      <c r="F107" s="1705"/>
      <c r="G107" s="1705"/>
      <c r="H107" s="1705"/>
      <c r="I107" s="1705"/>
      <c r="J107" s="1705"/>
      <c r="K107" s="1705"/>
      <c r="L107" s="1705"/>
      <c r="M107" s="1705"/>
    </row>
    <row r="108" spans="1:27" ht="15" customHeight="1">
      <c r="A108" s="1807"/>
      <c r="B108" s="2013"/>
      <c r="C108" s="2013"/>
      <c r="D108" s="2013"/>
      <c r="E108" s="2013"/>
      <c r="F108" s="2013"/>
      <c r="G108" s="2013"/>
      <c r="H108" s="2013"/>
      <c r="I108" s="2013"/>
      <c r="J108" s="2013"/>
      <c r="K108" s="2013"/>
      <c r="L108" s="2013"/>
      <c r="M108" s="2013"/>
      <c r="N108" s="1807"/>
      <c r="O108" s="1807"/>
      <c r="P108" s="1807"/>
      <c r="Q108" s="1807"/>
      <c r="R108" s="1807"/>
      <c r="S108" s="1807"/>
      <c r="T108" s="1807"/>
      <c r="U108" s="1807"/>
      <c r="V108" s="1807"/>
      <c r="W108" s="1807"/>
      <c r="X108" s="1807"/>
      <c r="Y108" s="1807"/>
      <c r="Z108" s="1807"/>
      <c r="AA108" s="1807"/>
    </row>
    <row r="109" spans="1:27" ht="15" customHeight="1">
      <c r="A109" s="1807"/>
      <c r="B109" s="2983" t="s">
        <v>614</v>
      </c>
      <c r="C109" s="2885"/>
      <c r="D109" s="2885"/>
      <c r="E109" s="2885"/>
      <c r="F109" s="2885"/>
      <c r="G109" s="2885"/>
      <c r="H109" s="2885"/>
      <c r="I109" s="2885"/>
      <c r="J109" s="2885"/>
      <c r="K109" s="2885"/>
      <c r="L109" s="2885"/>
      <c r="M109" s="2885"/>
      <c r="N109" s="1807"/>
      <c r="O109" s="1807"/>
      <c r="P109" s="1807"/>
      <c r="Q109" s="1807"/>
      <c r="R109" s="1807"/>
      <c r="S109" s="1807"/>
      <c r="T109" s="1807"/>
      <c r="U109" s="1807"/>
      <c r="V109" s="1807"/>
      <c r="W109" s="1807"/>
      <c r="X109" s="1807"/>
      <c r="Y109" s="1807"/>
      <c r="Z109" s="1807"/>
      <c r="AA109" s="1807"/>
    </row>
    <row r="110" spans="1:27" ht="15" customHeight="1">
      <c r="B110" s="2885"/>
      <c r="C110" s="2882"/>
      <c r="D110" s="2882"/>
      <c r="E110" s="2882"/>
      <c r="F110" s="2882"/>
      <c r="G110" s="2882"/>
      <c r="H110" s="2882"/>
      <c r="I110" s="2882"/>
      <c r="J110" s="2882"/>
      <c r="K110" s="2882"/>
      <c r="L110" s="2882"/>
      <c r="M110" s="2885"/>
      <c r="N110" s="176"/>
    </row>
    <row r="111" spans="1:27" ht="15" customHeight="1">
      <c r="B111" s="2885"/>
      <c r="C111" s="2882"/>
      <c r="D111" s="2882"/>
      <c r="E111" s="2882"/>
      <c r="F111" s="2882"/>
      <c r="G111" s="2882"/>
      <c r="H111" s="2882"/>
      <c r="I111" s="2882"/>
      <c r="J111" s="2882"/>
      <c r="K111" s="2882"/>
      <c r="L111" s="2882"/>
      <c r="M111" s="2885"/>
      <c r="N111" s="176"/>
    </row>
    <row r="112" spans="1:27" ht="15" customHeight="1">
      <c r="B112" s="2885"/>
      <c r="C112" s="2882"/>
      <c r="D112" s="2882"/>
      <c r="E112" s="2882"/>
      <c r="F112" s="2882"/>
      <c r="G112" s="2882"/>
      <c r="H112" s="2882"/>
      <c r="I112" s="2882"/>
      <c r="J112" s="2882"/>
      <c r="K112" s="2882"/>
      <c r="L112" s="2882"/>
      <c r="M112" s="2885"/>
      <c r="N112" s="176"/>
    </row>
    <row r="113" spans="2:14" ht="15" customHeight="1">
      <c r="B113" s="2885"/>
      <c r="C113" s="2882"/>
      <c r="D113" s="2882"/>
      <c r="E113" s="2882"/>
      <c r="F113" s="2882"/>
      <c r="G113" s="2882"/>
      <c r="H113" s="2882"/>
      <c r="I113" s="2882"/>
      <c r="J113" s="2882"/>
      <c r="K113" s="2882"/>
      <c r="L113" s="2882"/>
      <c r="M113" s="2885"/>
      <c r="N113" s="176"/>
    </row>
    <row r="114" spans="2:14" ht="15" customHeight="1">
      <c r="B114" s="2885"/>
      <c r="C114" s="2882"/>
      <c r="D114" s="2882"/>
      <c r="E114" s="2882"/>
      <c r="F114" s="2882"/>
      <c r="G114" s="2882"/>
      <c r="H114" s="2882"/>
      <c r="I114" s="2882"/>
      <c r="J114" s="2882"/>
      <c r="K114" s="2882"/>
      <c r="L114" s="2882"/>
      <c r="M114" s="2885"/>
      <c r="N114" s="176"/>
    </row>
    <row r="115" spans="2:14" ht="15" customHeight="1">
      <c r="B115" s="2885"/>
      <c r="C115" s="2882"/>
      <c r="D115" s="2882"/>
      <c r="E115" s="2882"/>
      <c r="F115" s="2882"/>
      <c r="G115" s="2882"/>
      <c r="H115" s="2882"/>
      <c r="I115" s="2882"/>
      <c r="J115" s="2882"/>
      <c r="K115" s="2882"/>
      <c r="L115" s="2882"/>
      <c r="M115" s="2885"/>
    </row>
    <row r="116" spans="2:14" ht="15" customHeight="1">
      <c r="B116" s="2885"/>
      <c r="C116" s="2882"/>
      <c r="D116" s="2882"/>
      <c r="E116" s="2882"/>
      <c r="F116" s="2882"/>
      <c r="G116" s="2882"/>
      <c r="H116" s="2882"/>
      <c r="I116" s="2882"/>
      <c r="J116" s="2882"/>
      <c r="K116" s="2882"/>
      <c r="L116" s="2882"/>
      <c r="M116" s="2885"/>
    </row>
    <row r="117" spans="2:14" ht="15" customHeight="1">
      <c r="B117" s="2885"/>
      <c r="C117" s="2885"/>
      <c r="D117" s="2885"/>
      <c r="E117" s="2885"/>
      <c r="F117" s="2885"/>
      <c r="G117" s="2885"/>
      <c r="H117" s="2885"/>
      <c r="I117" s="2885"/>
      <c r="J117" s="2885"/>
      <c r="K117" s="2885"/>
      <c r="L117" s="2885"/>
      <c r="M117" s="2885"/>
    </row>
    <row r="118" spans="2:14" ht="12.75" customHeight="1">
      <c r="B118" s="378"/>
      <c r="C118" s="378"/>
      <c r="D118" s="378"/>
      <c r="E118" s="378"/>
      <c r="F118" s="378"/>
      <c r="G118" s="378"/>
      <c r="H118" s="378"/>
      <c r="I118" s="378"/>
      <c r="J118" s="378"/>
      <c r="K118" s="378"/>
      <c r="L118" s="378"/>
      <c r="M118" s="378"/>
    </row>
    <row r="119" spans="2:14" ht="12.75" customHeight="1">
      <c r="B119" s="1705" t="s">
        <v>615</v>
      </c>
      <c r="C119" s="1705"/>
      <c r="D119" s="1705"/>
      <c r="E119" s="1705"/>
      <c r="F119" s="1705"/>
      <c r="G119" s="1705"/>
      <c r="H119" s="1705"/>
      <c r="I119" s="1705"/>
      <c r="J119" s="1705"/>
      <c r="K119" s="1705"/>
      <c r="L119" s="1705"/>
      <c r="M119" s="1705"/>
    </row>
    <row r="120" spans="2:14" ht="15" customHeight="1">
      <c r="B120" s="2983" t="s">
        <v>616</v>
      </c>
      <c r="C120" s="2885"/>
      <c r="D120" s="2885"/>
      <c r="E120" s="2885"/>
      <c r="F120" s="2885"/>
      <c r="G120" s="2885"/>
      <c r="H120" s="2885"/>
      <c r="I120" s="2885"/>
      <c r="J120" s="2885"/>
      <c r="K120" s="2885"/>
      <c r="L120" s="2885"/>
      <c r="M120" s="2885"/>
    </row>
    <row r="121" spans="2:14" ht="15" customHeight="1">
      <c r="B121" s="2885"/>
      <c r="C121" s="2882"/>
      <c r="D121" s="2882"/>
      <c r="E121" s="2882"/>
      <c r="F121" s="2882"/>
      <c r="G121" s="2882"/>
      <c r="H121" s="2882"/>
      <c r="I121" s="2882"/>
      <c r="J121" s="2882"/>
      <c r="K121" s="2882"/>
      <c r="L121" s="2882"/>
      <c r="M121" s="2885"/>
    </row>
    <row r="122" spans="2:14" ht="15" customHeight="1">
      <c r="B122" s="2885"/>
      <c r="C122" s="2882"/>
      <c r="D122" s="2882"/>
      <c r="E122" s="2882"/>
      <c r="F122" s="2882"/>
      <c r="G122" s="2882"/>
      <c r="H122" s="2882"/>
      <c r="I122" s="2882"/>
      <c r="J122" s="2882"/>
      <c r="K122" s="2882"/>
      <c r="L122" s="2882"/>
      <c r="M122" s="2885"/>
    </row>
    <row r="123" spans="2:14" ht="15" customHeight="1">
      <c r="B123" s="2885"/>
      <c r="C123" s="2882"/>
      <c r="D123" s="2882"/>
      <c r="E123" s="2882"/>
      <c r="F123" s="2882"/>
      <c r="G123" s="2882"/>
      <c r="H123" s="2882"/>
      <c r="I123" s="2882"/>
      <c r="J123" s="2882"/>
      <c r="K123" s="2882"/>
      <c r="L123" s="2882"/>
      <c r="M123" s="2885"/>
    </row>
    <row r="124" spans="2:14" ht="15" customHeight="1">
      <c r="B124" s="2885"/>
      <c r="C124" s="2885"/>
      <c r="D124" s="2885"/>
      <c r="E124" s="2885"/>
      <c r="F124" s="2885"/>
      <c r="G124" s="2885"/>
      <c r="H124" s="2885"/>
      <c r="I124" s="2885"/>
      <c r="J124" s="2885"/>
      <c r="K124" s="2885"/>
      <c r="L124" s="2885"/>
      <c r="M124" s="2885"/>
    </row>
    <row r="125" spans="2:14" ht="15" customHeight="1">
      <c r="B125" s="1"/>
      <c r="C125" s="1"/>
      <c r="D125" s="1"/>
      <c r="E125" s="1"/>
      <c r="F125" s="1"/>
      <c r="G125" s="1"/>
      <c r="H125" s="1"/>
      <c r="I125" s="1"/>
      <c r="J125" s="1"/>
      <c r="K125" s="1"/>
      <c r="L125" s="1"/>
      <c r="M125" s="1"/>
    </row>
    <row r="126" spans="2:14" ht="30" customHeight="1">
      <c r="B126" s="379" t="s">
        <v>81</v>
      </c>
      <c r="C126" s="10"/>
      <c r="D126" s="10"/>
      <c r="E126" s="10"/>
      <c r="F126" s="10"/>
      <c r="G126" s="10"/>
      <c r="H126" s="10"/>
      <c r="I126" s="10"/>
      <c r="J126" s="10"/>
      <c r="K126" s="10"/>
      <c r="L126" s="10"/>
      <c r="M126" s="10"/>
    </row>
    <row r="127" spans="2:14" ht="12.75" customHeight="1">
      <c r="B127" s="1"/>
      <c r="C127" s="1"/>
      <c r="D127" s="1"/>
      <c r="E127" s="1"/>
      <c r="F127" s="1"/>
      <c r="G127" s="1"/>
      <c r="H127" s="1"/>
      <c r="I127" s="1"/>
      <c r="J127" s="1"/>
      <c r="K127" s="1"/>
      <c r="L127" s="1"/>
      <c r="M127" s="1"/>
    </row>
    <row r="128" spans="2:14" ht="12.75" customHeight="1">
      <c r="B128" s="1"/>
      <c r="C128" s="1"/>
      <c r="D128" s="1"/>
      <c r="E128" s="1"/>
      <c r="F128" s="1"/>
      <c r="G128" s="1"/>
      <c r="H128" s="1"/>
      <c r="I128" s="1"/>
      <c r="J128" s="1"/>
      <c r="K128" s="1"/>
      <c r="L128" s="1"/>
      <c r="M128" s="1"/>
    </row>
    <row r="129" spans="1:27" ht="15" customHeight="1">
      <c r="B129" s="1705" t="s">
        <v>82</v>
      </c>
      <c r="C129" s="1705"/>
      <c r="D129" s="1705"/>
      <c r="E129" s="1705"/>
      <c r="F129" s="1705"/>
      <c r="G129" s="1705"/>
      <c r="H129" s="1705"/>
      <c r="I129" s="1705"/>
      <c r="J129" s="1705"/>
      <c r="K129" s="1705"/>
      <c r="L129" s="1705"/>
      <c r="M129" s="1705"/>
    </row>
    <row r="130" spans="1:27" ht="15" customHeight="1">
      <c r="B130" s="1"/>
      <c r="C130" s="1"/>
      <c r="D130" s="1"/>
      <c r="E130" s="1"/>
      <c r="F130" s="1"/>
      <c r="G130" s="1"/>
      <c r="H130" s="1"/>
      <c r="I130" s="1"/>
      <c r="J130" s="1"/>
      <c r="K130" s="1"/>
      <c r="L130" s="1"/>
      <c r="M130" s="1"/>
    </row>
    <row r="131" spans="1:27" ht="15" customHeight="1">
      <c r="B131" s="3444" t="s">
        <v>617</v>
      </c>
      <c r="C131" s="2885"/>
      <c r="D131" s="3030"/>
      <c r="E131" s="3320">
        <v>2023</v>
      </c>
      <c r="F131" s="2885"/>
      <c r="G131" s="3030"/>
      <c r="H131" s="3320">
        <v>2024</v>
      </c>
      <c r="I131" s="2885"/>
      <c r="J131" s="2885"/>
      <c r="K131" s="3587">
        <v>2025</v>
      </c>
      <c r="L131" s="2885"/>
      <c r="M131" s="2885"/>
    </row>
    <row r="132" spans="1:27" ht="15" customHeight="1">
      <c r="B132" s="3297"/>
      <c r="C132" s="3297"/>
      <c r="D132" s="3298"/>
      <c r="E132" s="2014" t="s">
        <v>84</v>
      </c>
      <c r="F132" s="1976" t="s">
        <v>107</v>
      </c>
      <c r="G132" s="2015" t="s">
        <v>43</v>
      </c>
      <c r="H132" s="2014" t="s">
        <v>84</v>
      </c>
      <c r="I132" s="1976" t="s">
        <v>107</v>
      </c>
      <c r="J132" s="1953" t="s">
        <v>43</v>
      </c>
      <c r="K132" s="2016" t="s">
        <v>84</v>
      </c>
      <c r="L132" s="1976" t="s">
        <v>107</v>
      </c>
      <c r="M132" s="1953" t="s">
        <v>43</v>
      </c>
    </row>
    <row r="133" spans="1:27" ht="15" customHeight="1">
      <c r="A133" s="12"/>
      <c r="B133" s="3054" t="s">
        <v>370</v>
      </c>
      <c r="C133" s="2995"/>
      <c r="D133" s="3312"/>
      <c r="E133" s="2017">
        <v>5860</v>
      </c>
      <c r="F133" s="1793">
        <v>1187</v>
      </c>
      <c r="G133" s="2018">
        <v>7047</v>
      </c>
      <c r="H133" s="2017">
        <v>5733</v>
      </c>
      <c r="I133" s="1793">
        <v>1452</v>
      </c>
      <c r="J133" s="2019">
        <v>7185</v>
      </c>
      <c r="K133" s="2020">
        <v>5476</v>
      </c>
      <c r="L133" s="380">
        <v>1479</v>
      </c>
      <c r="M133" s="2021">
        <v>6955</v>
      </c>
      <c r="N133" s="12"/>
      <c r="O133" s="12"/>
      <c r="P133" s="12"/>
      <c r="Q133" s="12"/>
      <c r="R133" s="12"/>
      <c r="S133" s="12"/>
      <c r="T133" s="12"/>
      <c r="U133" s="12"/>
      <c r="V133" s="12"/>
      <c r="W133" s="12"/>
      <c r="X133" s="12"/>
      <c r="Y133" s="12"/>
      <c r="Z133" s="12"/>
      <c r="AA133" s="12"/>
    </row>
    <row r="134" spans="1:27" ht="15" customHeight="1">
      <c r="A134" s="12"/>
      <c r="B134" s="2907" t="s">
        <v>88</v>
      </c>
      <c r="C134" s="2908"/>
      <c r="D134" s="3034"/>
      <c r="E134" s="2022">
        <v>11</v>
      </c>
      <c r="F134" s="77">
        <v>19</v>
      </c>
      <c r="G134" s="381">
        <v>30</v>
      </c>
      <c r="H134" s="2022">
        <v>11</v>
      </c>
      <c r="I134" s="77">
        <v>22</v>
      </c>
      <c r="J134" s="1794">
        <v>33</v>
      </c>
      <c r="K134" s="382">
        <v>32</v>
      </c>
      <c r="L134" s="383">
        <v>203</v>
      </c>
      <c r="M134" s="384">
        <v>235</v>
      </c>
      <c r="N134" s="12"/>
      <c r="O134" s="12"/>
      <c r="P134" s="12"/>
      <c r="Q134" s="12"/>
      <c r="R134" s="12"/>
      <c r="S134" s="12"/>
      <c r="T134" s="12"/>
      <c r="U134" s="12"/>
      <c r="V134" s="12"/>
      <c r="W134" s="12"/>
      <c r="X134" s="12"/>
      <c r="Y134" s="12"/>
      <c r="Z134" s="12"/>
      <c r="AA134" s="12"/>
    </row>
    <row r="135" spans="1:27" ht="15" customHeight="1">
      <c r="A135" s="12"/>
      <c r="B135" s="3199" t="s">
        <v>89</v>
      </c>
      <c r="C135" s="2993"/>
      <c r="D135" s="3314"/>
      <c r="E135" s="3497">
        <v>163</v>
      </c>
      <c r="F135" s="3010">
        <v>635</v>
      </c>
      <c r="G135" s="3499">
        <v>798</v>
      </c>
      <c r="H135" s="3497">
        <v>96</v>
      </c>
      <c r="I135" s="3010">
        <v>482</v>
      </c>
      <c r="J135" s="3011">
        <v>578</v>
      </c>
      <c r="K135" s="3493">
        <v>87</v>
      </c>
      <c r="L135" s="3495">
        <v>312</v>
      </c>
      <c r="M135" s="3496">
        <v>399</v>
      </c>
      <c r="N135" s="12"/>
      <c r="O135" s="12"/>
      <c r="P135" s="12"/>
      <c r="Q135" s="12"/>
      <c r="R135" s="12"/>
      <c r="S135" s="12"/>
      <c r="T135" s="12"/>
      <c r="U135" s="12"/>
      <c r="V135" s="12"/>
      <c r="W135" s="12"/>
      <c r="X135" s="12"/>
      <c r="Y135" s="12"/>
      <c r="Z135" s="12"/>
      <c r="AA135" s="12"/>
    </row>
    <row r="136" spans="1:27" ht="15" customHeight="1">
      <c r="A136" s="12"/>
      <c r="B136" s="2995"/>
      <c r="C136" s="2995"/>
      <c r="D136" s="3312"/>
      <c r="E136" s="3515"/>
      <c r="F136" s="3144"/>
      <c r="G136" s="3531"/>
      <c r="H136" s="3498"/>
      <c r="I136" s="3000"/>
      <c r="J136" s="2991"/>
      <c r="K136" s="3494"/>
      <c r="L136" s="3000"/>
      <c r="M136" s="2991"/>
      <c r="N136" s="12"/>
      <c r="O136" s="12"/>
      <c r="P136" s="12"/>
      <c r="Q136" s="12"/>
      <c r="R136" s="12"/>
      <c r="S136" s="12"/>
      <c r="T136" s="12"/>
      <c r="U136" s="12"/>
      <c r="V136" s="12"/>
      <c r="W136" s="12"/>
      <c r="X136" s="12"/>
      <c r="Y136" s="12"/>
      <c r="Z136" s="12"/>
      <c r="AA136" s="12"/>
    </row>
    <row r="137" spans="1:27" ht="15" customHeight="1">
      <c r="A137" s="12"/>
      <c r="B137" s="1981" t="s">
        <v>618</v>
      </c>
      <c r="C137" s="1981"/>
      <c r="D137" s="1996"/>
      <c r="E137" s="2025">
        <f t="shared" ref="E137:G137" si="0">E133+E134+E135</f>
        <v>6034</v>
      </c>
      <c r="F137" s="385">
        <f t="shared" si="0"/>
        <v>1841</v>
      </c>
      <c r="G137" s="386">
        <f t="shared" si="0"/>
        <v>7875</v>
      </c>
      <c r="H137" s="2025">
        <v>5840</v>
      </c>
      <c r="I137" s="385">
        <v>1956</v>
      </c>
      <c r="J137" s="2026">
        <v>7796</v>
      </c>
      <c r="K137" s="387">
        <v>5595</v>
      </c>
      <c r="L137" s="388">
        <v>1994</v>
      </c>
      <c r="M137" s="389">
        <v>7589</v>
      </c>
      <c r="N137" s="12"/>
      <c r="O137" s="12"/>
      <c r="P137" s="12"/>
      <c r="Q137" s="12"/>
      <c r="R137" s="12"/>
      <c r="S137" s="12"/>
      <c r="T137" s="12"/>
      <c r="U137" s="12"/>
      <c r="V137" s="12"/>
      <c r="W137" s="12"/>
      <c r="X137" s="12"/>
      <c r="Y137" s="12"/>
      <c r="Z137" s="12"/>
      <c r="AA137" s="12"/>
    </row>
    <row r="138" spans="1:27" ht="15" customHeight="1">
      <c r="B138" s="3588" t="s">
        <v>619</v>
      </c>
      <c r="C138" s="2901"/>
      <c r="D138" s="2901"/>
      <c r="E138" s="2901"/>
      <c r="F138" s="2901"/>
      <c r="G138" s="2901"/>
      <c r="H138" s="2901"/>
      <c r="I138" s="2901"/>
      <c r="J138" s="2901"/>
      <c r="K138" s="2901"/>
      <c r="L138" s="2901"/>
      <c r="M138" s="2901"/>
    </row>
    <row r="139" spans="1:27" ht="15" customHeight="1">
      <c r="B139" s="12"/>
      <c r="C139" s="12"/>
      <c r="D139" s="12"/>
      <c r="E139" s="12"/>
      <c r="F139" s="12"/>
      <c r="G139" s="12"/>
      <c r="H139" s="12"/>
      <c r="I139" s="12"/>
      <c r="J139" s="12"/>
      <c r="K139" s="12"/>
      <c r="L139" s="12"/>
      <c r="M139" s="12"/>
    </row>
    <row r="140" spans="1:27" ht="15" customHeight="1">
      <c r="B140" s="3296" t="s">
        <v>620</v>
      </c>
      <c r="C140" s="2885"/>
      <c r="D140" s="2912"/>
      <c r="E140" s="3437">
        <v>2023</v>
      </c>
      <c r="F140" s="2885"/>
      <c r="G140" s="3093"/>
      <c r="H140" s="3319">
        <v>2024</v>
      </c>
      <c r="I140" s="2885"/>
      <c r="J140" s="2885"/>
      <c r="K140" s="3437">
        <v>2025</v>
      </c>
      <c r="L140" s="2885"/>
      <c r="M140" s="2885"/>
    </row>
    <row r="141" spans="1:27" ht="15" customHeight="1">
      <c r="B141" s="3297"/>
      <c r="C141" s="3297"/>
      <c r="D141" s="3411"/>
      <c r="E141" s="390" t="s">
        <v>84</v>
      </c>
      <c r="F141" s="2027" t="s">
        <v>107</v>
      </c>
      <c r="G141" s="391" t="s">
        <v>43</v>
      </c>
      <c r="H141" s="2028" t="s">
        <v>84</v>
      </c>
      <c r="I141" s="2027" t="s">
        <v>107</v>
      </c>
      <c r="J141" s="2029" t="s">
        <v>43</v>
      </c>
      <c r="K141" s="390" t="s">
        <v>84</v>
      </c>
      <c r="L141" s="2027" t="s">
        <v>107</v>
      </c>
      <c r="M141" s="2029" t="s">
        <v>43</v>
      </c>
    </row>
    <row r="142" spans="1:27" ht="15" customHeight="1">
      <c r="A142" s="12"/>
      <c r="B142" s="392" t="s">
        <v>370</v>
      </c>
      <c r="C142" s="392"/>
      <c r="D142" s="392"/>
      <c r="E142" s="392"/>
      <c r="F142" s="392"/>
      <c r="G142" s="392"/>
      <c r="H142" s="392"/>
      <c r="I142" s="392"/>
      <c r="J142" s="392"/>
      <c r="K142" s="392"/>
      <c r="L142" s="392"/>
      <c r="M142" s="392"/>
      <c r="N142" s="12"/>
      <c r="O142" s="12"/>
      <c r="P142" s="12"/>
      <c r="Q142" s="12"/>
      <c r="R142" s="12"/>
      <c r="S142" s="12"/>
      <c r="T142" s="12"/>
      <c r="U142" s="12"/>
      <c r="V142" s="12"/>
      <c r="W142" s="12"/>
      <c r="X142" s="12"/>
      <c r="Y142" s="12"/>
      <c r="Z142" s="12"/>
      <c r="AA142" s="12"/>
    </row>
    <row r="143" spans="1:27" ht="15" customHeight="1">
      <c r="A143" s="12"/>
      <c r="B143" s="2030" t="s">
        <v>24</v>
      </c>
      <c r="C143" s="2030"/>
      <c r="D143" s="2031"/>
      <c r="E143" s="2032">
        <v>320</v>
      </c>
      <c r="F143" s="393">
        <v>76</v>
      </c>
      <c r="G143" s="394">
        <f t="shared" ref="G143:G144" si="1">SUM(E143:F143)</f>
        <v>396</v>
      </c>
      <c r="H143" s="2032">
        <v>290</v>
      </c>
      <c r="I143" s="393">
        <v>76</v>
      </c>
      <c r="J143" s="395">
        <v>366</v>
      </c>
      <c r="K143" s="396">
        <v>270</v>
      </c>
      <c r="L143" s="397">
        <v>87</v>
      </c>
      <c r="M143" s="2033">
        <v>357</v>
      </c>
      <c r="N143" s="12"/>
      <c r="O143" s="12"/>
      <c r="P143" s="12"/>
      <c r="Q143" s="12"/>
      <c r="R143" s="12"/>
      <c r="S143" s="12"/>
      <c r="T143" s="12"/>
      <c r="U143" s="12"/>
      <c r="V143" s="12"/>
      <c r="W143" s="12"/>
      <c r="X143" s="12"/>
      <c r="Y143" s="12"/>
      <c r="Z143" s="12"/>
      <c r="AA143" s="12"/>
    </row>
    <row r="144" spans="1:27" ht="15" customHeight="1">
      <c r="A144" s="12"/>
      <c r="B144" s="1791" t="s">
        <v>27</v>
      </c>
      <c r="C144" s="1791"/>
      <c r="D144" s="1994"/>
      <c r="E144" s="2022">
        <v>161</v>
      </c>
      <c r="F144" s="77">
        <v>37</v>
      </c>
      <c r="G144" s="381">
        <f t="shared" si="1"/>
        <v>198</v>
      </c>
      <c r="H144" s="2022">
        <v>130</v>
      </c>
      <c r="I144" s="77">
        <v>31</v>
      </c>
      <c r="J144" s="398">
        <v>161</v>
      </c>
      <c r="K144" s="399">
        <v>142</v>
      </c>
      <c r="L144" s="383">
        <v>38</v>
      </c>
      <c r="M144" s="384">
        <v>180</v>
      </c>
      <c r="N144" s="12"/>
      <c r="O144" s="12"/>
      <c r="P144" s="12"/>
      <c r="Q144" s="12"/>
      <c r="R144" s="12"/>
      <c r="S144" s="12"/>
      <c r="T144" s="12"/>
      <c r="U144" s="12"/>
      <c r="V144" s="12"/>
      <c r="W144" s="12"/>
      <c r="X144" s="12"/>
      <c r="Y144" s="12"/>
      <c r="Z144" s="12"/>
      <c r="AA144" s="12"/>
    </row>
    <row r="145" spans="1:27" ht="15" customHeight="1">
      <c r="A145" s="12"/>
      <c r="B145" s="1981" t="s">
        <v>43</v>
      </c>
      <c r="C145" s="1981"/>
      <c r="D145" s="1996"/>
      <c r="E145" s="2025">
        <f t="shared" ref="E145:G145" si="2">SUM(E143:E144)</f>
        <v>481</v>
      </c>
      <c r="F145" s="385">
        <f t="shared" si="2"/>
        <v>113</v>
      </c>
      <c r="G145" s="386">
        <f t="shared" si="2"/>
        <v>594</v>
      </c>
      <c r="H145" s="2025">
        <v>420</v>
      </c>
      <c r="I145" s="385">
        <v>107</v>
      </c>
      <c r="J145" s="400">
        <v>527</v>
      </c>
      <c r="K145" s="401">
        <v>412</v>
      </c>
      <c r="L145" s="388">
        <v>125</v>
      </c>
      <c r="M145" s="389">
        <v>537</v>
      </c>
      <c r="N145" s="12"/>
      <c r="O145" s="12"/>
      <c r="P145" s="12"/>
      <c r="Q145" s="12"/>
      <c r="R145" s="12"/>
      <c r="S145" s="12"/>
      <c r="T145" s="12"/>
      <c r="U145" s="12"/>
      <c r="V145" s="12"/>
      <c r="W145" s="12"/>
      <c r="X145" s="12"/>
      <c r="Y145" s="12"/>
      <c r="Z145" s="12"/>
      <c r="AA145" s="12"/>
    </row>
    <row r="146" spans="1:27" ht="15" customHeight="1">
      <c r="A146" s="12"/>
      <c r="B146" s="392" t="s">
        <v>88</v>
      </c>
      <c r="C146" s="392"/>
      <c r="D146" s="392"/>
      <c r="E146" s="392"/>
      <c r="F146" s="392"/>
      <c r="G146" s="392"/>
      <c r="H146" s="392"/>
      <c r="I146" s="392"/>
      <c r="J146" s="392"/>
      <c r="K146" s="392"/>
      <c r="L146" s="392"/>
      <c r="M146" s="392"/>
      <c r="N146" s="12"/>
      <c r="O146" s="12"/>
      <c r="P146" s="12"/>
      <c r="Q146" s="12"/>
      <c r="R146" s="12"/>
      <c r="S146" s="12"/>
      <c r="T146" s="12"/>
      <c r="U146" s="12"/>
      <c r="V146" s="12"/>
      <c r="W146" s="12"/>
      <c r="X146" s="12"/>
      <c r="Y146" s="12"/>
      <c r="Z146" s="12"/>
      <c r="AA146" s="12"/>
    </row>
    <row r="147" spans="1:27" ht="15" customHeight="1">
      <c r="A147" s="12"/>
      <c r="B147" s="2030" t="s">
        <v>24</v>
      </c>
      <c r="C147" s="2030"/>
      <c r="D147" s="2031"/>
      <c r="E147" s="2032">
        <v>0</v>
      </c>
      <c r="F147" s="393">
        <v>3</v>
      </c>
      <c r="G147" s="394">
        <f t="shared" ref="G147:G148" si="3">SUM(E147:F147)</f>
        <v>3</v>
      </c>
      <c r="H147" s="2032">
        <v>2</v>
      </c>
      <c r="I147" s="393">
        <v>3</v>
      </c>
      <c r="J147" s="395">
        <v>5</v>
      </c>
      <c r="K147" s="396">
        <v>2</v>
      </c>
      <c r="L147" s="397">
        <v>2</v>
      </c>
      <c r="M147" s="2033">
        <v>4</v>
      </c>
      <c r="N147" s="12"/>
      <c r="O147" s="12"/>
      <c r="P147" s="12"/>
      <c r="Q147" s="12"/>
      <c r="R147" s="12"/>
      <c r="S147" s="12"/>
      <c r="T147" s="12"/>
      <c r="U147" s="12"/>
      <c r="V147" s="12"/>
      <c r="W147" s="12"/>
      <c r="X147" s="12"/>
      <c r="Y147" s="12"/>
      <c r="Z147" s="12"/>
      <c r="AA147" s="12"/>
    </row>
    <row r="148" spans="1:27" ht="15" customHeight="1">
      <c r="A148" s="12"/>
      <c r="B148" s="1791" t="s">
        <v>27</v>
      </c>
      <c r="C148" s="1791"/>
      <c r="D148" s="1994"/>
      <c r="E148" s="2022">
        <v>0</v>
      </c>
      <c r="F148" s="77">
        <v>0</v>
      </c>
      <c r="G148" s="381">
        <f t="shared" si="3"/>
        <v>0</v>
      </c>
      <c r="H148" s="2022">
        <v>1</v>
      </c>
      <c r="I148" s="77">
        <v>0</v>
      </c>
      <c r="J148" s="398">
        <v>1</v>
      </c>
      <c r="K148" s="399">
        <v>0</v>
      </c>
      <c r="L148" s="383">
        <v>1</v>
      </c>
      <c r="M148" s="384">
        <v>1</v>
      </c>
      <c r="N148" s="12"/>
      <c r="O148" s="12"/>
      <c r="P148" s="12"/>
      <c r="Q148" s="12"/>
      <c r="R148" s="12"/>
      <c r="S148" s="12"/>
      <c r="T148" s="12"/>
      <c r="U148" s="12"/>
      <c r="V148" s="12"/>
      <c r="W148" s="12"/>
      <c r="X148" s="12"/>
      <c r="Y148" s="12"/>
      <c r="Z148" s="12"/>
      <c r="AA148" s="12"/>
    </row>
    <row r="149" spans="1:27" ht="15" customHeight="1">
      <c r="A149" s="12"/>
      <c r="B149" s="1849" t="s">
        <v>43</v>
      </c>
      <c r="C149" s="1849"/>
      <c r="D149" s="2034"/>
      <c r="E149" s="2035">
        <f t="shared" ref="E149:G149" si="4">SUM(E147:E148)</f>
        <v>0</v>
      </c>
      <c r="F149" s="1797">
        <f t="shared" si="4"/>
        <v>3</v>
      </c>
      <c r="G149" s="2036">
        <f t="shared" si="4"/>
        <v>3</v>
      </c>
      <c r="H149" s="2035">
        <v>3</v>
      </c>
      <c r="I149" s="1797">
        <v>3</v>
      </c>
      <c r="J149" s="402">
        <v>6</v>
      </c>
      <c r="K149" s="403">
        <v>2</v>
      </c>
      <c r="L149" s="404">
        <v>3</v>
      </c>
      <c r="M149" s="405">
        <v>5</v>
      </c>
      <c r="N149" s="12"/>
      <c r="O149" s="12"/>
      <c r="P149" s="12"/>
      <c r="Q149" s="12"/>
      <c r="R149" s="12"/>
      <c r="S149" s="12"/>
      <c r="T149" s="12"/>
      <c r="U149" s="12"/>
      <c r="V149" s="12"/>
      <c r="W149" s="12"/>
      <c r="X149" s="12"/>
      <c r="Y149" s="12"/>
      <c r="Z149" s="12"/>
      <c r="AA149" s="12"/>
    </row>
    <row r="150" spans="1:27" ht="15" customHeight="1">
      <c r="A150" s="12"/>
      <c r="B150" s="2037" t="s">
        <v>89</v>
      </c>
      <c r="C150" s="406"/>
      <c r="D150" s="406"/>
      <c r="E150" s="406"/>
      <c r="F150" s="406"/>
      <c r="G150" s="406"/>
      <c r="H150" s="406"/>
      <c r="I150" s="406"/>
      <c r="J150" s="406"/>
      <c r="K150" s="406"/>
      <c r="L150" s="406"/>
      <c r="M150" s="406"/>
      <c r="N150" s="12"/>
      <c r="O150" s="12"/>
      <c r="P150" s="12"/>
      <c r="Q150" s="12"/>
      <c r="R150" s="12"/>
      <c r="S150" s="12"/>
      <c r="T150" s="12"/>
      <c r="U150" s="12"/>
      <c r="V150" s="12"/>
      <c r="W150" s="12"/>
      <c r="X150" s="12"/>
      <c r="Y150" s="12"/>
      <c r="Z150" s="12"/>
      <c r="AA150" s="12"/>
    </row>
    <row r="151" spans="1:27" ht="15" customHeight="1">
      <c r="A151" s="12"/>
      <c r="B151" s="1925" t="s">
        <v>24</v>
      </c>
      <c r="C151" s="1925"/>
      <c r="D151" s="1992"/>
      <c r="E151" s="2017">
        <v>1</v>
      </c>
      <c r="F151" s="1793">
        <v>2</v>
      </c>
      <c r="G151" s="2018">
        <f t="shared" ref="G151:G152" si="5">SUM(E151:F151)</f>
        <v>3</v>
      </c>
      <c r="H151" s="2017">
        <v>1</v>
      </c>
      <c r="I151" s="1793">
        <v>11</v>
      </c>
      <c r="J151" s="407">
        <v>12</v>
      </c>
      <c r="K151" s="408">
        <v>2</v>
      </c>
      <c r="L151" s="380">
        <v>18</v>
      </c>
      <c r="M151" s="2021">
        <v>20</v>
      </c>
      <c r="N151" s="12"/>
      <c r="O151" s="12"/>
      <c r="P151" s="12"/>
      <c r="Q151" s="12"/>
      <c r="R151" s="12"/>
      <c r="S151" s="12"/>
      <c r="T151" s="12"/>
      <c r="U151" s="12"/>
      <c r="V151" s="12"/>
      <c r="W151" s="12"/>
      <c r="X151" s="12"/>
      <c r="Y151" s="12"/>
      <c r="Z151" s="12"/>
      <c r="AA151" s="12"/>
    </row>
    <row r="152" spans="1:27" ht="15" customHeight="1">
      <c r="A152" s="12"/>
      <c r="B152" s="1791" t="s">
        <v>27</v>
      </c>
      <c r="C152" s="1791"/>
      <c r="D152" s="1994"/>
      <c r="E152" s="2022">
        <v>5</v>
      </c>
      <c r="F152" s="77">
        <v>3</v>
      </c>
      <c r="G152" s="381">
        <f t="shared" si="5"/>
        <v>8</v>
      </c>
      <c r="H152" s="2022">
        <v>0</v>
      </c>
      <c r="I152" s="77">
        <v>0</v>
      </c>
      <c r="J152" s="398">
        <v>0</v>
      </c>
      <c r="K152" s="399">
        <v>0</v>
      </c>
      <c r="L152" s="383">
        <v>0</v>
      </c>
      <c r="M152" s="384">
        <v>0</v>
      </c>
      <c r="N152" s="12"/>
      <c r="O152" s="12"/>
      <c r="P152" s="12"/>
      <c r="Q152" s="12"/>
      <c r="R152" s="12"/>
      <c r="S152" s="12"/>
      <c r="T152" s="12"/>
      <c r="U152" s="12"/>
      <c r="V152" s="12"/>
      <c r="W152" s="12"/>
      <c r="X152" s="12"/>
      <c r="Y152" s="12"/>
      <c r="Z152" s="12"/>
      <c r="AA152" s="12"/>
    </row>
    <row r="153" spans="1:27" ht="15" customHeight="1">
      <c r="A153" s="12"/>
      <c r="B153" s="1849" t="s">
        <v>43</v>
      </c>
      <c r="C153" s="1849"/>
      <c r="D153" s="2034"/>
      <c r="E153" s="2035">
        <f t="shared" ref="E153:G153" si="6">SUM(E151:E152)</f>
        <v>6</v>
      </c>
      <c r="F153" s="1797">
        <f t="shared" si="6"/>
        <v>5</v>
      </c>
      <c r="G153" s="2036">
        <f t="shared" si="6"/>
        <v>11</v>
      </c>
      <c r="H153" s="2035">
        <v>1</v>
      </c>
      <c r="I153" s="1797">
        <v>11</v>
      </c>
      <c r="J153" s="402">
        <v>12</v>
      </c>
      <c r="K153" s="403">
        <v>2</v>
      </c>
      <c r="L153" s="404">
        <v>18</v>
      </c>
      <c r="M153" s="405">
        <v>20</v>
      </c>
      <c r="N153" s="12"/>
      <c r="O153" s="12"/>
      <c r="P153" s="12"/>
      <c r="Q153" s="12"/>
      <c r="R153" s="12"/>
      <c r="S153" s="12"/>
      <c r="T153" s="12"/>
      <c r="U153" s="12"/>
      <c r="V153" s="12"/>
      <c r="W153" s="12"/>
      <c r="X153" s="12"/>
      <c r="Y153" s="12"/>
      <c r="Z153" s="12"/>
      <c r="AA153" s="12"/>
    </row>
    <row r="154" spans="1:27" ht="15" customHeight="1">
      <c r="A154" s="12"/>
      <c r="B154" s="2038" t="s">
        <v>621</v>
      </c>
      <c r="C154" s="2038"/>
      <c r="D154" s="2039"/>
      <c r="E154" s="2040">
        <f t="shared" ref="E154:G154" si="7">E145+E149+E153</f>
        <v>487</v>
      </c>
      <c r="F154" s="2041">
        <f t="shared" si="7"/>
        <v>121</v>
      </c>
      <c r="G154" s="2042">
        <f t="shared" si="7"/>
        <v>608</v>
      </c>
      <c r="H154" s="2040">
        <v>424</v>
      </c>
      <c r="I154" s="2041">
        <v>121</v>
      </c>
      <c r="J154" s="2043">
        <v>545</v>
      </c>
      <c r="K154" s="2044">
        <v>416</v>
      </c>
      <c r="L154" s="2045">
        <v>146</v>
      </c>
      <c r="M154" s="2046">
        <v>562</v>
      </c>
      <c r="N154" s="12"/>
      <c r="O154" s="12"/>
      <c r="P154" s="12"/>
      <c r="Q154" s="12"/>
      <c r="R154" s="12"/>
      <c r="S154" s="12"/>
      <c r="T154" s="12"/>
      <c r="U154" s="12"/>
      <c r="V154" s="12"/>
      <c r="W154" s="12"/>
      <c r="X154" s="12"/>
      <c r="Y154" s="12"/>
      <c r="Z154" s="12"/>
      <c r="AA154" s="12"/>
    </row>
    <row r="155" spans="1:27" ht="15" customHeight="1">
      <c r="B155" s="3446" t="s">
        <v>622</v>
      </c>
      <c r="C155" s="3316"/>
      <c r="D155" s="3316"/>
      <c r="E155" s="3316"/>
      <c r="F155" s="3316"/>
      <c r="G155" s="3316"/>
      <c r="H155" s="3316"/>
      <c r="I155" s="3316"/>
      <c r="J155" s="3316"/>
      <c r="K155" s="3316"/>
      <c r="L155" s="3316"/>
      <c r="M155" s="3316"/>
    </row>
    <row r="156" spans="1:27" ht="15" customHeight="1">
      <c r="B156" s="3317"/>
      <c r="C156" s="3317"/>
      <c r="D156" s="3317"/>
      <c r="E156" s="3317"/>
      <c r="F156" s="3317"/>
      <c r="G156" s="3317"/>
      <c r="H156" s="3317"/>
      <c r="I156" s="3317"/>
      <c r="J156" s="3317"/>
      <c r="K156" s="3317"/>
      <c r="L156" s="3317"/>
      <c r="M156" s="3317"/>
    </row>
    <row r="157" spans="1:27" ht="12.75" customHeight="1">
      <c r="B157" s="1"/>
      <c r="C157" s="1"/>
      <c r="D157" s="1"/>
      <c r="E157" s="1"/>
      <c r="F157" s="1"/>
      <c r="G157" s="1"/>
      <c r="H157" s="1"/>
      <c r="I157" s="1"/>
      <c r="J157" s="1"/>
      <c r="K157" s="1"/>
      <c r="L157" s="1"/>
      <c r="M157" s="1"/>
    </row>
    <row r="158" spans="1:27" ht="15" customHeight="1">
      <c r="B158" s="1705" t="s">
        <v>92</v>
      </c>
      <c r="C158" s="1705"/>
      <c r="D158" s="1705"/>
      <c r="E158" s="1705"/>
      <c r="F158" s="1705"/>
      <c r="G158" s="1705"/>
      <c r="H158" s="1705"/>
      <c r="I158" s="1705"/>
      <c r="J158" s="1705"/>
      <c r="K158" s="1705"/>
      <c r="L158" s="1705"/>
      <c r="M158" s="1705"/>
    </row>
    <row r="159" spans="1:27" ht="15" customHeight="1">
      <c r="B159" s="1706" t="s">
        <v>623</v>
      </c>
      <c r="C159" s="1706"/>
      <c r="D159" s="1706"/>
      <c r="E159" s="1706"/>
      <c r="F159" s="1706"/>
      <c r="G159" s="1706"/>
      <c r="H159" s="1706"/>
      <c r="I159" s="1706"/>
      <c r="J159" s="1706"/>
      <c r="K159" s="1706"/>
      <c r="L159" s="1706"/>
      <c r="M159" s="1706"/>
    </row>
    <row r="161" spans="1:27" ht="15" customHeight="1">
      <c r="B161" s="3578" t="s">
        <v>94</v>
      </c>
      <c r="C161" s="3297"/>
      <c r="D161" s="3554"/>
      <c r="E161" s="2048">
        <v>2023</v>
      </c>
      <c r="F161" s="2047">
        <v>2024</v>
      </c>
      <c r="G161" s="409">
        <v>2025</v>
      </c>
      <c r="H161" s="12"/>
      <c r="I161" s="12"/>
      <c r="J161" s="12"/>
      <c r="K161" s="12"/>
      <c r="L161" s="12"/>
      <c r="M161" s="12"/>
    </row>
    <row r="162" spans="1:27" ht="15" customHeight="1">
      <c r="A162" s="12"/>
      <c r="B162" s="3054" t="s">
        <v>586</v>
      </c>
      <c r="C162" s="2995"/>
      <c r="D162" s="3579"/>
      <c r="E162" s="2049">
        <v>3927</v>
      </c>
      <c r="F162" s="2050">
        <v>4342</v>
      </c>
      <c r="G162" s="410">
        <v>5916</v>
      </c>
      <c r="H162" s="12"/>
      <c r="I162" s="12"/>
      <c r="J162" s="12"/>
      <c r="K162" s="12"/>
      <c r="L162" s="12"/>
      <c r="M162" s="12"/>
      <c r="N162" s="12"/>
      <c r="O162" s="12"/>
      <c r="P162" s="12"/>
      <c r="Q162" s="12"/>
      <c r="R162" s="12"/>
      <c r="S162" s="12"/>
      <c r="T162" s="12"/>
      <c r="U162" s="12"/>
      <c r="V162" s="12"/>
      <c r="W162" s="12"/>
      <c r="X162" s="12"/>
      <c r="Y162" s="12"/>
      <c r="Z162" s="12"/>
      <c r="AA162" s="12"/>
    </row>
    <row r="163" spans="1:27" ht="15" customHeight="1">
      <c r="A163" s="12"/>
      <c r="B163" s="3555" t="s">
        <v>587</v>
      </c>
      <c r="C163" s="3294"/>
      <c r="D163" s="3574"/>
      <c r="E163" s="2052">
        <v>300</v>
      </c>
      <c r="F163" s="2053">
        <v>367</v>
      </c>
      <c r="G163" s="411">
        <v>506</v>
      </c>
      <c r="H163" s="12"/>
      <c r="I163" s="12"/>
      <c r="J163" s="12"/>
      <c r="K163" s="12"/>
      <c r="L163" s="12"/>
      <c r="M163" s="12"/>
      <c r="N163" s="12"/>
      <c r="O163" s="12"/>
      <c r="P163" s="12"/>
      <c r="Q163" s="12"/>
      <c r="R163" s="12"/>
      <c r="S163" s="12"/>
      <c r="T163" s="12"/>
      <c r="U163" s="12"/>
      <c r="V163" s="12"/>
      <c r="W163" s="12"/>
      <c r="X163" s="12"/>
      <c r="Y163" s="12"/>
      <c r="Z163" s="12"/>
      <c r="AA163" s="12"/>
    </row>
    <row r="164" spans="1:27" ht="15" customHeight="1">
      <c r="B164" s="3397" t="s">
        <v>624</v>
      </c>
      <c r="C164" s="2885"/>
      <c r="D164" s="2885"/>
      <c r="E164" s="2885"/>
      <c r="F164" s="2885"/>
      <c r="G164" s="2885"/>
      <c r="H164" s="12"/>
      <c r="I164" s="12"/>
      <c r="J164" s="12"/>
      <c r="K164" s="12"/>
      <c r="L164" s="12"/>
      <c r="M164" s="12"/>
    </row>
    <row r="165" spans="1:27" ht="15" customHeight="1">
      <c r="B165" s="2885"/>
      <c r="C165" s="2882"/>
      <c r="D165" s="2882"/>
      <c r="E165" s="2882"/>
      <c r="F165" s="2882"/>
      <c r="G165" s="2885"/>
      <c r="H165" s="12"/>
      <c r="I165" s="12"/>
      <c r="J165" s="12"/>
      <c r="K165" s="12"/>
      <c r="L165" s="12"/>
      <c r="M165" s="12"/>
    </row>
    <row r="166" spans="1:27" ht="15" customHeight="1">
      <c r="B166" s="2885"/>
      <c r="C166" s="2882"/>
      <c r="D166" s="2882"/>
      <c r="E166" s="2882"/>
      <c r="F166" s="2882"/>
      <c r="G166" s="2885"/>
      <c r="H166" s="12"/>
      <c r="I166" s="12"/>
      <c r="J166" s="12"/>
      <c r="K166" s="12"/>
      <c r="L166" s="12"/>
      <c r="M166" s="12"/>
    </row>
    <row r="167" spans="1:27" ht="15" customHeight="1">
      <c r="B167" s="3317"/>
      <c r="C167" s="3317"/>
      <c r="D167" s="3317"/>
      <c r="E167" s="3317"/>
      <c r="F167" s="3317"/>
      <c r="G167" s="3317"/>
      <c r="H167" s="12"/>
      <c r="I167" s="12"/>
      <c r="J167" s="12"/>
      <c r="K167" s="12"/>
      <c r="L167" s="12"/>
      <c r="M167" s="12"/>
    </row>
    <row r="168" spans="1:27" ht="12.75" customHeight="1">
      <c r="B168" s="1"/>
      <c r="C168" s="1"/>
      <c r="D168" s="1"/>
      <c r="E168" s="1"/>
      <c r="F168" s="1"/>
      <c r="G168" s="1"/>
      <c r="H168" s="1"/>
      <c r="I168" s="1"/>
      <c r="J168" s="1"/>
      <c r="K168" s="1"/>
      <c r="L168" s="1"/>
      <c r="M168" s="1"/>
    </row>
    <row r="169" spans="1:27" ht="12.75" customHeight="1">
      <c r="B169" s="1706" t="s">
        <v>625</v>
      </c>
      <c r="C169" s="1706"/>
      <c r="D169" s="1706"/>
      <c r="E169" s="1706"/>
      <c r="F169" s="1706"/>
      <c r="G169" s="1706"/>
      <c r="H169" s="1706"/>
      <c r="I169" s="1706"/>
      <c r="J169" s="1706"/>
      <c r="K169" s="1706"/>
      <c r="L169" s="1706"/>
      <c r="M169" s="1706"/>
    </row>
    <row r="170" spans="1:27" ht="15" customHeight="1">
      <c r="B170" s="412"/>
      <c r="C170" s="412"/>
      <c r="D170" s="412"/>
      <c r="E170" s="412"/>
      <c r="F170" s="412"/>
      <c r="G170" s="412"/>
      <c r="H170" s="412"/>
      <c r="I170" s="412"/>
      <c r="J170" s="412"/>
      <c r="K170" s="412"/>
      <c r="L170" s="412"/>
      <c r="M170" s="412"/>
    </row>
    <row r="171" spans="1:27" ht="15" customHeight="1">
      <c r="B171" s="3575" t="s">
        <v>626</v>
      </c>
      <c r="C171" s="3297"/>
      <c r="D171" s="3297"/>
      <c r="E171" s="3297"/>
      <c r="F171" s="3297"/>
      <c r="G171" s="3297"/>
      <c r="H171" s="3297"/>
      <c r="I171" s="3297"/>
      <c r="J171" s="3298"/>
      <c r="K171" s="2054">
        <v>2023</v>
      </c>
      <c r="L171" s="2055">
        <v>2024</v>
      </c>
      <c r="M171" s="1952">
        <v>2025</v>
      </c>
    </row>
    <row r="172" spans="1:27" ht="15" customHeight="1">
      <c r="A172" s="12"/>
      <c r="B172" s="3576" t="s">
        <v>627</v>
      </c>
      <c r="C172" s="2922"/>
      <c r="D172" s="2922"/>
      <c r="E172" s="2922"/>
      <c r="F172" s="2922"/>
      <c r="G172" s="2922"/>
      <c r="H172" s="2922"/>
      <c r="I172" s="2922"/>
      <c r="J172" s="3460"/>
      <c r="K172" s="413">
        <v>27.6</v>
      </c>
      <c r="L172" s="414">
        <v>26.8</v>
      </c>
      <c r="M172" s="2056">
        <v>25</v>
      </c>
      <c r="N172" s="12"/>
      <c r="O172" s="12"/>
      <c r="P172" s="12"/>
      <c r="Q172" s="12"/>
      <c r="R172" s="12"/>
      <c r="S172" s="12"/>
      <c r="T172" s="12"/>
      <c r="U172" s="12"/>
      <c r="V172" s="12"/>
      <c r="W172" s="12"/>
      <c r="X172" s="12"/>
      <c r="Y172" s="12"/>
      <c r="Z172" s="12"/>
      <c r="AA172" s="12"/>
    </row>
    <row r="173" spans="1:27" ht="15" customHeight="1">
      <c r="A173" s="12"/>
      <c r="B173" s="3577" t="s">
        <v>628</v>
      </c>
      <c r="C173" s="3455"/>
      <c r="D173" s="3455"/>
      <c r="E173" s="3455"/>
      <c r="F173" s="3455"/>
      <c r="G173" s="3455"/>
      <c r="H173" s="3455"/>
      <c r="I173" s="3455"/>
      <c r="J173" s="3456"/>
      <c r="K173" s="415">
        <v>0.54700000000000004</v>
      </c>
      <c r="L173" s="2057">
        <v>0.73499999999999999</v>
      </c>
      <c r="M173" s="416">
        <v>0.41399999999999998</v>
      </c>
      <c r="N173" s="12"/>
      <c r="O173" s="12"/>
      <c r="P173" s="12"/>
      <c r="Q173" s="12"/>
      <c r="R173" s="12"/>
      <c r="S173" s="12"/>
      <c r="T173" s="12"/>
      <c r="U173" s="12"/>
      <c r="V173" s="12"/>
      <c r="W173" s="12"/>
      <c r="X173" s="12"/>
      <c r="Y173" s="12"/>
      <c r="Z173" s="12"/>
      <c r="AA173" s="12"/>
    </row>
    <row r="174" spans="1:27" ht="15" customHeight="1">
      <c r="B174" s="3501" t="s">
        <v>629</v>
      </c>
      <c r="C174" s="3316"/>
      <c r="D174" s="3316"/>
      <c r="E174" s="3316"/>
      <c r="F174" s="3316"/>
      <c r="G174" s="3316"/>
      <c r="H174" s="3316"/>
      <c r="I174" s="3316"/>
      <c r="J174" s="3316"/>
      <c r="K174" s="3316"/>
      <c r="L174" s="3316"/>
      <c r="M174" s="3316"/>
    </row>
    <row r="175" spans="1:27" ht="15" customHeight="1">
      <c r="B175" s="2885"/>
      <c r="C175" s="2882"/>
      <c r="D175" s="2882"/>
      <c r="E175" s="2882"/>
      <c r="F175" s="2882"/>
      <c r="G175" s="2882"/>
      <c r="H175" s="2882"/>
      <c r="I175" s="2882"/>
      <c r="J175" s="2882"/>
      <c r="K175" s="2882"/>
      <c r="L175" s="2882"/>
      <c r="M175" s="2885"/>
    </row>
    <row r="176" spans="1:27" ht="15" customHeight="1">
      <c r="B176" s="3317"/>
      <c r="C176" s="3317"/>
      <c r="D176" s="3317"/>
      <c r="E176" s="3317"/>
      <c r="F176" s="3317"/>
      <c r="G176" s="3317"/>
      <c r="H176" s="3317"/>
      <c r="I176" s="3317"/>
      <c r="J176" s="3317"/>
      <c r="K176" s="3317"/>
      <c r="L176" s="3317"/>
      <c r="M176" s="3317"/>
    </row>
    <row r="177" spans="1:27" ht="15" customHeight="1">
      <c r="B177" s="1"/>
      <c r="C177" s="1"/>
      <c r="D177" s="1"/>
      <c r="E177" s="1"/>
      <c r="F177" s="1"/>
      <c r="G177" s="1"/>
      <c r="H177" s="1"/>
      <c r="I177" s="1"/>
      <c r="J177" s="1"/>
      <c r="K177" s="1"/>
      <c r="L177" s="1"/>
      <c r="M177" s="1"/>
    </row>
    <row r="178" spans="1:27" ht="15" customHeight="1">
      <c r="B178" s="1705" t="s">
        <v>102</v>
      </c>
      <c r="C178" s="1705"/>
      <c r="D178" s="1705"/>
      <c r="E178" s="1705"/>
      <c r="F178" s="1705"/>
      <c r="G178" s="1705"/>
      <c r="H178" s="1705"/>
      <c r="I178" s="1705"/>
      <c r="J178" s="1705"/>
      <c r="K178" s="1705"/>
      <c r="L178" s="1705"/>
      <c r="M178" s="1705"/>
    </row>
    <row r="179" spans="1:27" ht="15" customHeight="1">
      <c r="B179" s="1"/>
      <c r="C179" s="1"/>
      <c r="D179" s="1"/>
      <c r="E179" s="1"/>
      <c r="F179" s="1"/>
      <c r="G179" s="1"/>
      <c r="H179" s="1"/>
      <c r="I179" s="1"/>
      <c r="J179" s="1"/>
      <c r="K179" s="1"/>
      <c r="L179" s="1"/>
      <c r="M179" s="1"/>
    </row>
    <row r="180" spans="1:27" ht="15" customHeight="1">
      <c r="B180" s="3444" t="s">
        <v>630</v>
      </c>
      <c r="C180" s="2885"/>
      <c r="D180" s="2885"/>
      <c r="E180" s="2885"/>
      <c r="F180" s="2885"/>
      <c r="G180" s="2912"/>
      <c r="H180" s="3304">
        <v>2023</v>
      </c>
      <c r="I180" s="3030"/>
      <c r="J180" s="3304">
        <v>2024</v>
      </c>
      <c r="K180" s="2885"/>
      <c r="L180" s="3580">
        <v>2025</v>
      </c>
      <c r="M180" s="2885"/>
    </row>
    <row r="181" spans="1:27" ht="15" customHeight="1">
      <c r="B181" s="3297"/>
      <c r="C181" s="3297"/>
      <c r="D181" s="3297"/>
      <c r="E181" s="3297"/>
      <c r="F181" s="3297"/>
      <c r="G181" s="3411"/>
      <c r="H181" s="417" t="s">
        <v>104</v>
      </c>
      <c r="I181" s="2058" t="s">
        <v>105</v>
      </c>
      <c r="J181" s="2059" t="s">
        <v>104</v>
      </c>
      <c r="K181" s="2058" t="s">
        <v>105</v>
      </c>
      <c r="L181" s="2059" t="s">
        <v>104</v>
      </c>
      <c r="M181" s="2060" t="s">
        <v>105</v>
      </c>
    </row>
    <row r="182" spans="1:27" ht="15" customHeight="1">
      <c r="A182" s="12"/>
      <c r="B182" s="418" t="s">
        <v>106</v>
      </c>
      <c r="C182" s="418"/>
      <c r="D182" s="418"/>
      <c r="E182" s="418"/>
      <c r="F182" s="418"/>
      <c r="G182" s="418"/>
      <c r="H182" s="418"/>
      <c r="I182" s="418"/>
      <c r="J182" s="418"/>
      <c r="K182" s="418"/>
      <c r="L182" s="418"/>
      <c r="M182" s="418"/>
      <c r="N182" s="12"/>
      <c r="O182" s="12"/>
      <c r="P182" s="12"/>
      <c r="Q182" s="12"/>
      <c r="R182" s="12"/>
      <c r="S182" s="12"/>
      <c r="T182" s="12"/>
      <c r="U182" s="12"/>
      <c r="V182" s="12"/>
      <c r="W182" s="12"/>
      <c r="X182" s="12"/>
      <c r="Y182" s="12"/>
      <c r="Z182" s="12"/>
      <c r="AA182" s="12"/>
    </row>
    <row r="183" spans="1:27" ht="15" customHeight="1">
      <c r="A183" s="12"/>
      <c r="B183" s="2061" t="s">
        <v>84</v>
      </c>
      <c r="C183" s="2061"/>
      <c r="D183" s="2061"/>
      <c r="E183" s="2061"/>
      <c r="F183" s="2061"/>
      <c r="G183" s="2062"/>
      <c r="H183" s="2063">
        <v>972</v>
      </c>
      <c r="I183" s="419">
        <v>938</v>
      </c>
      <c r="J183" s="2063">
        <v>680</v>
      </c>
      <c r="K183" s="420">
        <v>867</v>
      </c>
      <c r="L183" s="421">
        <v>762</v>
      </c>
      <c r="M183" s="2064">
        <v>1015</v>
      </c>
      <c r="N183" s="12"/>
      <c r="O183" s="12"/>
      <c r="P183" s="12"/>
      <c r="Q183" s="12"/>
      <c r="R183" s="12"/>
      <c r="S183" s="12"/>
      <c r="T183" s="12"/>
      <c r="U183" s="12"/>
      <c r="V183" s="12"/>
      <c r="W183" s="12"/>
      <c r="X183" s="12"/>
      <c r="Y183" s="12"/>
      <c r="Z183" s="12"/>
      <c r="AA183" s="12"/>
    </row>
    <row r="184" spans="1:27" ht="15" customHeight="1">
      <c r="A184" s="12"/>
      <c r="B184" s="2065" t="s">
        <v>107</v>
      </c>
      <c r="C184" s="2065"/>
      <c r="D184" s="2065"/>
      <c r="E184" s="2065"/>
      <c r="F184" s="2065"/>
      <c r="G184" s="2066"/>
      <c r="H184" s="2067">
        <v>583</v>
      </c>
      <c r="I184" s="422">
        <v>341</v>
      </c>
      <c r="J184" s="2067">
        <v>516</v>
      </c>
      <c r="K184" s="2068">
        <v>406</v>
      </c>
      <c r="L184" s="423">
        <v>598</v>
      </c>
      <c r="M184" s="424">
        <v>475</v>
      </c>
      <c r="N184" s="12"/>
      <c r="O184" s="12"/>
      <c r="P184" s="12"/>
      <c r="Q184" s="12"/>
      <c r="R184" s="12"/>
      <c r="S184" s="12"/>
      <c r="T184" s="12"/>
      <c r="U184" s="12"/>
      <c r="V184" s="12"/>
      <c r="W184" s="12"/>
      <c r="X184" s="12"/>
      <c r="Y184" s="12"/>
      <c r="Z184" s="12"/>
      <c r="AA184" s="12"/>
    </row>
    <row r="185" spans="1:27" ht="15" customHeight="1">
      <c r="A185" s="12"/>
      <c r="B185" s="418" t="s">
        <v>108</v>
      </c>
      <c r="C185" s="418"/>
      <c r="D185" s="418"/>
      <c r="E185" s="418"/>
      <c r="F185" s="418"/>
      <c r="G185" s="418"/>
      <c r="H185" s="418"/>
      <c r="I185" s="418"/>
      <c r="J185" s="418"/>
      <c r="K185" s="418"/>
      <c r="L185" s="418"/>
      <c r="M185" s="418"/>
      <c r="N185" s="12"/>
      <c r="O185" s="12"/>
      <c r="P185" s="12"/>
      <c r="Q185" s="12"/>
      <c r="R185" s="12"/>
      <c r="S185" s="12"/>
      <c r="T185" s="12"/>
      <c r="U185" s="12"/>
      <c r="V185" s="12"/>
      <c r="W185" s="12"/>
      <c r="X185" s="12"/>
      <c r="Y185" s="12"/>
      <c r="Z185" s="12"/>
      <c r="AA185" s="12"/>
    </row>
    <row r="186" spans="1:27" ht="15" customHeight="1">
      <c r="A186" s="12"/>
      <c r="B186" s="2061" t="s">
        <v>109</v>
      </c>
      <c r="C186" s="2061"/>
      <c r="D186" s="2061"/>
      <c r="E186" s="2061"/>
      <c r="F186" s="2061"/>
      <c r="G186" s="2062"/>
      <c r="H186" s="2063">
        <v>874</v>
      </c>
      <c r="I186" s="419">
        <v>670</v>
      </c>
      <c r="J186" s="2063">
        <v>728</v>
      </c>
      <c r="K186" s="420">
        <v>652</v>
      </c>
      <c r="L186" s="421">
        <v>815</v>
      </c>
      <c r="M186" s="2064">
        <v>747</v>
      </c>
      <c r="N186" s="12"/>
      <c r="O186" s="12"/>
      <c r="P186" s="12"/>
      <c r="Q186" s="12"/>
      <c r="R186" s="12"/>
      <c r="S186" s="12"/>
      <c r="T186" s="12"/>
      <c r="U186" s="12"/>
      <c r="V186" s="12"/>
      <c r="W186" s="12"/>
      <c r="X186" s="12"/>
      <c r="Y186" s="12"/>
      <c r="Z186" s="12"/>
      <c r="AA186" s="12"/>
    </row>
    <row r="187" spans="1:27" ht="15" customHeight="1">
      <c r="A187" s="12"/>
      <c r="B187" s="1907" t="s">
        <v>110</v>
      </c>
      <c r="C187" s="1907"/>
      <c r="D187" s="1907"/>
      <c r="E187" s="1907"/>
      <c r="F187" s="1907"/>
      <c r="G187" s="2069"/>
      <c r="H187" s="2070">
        <v>618</v>
      </c>
      <c r="I187" s="425">
        <v>558</v>
      </c>
      <c r="J187" s="2070">
        <v>419</v>
      </c>
      <c r="K187" s="2071">
        <v>545</v>
      </c>
      <c r="L187" s="426">
        <v>481</v>
      </c>
      <c r="M187" s="427">
        <v>656</v>
      </c>
      <c r="N187" s="12"/>
      <c r="O187" s="12"/>
      <c r="P187" s="12"/>
      <c r="Q187" s="12"/>
      <c r="R187" s="12"/>
      <c r="S187" s="12"/>
      <c r="T187" s="12"/>
      <c r="U187" s="12"/>
      <c r="V187" s="12"/>
      <c r="W187" s="12"/>
      <c r="X187" s="12"/>
      <c r="Y187" s="12"/>
      <c r="Z187" s="12"/>
      <c r="AA187" s="12"/>
    </row>
    <row r="188" spans="1:27" ht="15" customHeight="1">
      <c r="A188" s="12"/>
      <c r="B188" s="2072" t="s">
        <v>111</v>
      </c>
      <c r="C188" s="2072"/>
      <c r="D188" s="2072"/>
      <c r="E188" s="2072"/>
      <c r="F188" s="2072"/>
      <c r="G188" s="2073"/>
      <c r="H188" s="2023">
        <v>63</v>
      </c>
      <c r="I188" s="2074">
        <v>51</v>
      </c>
      <c r="J188" s="2023">
        <v>49</v>
      </c>
      <c r="K188" s="2075">
        <v>76</v>
      </c>
      <c r="L188" s="428">
        <v>64</v>
      </c>
      <c r="M188" s="429">
        <v>87</v>
      </c>
      <c r="N188" s="12"/>
      <c r="O188" s="12"/>
      <c r="P188" s="12"/>
      <c r="Q188" s="12"/>
      <c r="R188" s="12"/>
      <c r="S188" s="12"/>
      <c r="T188" s="12"/>
      <c r="U188" s="12"/>
      <c r="V188" s="12"/>
      <c r="W188" s="12"/>
      <c r="X188" s="12"/>
      <c r="Y188" s="12"/>
      <c r="Z188" s="12"/>
      <c r="AA188" s="12"/>
    </row>
    <row r="189" spans="1:27" ht="15" customHeight="1">
      <c r="A189" s="12"/>
      <c r="B189" s="2076" t="s">
        <v>23</v>
      </c>
      <c r="C189" s="2076"/>
      <c r="D189" s="2076"/>
      <c r="E189" s="2076"/>
      <c r="F189" s="2076"/>
      <c r="G189" s="2076"/>
      <c r="H189" s="2076"/>
      <c r="I189" s="2076"/>
      <c r="J189" s="2076"/>
      <c r="K189" s="2076"/>
      <c r="L189" s="2076"/>
      <c r="M189" s="2076"/>
      <c r="N189" s="12"/>
      <c r="O189" s="12"/>
      <c r="P189" s="12"/>
      <c r="Q189" s="12"/>
      <c r="R189" s="12"/>
      <c r="S189" s="12"/>
      <c r="T189" s="12"/>
      <c r="U189" s="12"/>
      <c r="V189" s="12"/>
      <c r="W189" s="12"/>
      <c r="X189" s="12"/>
      <c r="Y189" s="12"/>
      <c r="Z189" s="12"/>
      <c r="AA189" s="12"/>
    </row>
    <row r="190" spans="1:27" ht="15" customHeight="1">
      <c r="A190" s="12"/>
      <c r="B190" s="3581" t="s">
        <v>27</v>
      </c>
      <c r="C190" s="2935"/>
      <c r="D190" s="2935"/>
      <c r="E190" s="2935"/>
      <c r="F190" s="2935"/>
      <c r="G190" s="3480"/>
      <c r="H190" s="2077" t="s">
        <v>47</v>
      </c>
      <c r="I190" s="2078" t="s">
        <v>47</v>
      </c>
      <c r="J190" s="2079">
        <v>1196</v>
      </c>
      <c r="K190" s="2080">
        <v>1273</v>
      </c>
      <c r="L190" s="430">
        <v>1360</v>
      </c>
      <c r="M190" s="2081">
        <v>1490</v>
      </c>
      <c r="N190" s="12"/>
      <c r="O190" s="12"/>
      <c r="P190" s="12"/>
      <c r="Q190" s="12"/>
      <c r="R190" s="12"/>
      <c r="S190" s="12"/>
      <c r="T190" s="12"/>
      <c r="U190" s="12"/>
      <c r="V190" s="12"/>
      <c r="W190" s="12"/>
      <c r="X190" s="12"/>
      <c r="Y190" s="12"/>
      <c r="Z190" s="12"/>
      <c r="AA190" s="12"/>
    </row>
    <row r="191" spans="1:27" ht="15" customHeight="1">
      <c r="A191" s="12"/>
      <c r="B191" s="3582" t="s">
        <v>43</v>
      </c>
      <c r="C191" s="3317"/>
      <c r="D191" s="3317"/>
      <c r="E191" s="3317"/>
      <c r="F191" s="3317"/>
      <c r="G191" s="3399"/>
      <c r="H191" s="2082">
        <v>1555</v>
      </c>
      <c r="I191" s="2083">
        <v>1279</v>
      </c>
      <c r="J191" s="2082">
        <v>1196</v>
      </c>
      <c r="K191" s="2084">
        <v>1273</v>
      </c>
      <c r="L191" s="431">
        <v>1360</v>
      </c>
      <c r="M191" s="432">
        <v>1490</v>
      </c>
      <c r="N191" s="12"/>
      <c r="O191" s="433"/>
      <c r="P191" s="12"/>
      <c r="Q191" s="12"/>
      <c r="R191" s="12"/>
      <c r="S191" s="12"/>
      <c r="T191" s="12"/>
      <c r="U191" s="12"/>
      <c r="V191" s="12"/>
      <c r="W191" s="12"/>
      <c r="X191" s="12"/>
      <c r="Y191" s="12"/>
      <c r="Z191" s="12"/>
      <c r="AA191" s="12"/>
    </row>
    <row r="192" spans="1:27" ht="15" customHeight="1">
      <c r="B192" s="3442" t="s">
        <v>631</v>
      </c>
      <c r="C192" s="3328"/>
      <c r="D192" s="3328"/>
      <c r="E192" s="3328"/>
      <c r="F192" s="3328"/>
      <c r="G192" s="3328"/>
      <c r="H192" s="3328"/>
      <c r="I192" s="3328"/>
      <c r="J192" s="3328"/>
      <c r="K192" s="3328"/>
      <c r="L192" s="3328"/>
      <c r="M192" s="3328"/>
      <c r="N192" s="1"/>
      <c r="O192" s="1"/>
    </row>
    <row r="193" spans="2:15" ht="15" customHeight="1">
      <c r="B193" s="12"/>
      <c r="C193" s="12"/>
      <c r="D193" s="12"/>
      <c r="E193" s="12"/>
      <c r="F193" s="12"/>
      <c r="G193" s="12"/>
      <c r="H193" s="12"/>
      <c r="I193" s="12"/>
      <c r="J193" s="12"/>
      <c r="K193" s="12"/>
      <c r="L193" s="12"/>
      <c r="M193" s="12"/>
      <c r="N193" s="1"/>
      <c r="O193" s="1"/>
    </row>
    <row r="194" spans="2:15" ht="15" customHeight="1">
      <c r="B194" s="3444" t="s">
        <v>632</v>
      </c>
      <c r="C194" s="2885"/>
      <c r="D194" s="2885"/>
      <c r="E194" s="2885"/>
      <c r="F194" s="2885"/>
      <c r="G194" s="3030"/>
      <c r="H194" s="3304">
        <v>2023</v>
      </c>
      <c r="I194" s="3030"/>
      <c r="J194" s="3304">
        <v>2024</v>
      </c>
      <c r="K194" s="2885"/>
      <c r="L194" s="3580">
        <v>2025</v>
      </c>
      <c r="M194" s="2885"/>
      <c r="N194" s="2946"/>
      <c r="O194" s="2882"/>
    </row>
    <row r="195" spans="2:15" ht="15" customHeight="1">
      <c r="B195" s="3297"/>
      <c r="C195" s="3297"/>
      <c r="D195" s="3297"/>
      <c r="E195" s="3297"/>
      <c r="F195" s="3297"/>
      <c r="G195" s="3298"/>
      <c r="H195" s="2085" t="s">
        <v>633</v>
      </c>
      <c r="I195" s="2086" t="s">
        <v>634</v>
      </c>
      <c r="J195" s="2085" t="s">
        <v>633</v>
      </c>
      <c r="K195" s="2086" t="s">
        <v>634</v>
      </c>
      <c r="L195" s="2085" t="s">
        <v>633</v>
      </c>
      <c r="M195" s="2087" t="s">
        <v>634</v>
      </c>
      <c r="N195" s="1"/>
      <c r="O195" s="1"/>
    </row>
    <row r="196" spans="2:15" ht="15" customHeight="1">
      <c r="B196" s="434" t="s">
        <v>106</v>
      </c>
      <c r="C196" s="434"/>
      <c r="D196" s="434"/>
      <c r="E196" s="434"/>
      <c r="F196" s="434"/>
      <c r="G196" s="434"/>
      <c r="H196" s="434"/>
      <c r="I196" s="434"/>
      <c r="J196" s="434"/>
      <c r="K196" s="434"/>
      <c r="L196" s="434"/>
      <c r="M196" s="434"/>
      <c r="N196" s="1"/>
      <c r="O196" s="1"/>
    </row>
    <row r="197" spans="2:15" ht="15" customHeight="1">
      <c r="B197" s="3569" t="s">
        <v>84</v>
      </c>
      <c r="C197" s="3323"/>
      <c r="D197" s="3323"/>
      <c r="E197" s="3323"/>
      <c r="F197" s="3323"/>
      <c r="G197" s="3324"/>
      <c r="H197" s="2088">
        <v>0.16429108081751245</v>
      </c>
      <c r="I197" s="435">
        <v>0.15916915463814535</v>
      </c>
      <c r="J197" s="2088">
        <v>0.113</v>
      </c>
      <c r="K197" s="436">
        <v>0.14499999999999999</v>
      </c>
      <c r="L197" s="437">
        <v>0.13500000000000001</v>
      </c>
      <c r="M197" s="2089">
        <v>0.18</v>
      </c>
      <c r="N197" s="1"/>
      <c r="O197" s="251"/>
    </row>
    <row r="198" spans="2:15" ht="15" customHeight="1">
      <c r="B198" s="3570" t="s">
        <v>107</v>
      </c>
      <c r="C198" s="3294"/>
      <c r="D198" s="3294"/>
      <c r="E198" s="3294"/>
      <c r="F198" s="3294"/>
      <c r="G198" s="3295"/>
      <c r="H198" s="2090">
        <v>0.34778562222600051</v>
      </c>
      <c r="I198" s="438">
        <v>0.21383792114897765</v>
      </c>
      <c r="J198" s="2090">
        <v>0.27400000000000002</v>
      </c>
      <c r="K198" s="2091">
        <v>0.222</v>
      </c>
      <c r="L198" s="439">
        <v>0.30199999999999999</v>
      </c>
      <c r="M198" s="440">
        <v>0.247</v>
      </c>
      <c r="N198" s="1"/>
      <c r="O198" s="251"/>
    </row>
    <row r="199" spans="2:15" ht="15" customHeight="1">
      <c r="B199" s="434" t="s">
        <v>108</v>
      </c>
      <c r="C199" s="434"/>
      <c r="D199" s="434"/>
      <c r="E199" s="434"/>
      <c r="F199" s="434"/>
      <c r="G199" s="434"/>
      <c r="H199" s="434"/>
      <c r="I199" s="434"/>
      <c r="J199" s="434"/>
      <c r="K199" s="434"/>
      <c r="L199" s="434"/>
      <c r="M199" s="434"/>
      <c r="N199" s="1"/>
      <c r="O199" s="1"/>
    </row>
    <row r="200" spans="2:15" ht="15" customHeight="1">
      <c r="B200" s="3569" t="s">
        <v>109</v>
      </c>
      <c r="C200" s="3323"/>
      <c r="D200" s="3323"/>
      <c r="E200" s="3323"/>
      <c r="F200" s="3323"/>
      <c r="G200" s="3324"/>
      <c r="H200" s="2088">
        <v>0.36865243101535555</v>
      </c>
      <c r="I200" s="435">
        <v>0.28841761361650498</v>
      </c>
      <c r="J200" s="2088">
        <v>0.316</v>
      </c>
      <c r="K200" s="436">
        <v>0.28799999999999998</v>
      </c>
      <c r="L200" s="437">
        <v>0.38800000000000001</v>
      </c>
      <c r="M200" s="2089">
        <v>0.36199999999999999</v>
      </c>
      <c r="N200" s="441"/>
      <c r="O200" s="251"/>
    </row>
    <row r="201" spans="2:15" ht="15" customHeight="1">
      <c r="B201" s="2976" t="s">
        <v>110</v>
      </c>
      <c r="C201" s="2908"/>
      <c r="D201" s="2908"/>
      <c r="E201" s="2908"/>
      <c r="F201" s="2908"/>
      <c r="G201" s="3034"/>
      <c r="H201" s="2092">
        <v>0.1409455694206711</v>
      </c>
      <c r="I201" s="442">
        <v>0.12867086883221249</v>
      </c>
      <c r="J201" s="2092">
        <v>9.0999999999999998E-2</v>
      </c>
      <c r="K201" s="2093">
        <v>0.11899999999999999</v>
      </c>
      <c r="L201" s="443">
        <v>0.107</v>
      </c>
      <c r="M201" s="444">
        <v>0.14599999999999999</v>
      </c>
      <c r="N201" s="441"/>
      <c r="O201" s="251"/>
    </row>
    <row r="202" spans="2:15" ht="15" customHeight="1">
      <c r="B202" s="3571" t="s">
        <v>111</v>
      </c>
      <c r="C202" s="2993"/>
      <c r="D202" s="2993"/>
      <c r="E202" s="2993"/>
      <c r="F202" s="2993"/>
      <c r="G202" s="3314"/>
      <c r="H202" s="2095">
        <v>7.4594555863806367E-2</v>
      </c>
      <c r="I202" s="2096">
        <v>6.0838138609528379E-2</v>
      </c>
      <c r="J202" s="2095">
        <v>5.1999999999999998E-2</v>
      </c>
      <c r="K202" s="2097">
        <v>7.8E-2</v>
      </c>
      <c r="L202" s="445">
        <v>6.3E-2</v>
      </c>
      <c r="M202" s="446">
        <v>8.6999999999999994E-2</v>
      </c>
      <c r="N202" s="441"/>
      <c r="O202" s="251"/>
    </row>
    <row r="203" spans="2:15" ht="15" customHeight="1">
      <c r="B203" s="2098" t="s">
        <v>23</v>
      </c>
      <c r="C203" s="2098"/>
      <c r="D203" s="2098"/>
      <c r="E203" s="2098"/>
      <c r="F203" s="2098"/>
      <c r="G203" s="2098"/>
      <c r="H203" s="2098"/>
      <c r="I203" s="2098"/>
      <c r="J203" s="2098"/>
      <c r="K203" s="2098"/>
      <c r="L203" s="2098"/>
      <c r="M203" s="2098"/>
      <c r="N203" s="441"/>
      <c r="O203" s="251"/>
    </row>
    <row r="204" spans="2:15" ht="15" customHeight="1">
      <c r="B204" s="3572" t="s">
        <v>27</v>
      </c>
      <c r="C204" s="2935"/>
      <c r="D204" s="2935"/>
      <c r="E204" s="2935"/>
      <c r="F204" s="2935"/>
      <c r="G204" s="3480"/>
      <c r="H204" s="2099" t="s">
        <v>47</v>
      </c>
      <c r="I204" s="2100" t="s">
        <v>47</v>
      </c>
      <c r="J204" s="2101">
        <v>0.152</v>
      </c>
      <c r="K204" s="2102">
        <v>0.16300000000000001</v>
      </c>
      <c r="L204" s="2103">
        <v>0.17899999999999999</v>
      </c>
      <c r="M204" s="2104">
        <v>0.19700000000000001</v>
      </c>
      <c r="N204" s="1"/>
      <c r="O204" s="251"/>
    </row>
    <row r="205" spans="2:15" ht="15" customHeight="1">
      <c r="B205" s="3573" t="s">
        <v>43</v>
      </c>
      <c r="C205" s="3294"/>
      <c r="D205" s="3294"/>
      <c r="E205" s="3294"/>
      <c r="F205" s="3294"/>
      <c r="G205" s="3295"/>
      <c r="H205" s="2105">
        <v>0.20501517423083801</v>
      </c>
      <c r="I205" s="2106">
        <v>0.17036461790202598</v>
      </c>
      <c r="J205" s="447">
        <v>0.152</v>
      </c>
      <c r="K205" s="448">
        <v>0.16300000000000001</v>
      </c>
      <c r="L205" s="449">
        <v>0.17899999999999999</v>
      </c>
      <c r="M205" s="448">
        <v>0.19700000000000001</v>
      </c>
    </row>
    <row r="206" spans="2:15" ht="15" customHeight="1">
      <c r="B206" s="3397" t="s">
        <v>635</v>
      </c>
      <c r="C206" s="2885"/>
      <c r="D206" s="2885"/>
      <c r="E206" s="2885"/>
      <c r="F206" s="2885"/>
      <c r="G206" s="2885"/>
      <c r="H206" s="2885"/>
      <c r="I206" s="2885"/>
      <c r="J206" s="2885"/>
      <c r="K206" s="2885"/>
      <c r="L206" s="2885"/>
      <c r="M206" s="2885"/>
    </row>
    <row r="207" spans="2:15" ht="15" customHeight="1">
      <c r="B207" s="2885"/>
      <c r="C207" s="2882"/>
      <c r="D207" s="2882"/>
      <c r="E207" s="2882"/>
      <c r="F207" s="2882"/>
      <c r="G207" s="2882"/>
      <c r="H207" s="2882"/>
      <c r="I207" s="2882"/>
      <c r="J207" s="2882"/>
      <c r="K207" s="2882"/>
      <c r="L207" s="2882"/>
      <c r="M207" s="2885"/>
    </row>
    <row r="208" spans="2:15" ht="15" customHeight="1">
      <c r="B208" s="2901"/>
      <c r="C208" s="2901"/>
      <c r="D208" s="2901"/>
      <c r="E208" s="2901"/>
      <c r="F208" s="2901"/>
      <c r="G208" s="2901"/>
      <c r="H208" s="2901"/>
      <c r="I208" s="2901"/>
      <c r="J208" s="2901"/>
      <c r="K208" s="2901"/>
      <c r="L208" s="2901"/>
      <c r="M208" s="2901"/>
    </row>
    <row r="209" spans="1:27" ht="15" customHeight="1">
      <c r="B209" s="12"/>
      <c r="C209" s="12"/>
      <c r="D209" s="12"/>
      <c r="E209" s="12"/>
      <c r="F209" s="12"/>
      <c r="G209" s="12"/>
      <c r="H209" s="12"/>
      <c r="I209" s="12"/>
      <c r="J209" s="12"/>
      <c r="K209" s="12"/>
      <c r="L209" s="12"/>
      <c r="M209" s="12"/>
    </row>
    <row r="210" spans="1:27" ht="15" customHeight="1">
      <c r="B210" s="3296" t="s">
        <v>636</v>
      </c>
      <c r="C210" s="2885"/>
      <c r="D210" s="2885"/>
      <c r="E210" s="2885"/>
      <c r="F210" s="2885"/>
      <c r="G210" s="2912"/>
      <c r="H210" s="3319">
        <v>2023</v>
      </c>
      <c r="I210" s="3030"/>
      <c r="J210" s="3319">
        <v>2024</v>
      </c>
      <c r="K210" s="2885"/>
      <c r="L210" s="3437">
        <v>2025</v>
      </c>
      <c r="M210" s="2885"/>
    </row>
    <row r="211" spans="1:27" ht="15.75" customHeight="1">
      <c r="B211" s="3297"/>
      <c r="C211" s="3297"/>
      <c r="D211" s="3297"/>
      <c r="E211" s="3297"/>
      <c r="F211" s="3297"/>
      <c r="G211" s="3411"/>
      <c r="H211" s="2107" t="s">
        <v>104</v>
      </c>
      <c r="I211" s="2108" t="s">
        <v>105</v>
      </c>
      <c r="J211" s="2107" t="s">
        <v>104</v>
      </c>
      <c r="K211" s="2109" t="s">
        <v>105</v>
      </c>
      <c r="L211" s="450" t="s">
        <v>104</v>
      </c>
      <c r="M211" s="2109" t="s">
        <v>105</v>
      </c>
    </row>
    <row r="212" spans="1:27" ht="12.75" customHeight="1">
      <c r="A212" s="12"/>
      <c r="B212" s="392" t="s">
        <v>106</v>
      </c>
      <c r="C212" s="392"/>
      <c r="D212" s="392"/>
      <c r="E212" s="392"/>
      <c r="F212" s="392"/>
      <c r="G212" s="392"/>
      <c r="H212" s="392"/>
      <c r="I212" s="392"/>
      <c r="J212" s="392"/>
      <c r="K212" s="392"/>
      <c r="L212" s="392"/>
      <c r="M212" s="392"/>
      <c r="N212" s="12"/>
      <c r="O212" s="12"/>
      <c r="P212" s="12"/>
      <c r="Q212" s="12"/>
      <c r="R212" s="12"/>
      <c r="S212" s="12"/>
      <c r="T212" s="12"/>
      <c r="U212" s="12"/>
      <c r="V212" s="12"/>
      <c r="W212" s="12"/>
      <c r="X212" s="12"/>
      <c r="Y212" s="12"/>
      <c r="Z212" s="12"/>
      <c r="AA212" s="12"/>
    </row>
    <row r="213" spans="1:27" ht="12.75" customHeight="1">
      <c r="A213" s="12"/>
      <c r="B213" s="3567" t="s">
        <v>84</v>
      </c>
      <c r="C213" s="3323"/>
      <c r="D213" s="3323"/>
      <c r="E213" s="3323"/>
      <c r="F213" s="3323"/>
      <c r="G213" s="3324"/>
      <c r="H213" s="451">
        <v>184</v>
      </c>
      <c r="I213" s="452">
        <v>173</v>
      </c>
      <c r="J213" s="451">
        <v>94</v>
      </c>
      <c r="K213" s="453">
        <v>162</v>
      </c>
      <c r="L213" s="396">
        <v>99</v>
      </c>
      <c r="M213" s="2110">
        <v>136</v>
      </c>
      <c r="N213" s="12"/>
      <c r="O213" s="12"/>
      <c r="P213" s="12"/>
      <c r="Q213" s="12"/>
      <c r="R213" s="12"/>
      <c r="S213" s="12"/>
      <c r="T213" s="12"/>
      <c r="U213" s="12"/>
      <c r="V213" s="12"/>
      <c r="W213" s="12"/>
      <c r="X213" s="12"/>
      <c r="Y213" s="12"/>
      <c r="Z213" s="12"/>
      <c r="AA213" s="12"/>
    </row>
    <row r="214" spans="1:27" ht="12.75" customHeight="1">
      <c r="A214" s="12"/>
      <c r="B214" s="3398" t="s">
        <v>107</v>
      </c>
      <c r="C214" s="2993"/>
      <c r="D214" s="2993"/>
      <c r="E214" s="2993"/>
      <c r="F214" s="2993"/>
      <c r="G214" s="3314"/>
      <c r="H214" s="454">
        <v>60</v>
      </c>
      <c r="I214" s="455">
        <v>39</v>
      </c>
      <c r="J214" s="454">
        <v>52</v>
      </c>
      <c r="K214" s="456">
        <v>49</v>
      </c>
      <c r="L214" s="457">
        <v>71</v>
      </c>
      <c r="M214" s="312">
        <v>50</v>
      </c>
      <c r="N214" s="12"/>
      <c r="O214" s="12"/>
      <c r="P214" s="12"/>
      <c r="Q214" s="12"/>
      <c r="R214" s="12"/>
      <c r="S214" s="12"/>
      <c r="T214" s="12"/>
      <c r="U214" s="12"/>
      <c r="V214" s="12"/>
      <c r="W214" s="12"/>
      <c r="X214" s="12"/>
      <c r="Y214" s="12"/>
      <c r="Z214" s="12"/>
      <c r="AA214" s="12"/>
    </row>
    <row r="215" spans="1:27" ht="12.75" customHeight="1">
      <c r="A215" s="12"/>
      <c r="B215" s="406" t="s">
        <v>108</v>
      </c>
      <c r="C215" s="406"/>
      <c r="D215" s="406"/>
      <c r="E215" s="406"/>
      <c r="F215" s="406"/>
      <c r="G215" s="406"/>
      <c r="H215" s="406"/>
      <c r="I215" s="406"/>
      <c r="J215" s="406"/>
      <c r="K215" s="406"/>
      <c r="L215" s="406"/>
      <c r="M215" s="406"/>
      <c r="N215" s="12"/>
      <c r="O215" s="12"/>
      <c r="P215" s="12"/>
      <c r="Q215" s="12"/>
      <c r="R215" s="12"/>
      <c r="S215" s="12"/>
      <c r="T215" s="12"/>
      <c r="U215" s="12"/>
      <c r="V215" s="12"/>
      <c r="W215" s="12"/>
      <c r="X215" s="12"/>
      <c r="Y215" s="12"/>
      <c r="Z215" s="12"/>
      <c r="AA215" s="12"/>
    </row>
    <row r="216" spans="1:27" ht="12.75" customHeight="1">
      <c r="A216" s="12"/>
      <c r="B216" s="3568" t="s">
        <v>109</v>
      </c>
      <c r="C216" s="2995"/>
      <c r="D216" s="2995"/>
      <c r="E216" s="2995"/>
      <c r="F216" s="2995"/>
      <c r="G216" s="3312"/>
      <c r="H216" s="458">
        <v>130</v>
      </c>
      <c r="I216" s="459">
        <v>101</v>
      </c>
      <c r="J216" s="458">
        <v>73</v>
      </c>
      <c r="K216" s="460">
        <v>86</v>
      </c>
      <c r="L216" s="408">
        <v>95</v>
      </c>
      <c r="M216" s="1821">
        <v>86</v>
      </c>
      <c r="N216" s="12"/>
      <c r="O216" s="12"/>
      <c r="P216" s="12"/>
      <c r="Q216" s="12"/>
      <c r="R216" s="12"/>
      <c r="S216" s="12"/>
      <c r="T216" s="12"/>
      <c r="U216" s="12"/>
      <c r="V216" s="12"/>
      <c r="W216" s="12"/>
      <c r="X216" s="12"/>
      <c r="Y216" s="12"/>
      <c r="Z216" s="12"/>
      <c r="AA216" s="12"/>
    </row>
    <row r="217" spans="1:27" ht="12.75" customHeight="1">
      <c r="A217" s="12"/>
      <c r="B217" s="3016" t="s">
        <v>110</v>
      </c>
      <c r="C217" s="2908"/>
      <c r="D217" s="2908"/>
      <c r="E217" s="2908"/>
      <c r="F217" s="2908"/>
      <c r="G217" s="3034"/>
      <c r="H217" s="461">
        <v>109</v>
      </c>
      <c r="I217" s="462">
        <v>103</v>
      </c>
      <c r="J217" s="461">
        <v>70</v>
      </c>
      <c r="K217" s="463">
        <v>106</v>
      </c>
      <c r="L217" s="399">
        <v>64</v>
      </c>
      <c r="M217" s="105">
        <v>83</v>
      </c>
      <c r="N217" s="12"/>
      <c r="O217" s="12"/>
      <c r="P217" s="12"/>
      <c r="Q217" s="12"/>
      <c r="R217" s="12"/>
      <c r="S217" s="12"/>
      <c r="T217" s="12"/>
      <c r="U217" s="12"/>
      <c r="V217" s="12"/>
      <c r="W217" s="12"/>
      <c r="X217" s="12"/>
      <c r="Y217" s="12"/>
      <c r="Z217" s="12"/>
      <c r="AA217" s="12"/>
    </row>
    <row r="218" spans="1:27" ht="12.75" customHeight="1">
      <c r="A218" s="12"/>
      <c r="B218" s="3398" t="s">
        <v>111</v>
      </c>
      <c r="C218" s="2993"/>
      <c r="D218" s="2993"/>
      <c r="E218" s="2993"/>
      <c r="F218" s="2993"/>
      <c r="G218" s="3314"/>
      <c r="H218" s="454">
        <v>5</v>
      </c>
      <c r="I218" s="455">
        <v>8</v>
      </c>
      <c r="J218" s="454">
        <v>3</v>
      </c>
      <c r="K218" s="456">
        <v>19</v>
      </c>
      <c r="L218" s="457">
        <v>11</v>
      </c>
      <c r="M218" s="312">
        <v>17</v>
      </c>
      <c r="N218" s="12"/>
      <c r="O218" s="12"/>
      <c r="P218" s="12"/>
      <c r="Q218" s="12"/>
      <c r="R218" s="12"/>
      <c r="S218" s="12"/>
      <c r="T218" s="12"/>
      <c r="U218" s="12"/>
      <c r="V218" s="12"/>
      <c r="W218" s="12"/>
      <c r="X218" s="12"/>
      <c r="Y218" s="12"/>
      <c r="Z218" s="12"/>
      <c r="AA218" s="12"/>
    </row>
    <row r="219" spans="1:27" ht="12.75" customHeight="1">
      <c r="A219" s="12"/>
      <c r="B219" s="406" t="s">
        <v>23</v>
      </c>
      <c r="C219" s="406"/>
      <c r="D219" s="406"/>
      <c r="E219" s="406"/>
      <c r="F219" s="406"/>
      <c r="G219" s="406"/>
      <c r="H219" s="406"/>
      <c r="I219" s="406"/>
      <c r="J219" s="406"/>
      <c r="K219" s="406"/>
      <c r="L219" s="406"/>
      <c r="M219" s="406"/>
      <c r="N219" s="12"/>
      <c r="O219" s="12"/>
      <c r="P219" s="12"/>
      <c r="Q219" s="12"/>
      <c r="R219" s="12"/>
      <c r="S219" s="12"/>
      <c r="T219" s="12"/>
      <c r="U219" s="12"/>
      <c r="V219" s="12"/>
      <c r="W219" s="12"/>
      <c r="X219" s="12"/>
      <c r="Y219" s="12"/>
      <c r="Z219" s="12"/>
      <c r="AA219" s="12"/>
    </row>
    <row r="220" spans="1:27" ht="12.75" customHeight="1">
      <c r="A220" s="12"/>
      <c r="B220" s="3568" t="s">
        <v>637</v>
      </c>
      <c r="C220" s="2995"/>
      <c r="D220" s="2995"/>
      <c r="E220" s="2995"/>
      <c r="F220" s="2995"/>
      <c r="G220" s="3312"/>
      <c r="H220" s="458">
        <v>192</v>
      </c>
      <c r="I220" s="459">
        <v>151</v>
      </c>
      <c r="J220" s="458">
        <v>100</v>
      </c>
      <c r="K220" s="460">
        <v>111</v>
      </c>
      <c r="L220" s="408">
        <v>101</v>
      </c>
      <c r="M220" s="1821">
        <v>106</v>
      </c>
      <c r="N220" s="12"/>
      <c r="O220" s="12"/>
      <c r="P220" s="12"/>
      <c r="Q220" s="12"/>
      <c r="R220" s="12"/>
      <c r="S220" s="12"/>
      <c r="T220" s="12"/>
      <c r="U220" s="12"/>
      <c r="V220" s="12"/>
      <c r="W220" s="12"/>
      <c r="X220" s="12"/>
      <c r="Y220" s="12"/>
      <c r="Z220" s="12"/>
      <c r="AA220" s="12"/>
    </row>
    <row r="221" spans="1:27" ht="12.75" customHeight="1">
      <c r="A221" s="12"/>
      <c r="B221" s="3564" t="s">
        <v>27</v>
      </c>
      <c r="C221" s="2935"/>
      <c r="D221" s="2935"/>
      <c r="E221" s="2935"/>
      <c r="F221" s="2935"/>
      <c r="G221" s="3480"/>
      <c r="H221" s="2112">
        <v>52</v>
      </c>
      <c r="I221" s="464">
        <v>61</v>
      </c>
      <c r="J221" s="2112">
        <v>46</v>
      </c>
      <c r="K221" s="465">
        <v>100</v>
      </c>
      <c r="L221" s="2113">
        <v>69</v>
      </c>
      <c r="M221" s="2114">
        <v>80</v>
      </c>
      <c r="N221" s="12"/>
      <c r="O221" s="12"/>
      <c r="P221" s="12"/>
      <c r="Q221" s="12"/>
      <c r="R221" s="12"/>
      <c r="S221" s="12"/>
      <c r="T221" s="12"/>
      <c r="U221" s="12"/>
      <c r="V221" s="12"/>
      <c r="W221" s="12"/>
      <c r="X221" s="12"/>
      <c r="Y221" s="12"/>
      <c r="Z221" s="12"/>
      <c r="AA221" s="12"/>
    </row>
    <row r="222" spans="1:27" ht="12.75" customHeight="1">
      <c r="A222" s="12"/>
      <c r="B222" s="3565" t="s">
        <v>43</v>
      </c>
      <c r="C222" s="3317"/>
      <c r="D222" s="3317"/>
      <c r="E222" s="3317"/>
      <c r="F222" s="3317"/>
      <c r="G222" s="3399"/>
      <c r="H222" s="466">
        <v>244</v>
      </c>
      <c r="I222" s="467">
        <v>212</v>
      </c>
      <c r="J222" s="466">
        <v>146</v>
      </c>
      <c r="K222" s="468">
        <v>211</v>
      </c>
      <c r="L222" s="469">
        <v>170</v>
      </c>
      <c r="M222" s="470">
        <v>186</v>
      </c>
      <c r="N222" s="12"/>
      <c r="O222" s="12"/>
      <c r="P222" s="12"/>
      <c r="Q222" s="12"/>
      <c r="R222" s="12"/>
      <c r="S222" s="12"/>
      <c r="T222" s="12"/>
      <c r="U222" s="12"/>
      <c r="V222" s="12"/>
      <c r="W222" s="12"/>
      <c r="X222" s="12"/>
      <c r="Y222" s="12"/>
      <c r="Z222" s="12"/>
      <c r="AA222" s="12"/>
    </row>
    <row r="223" spans="1:27" ht="15" customHeight="1">
      <c r="B223" s="3566" t="s">
        <v>631</v>
      </c>
      <c r="C223" s="3317"/>
      <c r="D223" s="3317"/>
      <c r="E223" s="3317"/>
      <c r="F223" s="3317"/>
      <c r="G223" s="3317"/>
      <c r="H223" s="3317"/>
      <c r="I223" s="3317"/>
      <c r="J223" s="3317"/>
      <c r="K223" s="3317"/>
      <c r="L223" s="3317"/>
      <c r="M223" s="3317"/>
    </row>
    <row r="224" spans="1:27" ht="15" customHeight="1">
      <c r="B224" s="12"/>
      <c r="C224" s="12"/>
      <c r="D224" s="12"/>
      <c r="E224" s="12"/>
      <c r="F224" s="12"/>
      <c r="G224" s="12"/>
      <c r="H224" s="12"/>
      <c r="I224" s="12"/>
      <c r="J224" s="12"/>
      <c r="K224" s="12"/>
      <c r="L224" s="12"/>
      <c r="M224" s="12"/>
    </row>
    <row r="225" spans="1:27" ht="15" customHeight="1">
      <c r="B225" s="3296" t="s">
        <v>638</v>
      </c>
      <c r="C225" s="2885"/>
      <c r="D225" s="2885"/>
      <c r="E225" s="2885"/>
      <c r="F225" s="2885"/>
      <c r="G225" s="3093"/>
      <c r="H225" s="3319">
        <v>2023</v>
      </c>
      <c r="I225" s="3030"/>
      <c r="J225" s="3319">
        <v>2024</v>
      </c>
      <c r="K225" s="2885"/>
      <c r="L225" s="3437">
        <v>2025</v>
      </c>
      <c r="M225" s="2885"/>
    </row>
    <row r="226" spans="1:27" ht="15" customHeight="1">
      <c r="B226" s="3297"/>
      <c r="C226" s="3297"/>
      <c r="D226" s="3297"/>
      <c r="E226" s="3297"/>
      <c r="F226" s="3297"/>
      <c r="G226" s="3554"/>
      <c r="H226" s="2115" t="s">
        <v>633</v>
      </c>
      <c r="I226" s="2116" t="s">
        <v>634</v>
      </c>
      <c r="J226" s="2115" t="s">
        <v>633</v>
      </c>
      <c r="K226" s="2116" t="s">
        <v>634</v>
      </c>
      <c r="L226" s="471" t="s">
        <v>114</v>
      </c>
      <c r="M226" s="2117" t="s">
        <v>115</v>
      </c>
    </row>
    <row r="227" spans="1:27" ht="15" customHeight="1">
      <c r="A227" s="12"/>
      <c r="B227" s="392" t="s">
        <v>106</v>
      </c>
      <c r="C227" s="392"/>
      <c r="D227" s="392"/>
      <c r="E227" s="392"/>
      <c r="F227" s="392"/>
      <c r="G227" s="392"/>
      <c r="H227" s="392"/>
      <c r="I227" s="392"/>
      <c r="J227" s="392"/>
      <c r="K227" s="392"/>
      <c r="L227" s="392"/>
      <c r="M227" s="392"/>
      <c r="N227" s="12"/>
      <c r="O227" s="12"/>
      <c r="P227" s="12"/>
      <c r="Q227" s="12"/>
      <c r="R227" s="12"/>
      <c r="S227" s="12"/>
      <c r="T227" s="12"/>
      <c r="U227" s="12"/>
      <c r="V227" s="12"/>
      <c r="W227" s="12"/>
      <c r="X227" s="12"/>
      <c r="Y227" s="12"/>
      <c r="Z227" s="12"/>
      <c r="AA227" s="12"/>
    </row>
    <row r="228" spans="1:27" ht="15" customHeight="1">
      <c r="A228" s="12"/>
      <c r="B228" s="3488" t="s">
        <v>84</v>
      </c>
      <c r="C228" s="3323"/>
      <c r="D228" s="3323"/>
      <c r="E228" s="3323"/>
      <c r="F228" s="3323"/>
      <c r="G228" s="3324"/>
      <c r="H228" s="2118">
        <v>0.3721949098008574</v>
      </c>
      <c r="I228" s="472">
        <v>0.35183218504521696</v>
      </c>
      <c r="J228" s="2118">
        <v>0.19600000000000001</v>
      </c>
      <c r="K228" s="2119">
        <v>0.34699999999999998</v>
      </c>
      <c r="L228" s="473">
        <v>0.23899999999999999</v>
      </c>
      <c r="M228" s="2120">
        <v>0.33</v>
      </c>
      <c r="N228" s="12"/>
      <c r="O228" s="12"/>
      <c r="P228" s="12"/>
      <c r="Q228" s="12"/>
      <c r="R228" s="12"/>
      <c r="S228" s="12"/>
      <c r="T228" s="12"/>
      <c r="U228" s="12"/>
      <c r="V228" s="12"/>
      <c r="W228" s="12"/>
      <c r="X228" s="12"/>
      <c r="Y228" s="12"/>
      <c r="Z228" s="12"/>
      <c r="AA228" s="12"/>
    </row>
    <row r="229" spans="1:27" ht="15" customHeight="1">
      <c r="A229" s="12"/>
      <c r="B229" s="3555" t="s">
        <v>107</v>
      </c>
      <c r="C229" s="3294"/>
      <c r="D229" s="3294"/>
      <c r="E229" s="3294"/>
      <c r="F229" s="3294"/>
      <c r="G229" s="3295"/>
      <c r="H229" s="2121">
        <v>0.49641203685794377</v>
      </c>
      <c r="I229" s="474">
        <v>0.32347566558574747</v>
      </c>
      <c r="J229" s="2121">
        <v>0.40100000000000002</v>
      </c>
      <c r="K229" s="475">
        <v>0.38700000000000001</v>
      </c>
      <c r="L229" s="476">
        <v>0.51200000000000001</v>
      </c>
      <c r="M229" s="477">
        <v>0.36399999999999999</v>
      </c>
      <c r="N229" s="12"/>
      <c r="O229" s="12"/>
      <c r="P229" s="12"/>
      <c r="Q229" s="12"/>
      <c r="R229" s="12"/>
      <c r="S229" s="12"/>
      <c r="T229" s="12"/>
      <c r="U229" s="12"/>
      <c r="V229" s="12"/>
      <c r="W229" s="12"/>
      <c r="X229" s="12"/>
      <c r="Y229" s="12"/>
      <c r="Z229" s="12"/>
      <c r="AA229" s="12"/>
    </row>
    <row r="230" spans="1:27" ht="15" customHeight="1">
      <c r="A230" s="12"/>
      <c r="B230" s="392" t="s">
        <v>108</v>
      </c>
      <c r="C230" s="392"/>
      <c r="D230" s="392"/>
      <c r="E230" s="392"/>
      <c r="F230" s="392"/>
      <c r="G230" s="392"/>
      <c r="H230" s="392"/>
      <c r="I230" s="392"/>
      <c r="J230" s="392"/>
      <c r="K230" s="392"/>
      <c r="L230" s="392"/>
      <c r="M230" s="392"/>
      <c r="N230" s="12"/>
      <c r="O230" s="12"/>
      <c r="P230" s="12"/>
      <c r="Q230" s="12"/>
      <c r="R230" s="12"/>
      <c r="S230" s="12"/>
      <c r="T230" s="12"/>
      <c r="U230" s="12"/>
      <c r="V230" s="12"/>
      <c r="W230" s="12"/>
      <c r="X230" s="12"/>
      <c r="Y230" s="12"/>
      <c r="Z230" s="12"/>
      <c r="AA230" s="12"/>
    </row>
    <row r="231" spans="1:27" ht="15" customHeight="1">
      <c r="A231" s="12"/>
      <c r="B231" s="3488" t="s">
        <v>109</v>
      </c>
      <c r="C231" s="3323"/>
      <c r="D231" s="3323"/>
      <c r="E231" s="3323"/>
      <c r="F231" s="3323"/>
      <c r="G231" s="3324"/>
      <c r="H231" s="2118">
        <v>0.66648290255539067</v>
      </c>
      <c r="I231" s="472">
        <v>0.52911255854406725</v>
      </c>
      <c r="J231" s="2118">
        <v>0.316</v>
      </c>
      <c r="K231" s="2119">
        <v>0.41599999999999998</v>
      </c>
      <c r="L231" s="478">
        <v>0.61299999999999999</v>
      </c>
      <c r="M231" s="2122">
        <v>0.56699999999999995</v>
      </c>
      <c r="N231" s="12"/>
      <c r="O231" s="12"/>
      <c r="P231" s="12"/>
      <c r="Q231" s="12"/>
      <c r="R231" s="12"/>
      <c r="S231" s="12"/>
      <c r="T231" s="12"/>
      <c r="U231" s="12"/>
      <c r="V231" s="12"/>
      <c r="W231" s="12"/>
      <c r="X231" s="12"/>
      <c r="Y231" s="12"/>
      <c r="Z231" s="12"/>
      <c r="AA231" s="12"/>
    </row>
    <row r="232" spans="1:27" ht="15" customHeight="1">
      <c r="A232" s="12"/>
      <c r="B232" s="2960" t="s">
        <v>110</v>
      </c>
      <c r="C232" s="2908"/>
      <c r="D232" s="2908"/>
      <c r="E232" s="2908"/>
      <c r="F232" s="2908"/>
      <c r="G232" s="3034"/>
      <c r="H232" s="1845">
        <v>0.32189957693679494</v>
      </c>
      <c r="I232" s="479">
        <v>0.30762507026982017</v>
      </c>
      <c r="J232" s="1845">
        <v>9.0999999999999998E-2</v>
      </c>
      <c r="K232" s="162">
        <v>0.20799999999999999</v>
      </c>
      <c r="L232" s="480">
        <v>0.20899999999999999</v>
      </c>
      <c r="M232" s="481">
        <v>0.27200000000000002</v>
      </c>
      <c r="N232" s="12"/>
      <c r="O232" s="12"/>
      <c r="P232" s="12"/>
      <c r="Q232" s="12"/>
      <c r="R232" s="12"/>
      <c r="S232" s="12"/>
      <c r="T232" s="12"/>
      <c r="U232" s="12"/>
      <c r="V232" s="12"/>
      <c r="W232" s="12"/>
      <c r="X232" s="12"/>
      <c r="Y232" s="12"/>
      <c r="Z232" s="12"/>
      <c r="AA232" s="12"/>
    </row>
    <row r="233" spans="1:27" ht="15" customHeight="1">
      <c r="A233" s="12"/>
      <c r="B233" s="3555" t="s">
        <v>111</v>
      </c>
      <c r="C233" s="3294"/>
      <c r="D233" s="3294"/>
      <c r="E233" s="3294"/>
      <c r="F233" s="3294"/>
      <c r="G233" s="3295"/>
      <c r="H233" s="2121">
        <v>5.7936832670875224E-2</v>
      </c>
      <c r="I233" s="474">
        <v>9.5742827489065166E-2</v>
      </c>
      <c r="J233" s="2121">
        <v>5.1999999999999998E-2</v>
      </c>
      <c r="K233" s="475">
        <v>3.2000000000000001E-2</v>
      </c>
      <c r="L233" s="482">
        <v>0.11700000000000001</v>
      </c>
      <c r="M233" s="483">
        <v>0.187</v>
      </c>
      <c r="N233" s="12"/>
      <c r="O233" s="12"/>
      <c r="P233" s="12"/>
      <c r="Q233" s="12"/>
      <c r="R233" s="12"/>
      <c r="S233" s="12"/>
      <c r="T233" s="12"/>
      <c r="U233" s="12"/>
      <c r="V233" s="12"/>
      <c r="W233" s="12"/>
      <c r="X233" s="12"/>
      <c r="Y233" s="12"/>
      <c r="Z233" s="12"/>
      <c r="AA233" s="12"/>
    </row>
    <row r="234" spans="1:27" ht="15" customHeight="1">
      <c r="A234" s="12"/>
      <c r="B234" s="392" t="s">
        <v>23</v>
      </c>
      <c r="C234" s="392"/>
      <c r="D234" s="392"/>
      <c r="E234" s="392"/>
      <c r="F234" s="392"/>
      <c r="G234" s="392"/>
      <c r="H234" s="392"/>
      <c r="I234" s="392"/>
      <c r="J234" s="392"/>
      <c r="K234" s="392"/>
      <c r="L234" s="392"/>
      <c r="M234" s="392"/>
      <c r="N234" s="12"/>
      <c r="O234" s="12"/>
      <c r="P234" s="12"/>
      <c r="Q234" s="12"/>
      <c r="R234" s="12"/>
      <c r="S234" s="12"/>
      <c r="T234" s="12"/>
      <c r="U234" s="12"/>
      <c r="V234" s="12"/>
      <c r="W234" s="12"/>
      <c r="X234" s="12"/>
      <c r="Y234" s="12"/>
      <c r="Z234" s="12"/>
      <c r="AA234" s="12"/>
    </row>
    <row r="235" spans="1:27" ht="15" customHeight="1">
      <c r="A235" s="12"/>
      <c r="B235" s="3488" t="s">
        <v>637</v>
      </c>
      <c r="C235" s="3323"/>
      <c r="D235" s="3323"/>
      <c r="E235" s="3323"/>
      <c r="F235" s="3323"/>
      <c r="G235" s="3324"/>
      <c r="H235" s="484">
        <v>0.47348419884953991</v>
      </c>
      <c r="I235" s="472">
        <v>0.37294448206561465</v>
      </c>
      <c r="J235" s="2118">
        <v>0.24</v>
      </c>
      <c r="K235" s="2119">
        <v>0.27300000000000002</v>
      </c>
      <c r="L235" s="478">
        <v>0.26300000000000001</v>
      </c>
      <c r="M235" s="2123">
        <v>0.28000000000000003</v>
      </c>
      <c r="N235" s="12"/>
      <c r="O235" s="12"/>
      <c r="P235" s="12"/>
      <c r="Q235" s="12"/>
      <c r="R235" s="12"/>
      <c r="S235" s="12"/>
      <c r="T235" s="12"/>
      <c r="U235" s="12"/>
      <c r="V235" s="12"/>
      <c r="W235" s="12"/>
      <c r="X235" s="12"/>
      <c r="Y235" s="12"/>
      <c r="Z235" s="12"/>
      <c r="AA235" s="12"/>
    </row>
    <row r="236" spans="1:27" ht="15" customHeight="1">
      <c r="A236" s="12"/>
      <c r="B236" s="2960" t="s">
        <v>27</v>
      </c>
      <c r="C236" s="2908"/>
      <c r="D236" s="2908"/>
      <c r="E236" s="2908"/>
      <c r="F236" s="2908"/>
      <c r="G236" s="3034"/>
      <c r="H236" s="159">
        <v>0.24541429349936733</v>
      </c>
      <c r="I236" s="479">
        <v>0.29378327390156783</v>
      </c>
      <c r="J236" s="485">
        <v>0.23799999999999999</v>
      </c>
      <c r="K236" s="2124">
        <v>0.53800000000000003</v>
      </c>
      <c r="L236" s="486">
        <v>0.39900000000000002</v>
      </c>
      <c r="M236" s="2125">
        <v>0.47699999999999998</v>
      </c>
      <c r="N236" s="12"/>
      <c r="O236" s="12"/>
      <c r="P236" s="12"/>
      <c r="Q236" s="12"/>
      <c r="R236" s="12"/>
      <c r="S236" s="12"/>
      <c r="T236" s="12"/>
      <c r="U236" s="12"/>
      <c r="V236" s="12"/>
      <c r="W236" s="12"/>
      <c r="X236" s="12"/>
      <c r="Y236" s="12"/>
      <c r="Z236" s="12"/>
      <c r="AA236" s="12"/>
    </row>
    <row r="237" spans="1:27" ht="15" customHeight="1">
      <c r="A237" s="12"/>
      <c r="B237" s="3562" t="s">
        <v>43</v>
      </c>
      <c r="C237" s="3294"/>
      <c r="D237" s="3294"/>
      <c r="E237" s="3294"/>
      <c r="F237" s="3294"/>
      <c r="G237" s="3295"/>
      <c r="H237" s="487">
        <v>0.39637079750897575</v>
      </c>
      <c r="I237" s="2126">
        <v>0.34529855223474554</v>
      </c>
      <c r="J237" s="488">
        <v>0.24</v>
      </c>
      <c r="K237" s="489">
        <v>0.35499999999999998</v>
      </c>
      <c r="L237" s="490">
        <v>0.307</v>
      </c>
      <c r="M237" s="489">
        <v>0.33800000000000002</v>
      </c>
      <c r="N237" s="12"/>
      <c r="O237" s="12"/>
      <c r="P237" s="12"/>
      <c r="Q237" s="12"/>
      <c r="R237" s="12"/>
      <c r="S237" s="12"/>
      <c r="T237" s="12"/>
      <c r="U237" s="12"/>
      <c r="V237" s="12"/>
      <c r="W237" s="12"/>
      <c r="X237" s="12"/>
      <c r="Y237" s="12"/>
      <c r="Z237" s="12"/>
      <c r="AA237" s="12"/>
    </row>
    <row r="238" spans="1:27" ht="15" customHeight="1">
      <c r="B238" s="3563" t="s">
        <v>639</v>
      </c>
      <c r="C238" s="2885"/>
      <c r="D238" s="2885"/>
      <c r="E238" s="2885"/>
      <c r="F238" s="2885"/>
      <c r="G238" s="2885"/>
      <c r="H238" s="2885"/>
      <c r="I238" s="2885"/>
      <c r="J238" s="2885"/>
      <c r="K238" s="2885"/>
      <c r="L238" s="2885"/>
      <c r="M238" s="2885"/>
    </row>
    <row r="239" spans="1:27" ht="15" customHeight="1">
      <c r="B239" s="2885"/>
      <c r="C239" s="2882"/>
      <c r="D239" s="2882"/>
      <c r="E239" s="2882"/>
      <c r="F239" s="2882"/>
      <c r="G239" s="2882"/>
      <c r="H239" s="2882"/>
      <c r="I239" s="2882"/>
      <c r="J239" s="2882"/>
      <c r="K239" s="2882"/>
      <c r="L239" s="2882"/>
      <c r="M239" s="2885"/>
    </row>
    <row r="240" spans="1:27" ht="15" customHeight="1">
      <c r="B240" s="3317"/>
      <c r="C240" s="3317"/>
      <c r="D240" s="3317"/>
      <c r="E240" s="3317"/>
      <c r="F240" s="3317"/>
      <c r="G240" s="3317"/>
      <c r="H240" s="3317"/>
      <c r="I240" s="3317"/>
      <c r="J240" s="3317"/>
      <c r="K240" s="3317"/>
      <c r="L240" s="3317"/>
      <c r="M240" s="3317"/>
    </row>
    <row r="241" spans="1:27" ht="15" customHeight="1">
      <c r="B241" s="1827"/>
      <c r="C241" s="1827"/>
      <c r="D241" s="1827"/>
      <c r="E241" s="1827"/>
      <c r="F241" s="1827"/>
      <c r="G241" s="1827"/>
      <c r="H241" s="1827"/>
      <c r="I241" s="1827"/>
      <c r="J241" s="1827"/>
      <c r="K241" s="1827"/>
      <c r="L241" s="1827"/>
      <c r="M241" s="1827"/>
    </row>
    <row r="242" spans="1:27" ht="12.75" customHeight="1">
      <c r="B242" s="1705" t="s">
        <v>117</v>
      </c>
      <c r="C242" s="1705"/>
      <c r="D242" s="1705"/>
      <c r="E242" s="1705"/>
      <c r="F242" s="1705"/>
      <c r="G242" s="1705"/>
      <c r="H242" s="1705"/>
      <c r="I242" s="1705"/>
      <c r="J242" s="1705"/>
      <c r="K242" s="1705"/>
      <c r="L242" s="1705"/>
      <c r="M242" s="1705"/>
    </row>
    <row r="243" spans="1:27" ht="12.75" customHeight="1">
      <c r="B243" s="1"/>
      <c r="C243" s="1"/>
      <c r="D243" s="1"/>
      <c r="E243" s="1"/>
      <c r="F243" s="1"/>
      <c r="G243" s="1"/>
      <c r="H243" s="1"/>
      <c r="I243" s="1"/>
      <c r="J243" s="1"/>
      <c r="K243" s="1"/>
      <c r="L243" s="1"/>
      <c r="M243" s="1"/>
    </row>
    <row r="244" spans="1:27" ht="15" customHeight="1">
      <c r="B244" s="3561" t="s">
        <v>640</v>
      </c>
      <c r="C244" s="3115"/>
      <c r="D244" s="3115"/>
      <c r="E244" s="3115"/>
      <c r="F244" s="3115"/>
      <c r="G244" s="3115"/>
      <c r="H244" s="2128">
        <v>2024</v>
      </c>
      <c r="I244" s="491">
        <v>2025</v>
      </c>
      <c r="J244" s="2129"/>
      <c r="K244" s="1828"/>
      <c r="L244" s="1"/>
      <c r="M244" s="1"/>
    </row>
    <row r="245" spans="1:27" ht="15" customHeight="1">
      <c r="A245" s="12"/>
      <c r="B245" s="2888" t="s">
        <v>119</v>
      </c>
      <c r="C245" s="2882"/>
      <c r="D245" s="2882"/>
      <c r="E245" s="2882"/>
      <c r="F245" s="3030"/>
      <c r="G245" s="492" t="s">
        <v>84</v>
      </c>
      <c r="H245" s="2050">
        <v>5804</v>
      </c>
      <c r="I245" s="2130">
        <v>5595</v>
      </c>
      <c r="J245" s="1812"/>
      <c r="K245" s="12"/>
      <c r="L245" s="12"/>
      <c r="M245" s="12"/>
      <c r="N245" s="12"/>
      <c r="O245" s="12"/>
      <c r="P245" s="12"/>
      <c r="Q245" s="12"/>
      <c r="R245" s="12"/>
      <c r="S245" s="12"/>
      <c r="T245" s="12"/>
      <c r="U245" s="12"/>
      <c r="V245" s="12"/>
      <c r="W245" s="12"/>
      <c r="X245" s="12"/>
      <c r="Y245" s="12"/>
      <c r="Z245" s="12"/>
      <c r="AA245" s="12"/>
    </row>
    <row r="246" spans="1:27" ht="15" customHeight="1">
      <c r="A246" s="12"/>
      <c r="B246" s="2995"/>
      <c r="C246" s="2995"/>
      <c r="D246" s="2995"/>
      <c r="E246" s="2995"/>
      <c r="F246" s="3312"/>
      <c r="G246" s="493" t="s">
        <v>107</v>
      </c>
      <c r="H246" s="2131">
        <v>1992</v>
      </c>
      <c r="I246" s="2132">
        <v>1994</v>
      </c>
      <c r="J246" s="1812"/>
      <c r="K246" s="90"/>
      <c r="L246" s="12"/>
      <c r="M246" s="12"/>
      <c r="N246" s="12"/>
      <c r="O246" s="12"/>
      <c r="P246" s="12"/>
      <c r="Q246" s="12"/>
      <c r="R246" s="12"/>
      <c r="S246" s="12"/>
      <c r="T246" s="12"/>
      <c r="U246" s="12"/>
      <c r="V246" s="12"/>
      <c r="W246" s="12"/>
      <c r="X246" s="12"/>
      <c r="Y246" s="12"/>
      <c r="Z246" s="12"/>
      <c r="AA246" s="12"/>
    </row>
    <row r="247" spans="1:27" ht="15" customHeight="1">
      <c r="A247" s="12"/>
      <c r="B247" s="3313" t="s">
        <v>120</v>
      </c>
      <c r="C247" s="2993"/>
      <c r="D247" s="2993"/>
      <c r="E247" s="2993"/>
      <c r="F247" s="3314"/>
      <c r="G247" s="493" t="s">
        <v>84</v>
      </c>
      <c r="H247" s="2131">
        <v>203</v>
      </c>
      <c r="I247" s="107">
        <v>230</v>
      </c>
      <c r="J247" s="1812"/>
      <c r="K247" s="90"/>
      <c r="L247" s="12"/>
      <c r="M247" s="12"/>
      <c r="N247" s="12"/>
      <c r="O247" s="12"/>
      <c r="P247" s="12"/>
      <c r="Q247" s="12"/>
      <c r="R247" s="12"/>
      <c r="S247" s="12"/>
      <c r="T247" s="12"/>
      <c r="U247" s="12"/>
      <c r="V247" s="12"/>
      <c r="W247" s="12"/>
      <c r="X247" s="12"/>
      <c r="Y247" s="12"/>
      <c r="Z247" s="12"/>
      <c r="AA247" s="12"/>
    </row>
    <row r="248" spans="1:27" ht="15" customHeight="1">
      <c r="A248" s="12"/>
      <c r="B248" s="2995"/>
      <c r="C248" s="2995"/>
      <c r="D248" s="2995"/>
      <c r="E248" s="2995"/>
      <c r="F248" s="3312"/>
      <c r="G248" s="493" t="s">
        <v>107</v>
      </c>
      <c r="H248" s="2131">
        <v>57</v>
      </c>
      <c r="I248" s="107">
        <v>93</v>
      </c>
      <c r="J248" s="1812"/>
      <c r="K248" s="90"/>
      <c r="L248" s="12"/>
      <c r="M248" s="12"/>
      <c r="N248" s="12"/>
      <c r="O248" s="12"/>
      <c r="P248" s="12"/>
      <c r="Q248" s="12"/>
      <c r="R248" s="12"/>
      <c r="S248" s="12"/>
      <c r="T248" s="12"/>
      <c r="U248" s="12"/>
      <c r="V248" s="12"/>
      <c r="W248" s="12"/>
      <c r="X248" s="12"/>
      <c r="Y248" s="12"/>
      <c r="Z248" s="12"/>
      <c r="AA248" s="12"/>
    </row>
    <row r="249" spans="1:27" ht="15" customHeight="1">
      <c r="A249" s="12"/>
      <c r="B249" s="3199" t="s">
        <v>641</v>
      </c>
      <c r="C249" s="2993"/>
      <c r="D249" s="2993"/>
      <c r="E249" s="2993"/>
      <c r="F249" s="3314"/>
      <c r="G249" s="493" t="s">
        <v>84</v>
      </c>
      <c r="H249" s="2131">
        <v>179</v>
      </c>
      <c r="I249" s="107">
        <v>206</v>
      </c>
      <c r="J249" s="1812"/>
      <c r="K249" s="90"/>
      <c r="L249" s="12"/>
      <c r="M249" s="12"/>
      <c r="N249" s="12"/>
      <c r="O249" s="12"/>
      <c r="P249" s="12"/>
      <c r="Q249" s="12"/>
      <c r="R249" s="12"/>
      <c r="S249" s="12"/>
      <c r="T249" s="12"/>
      <c r="U249" s="12"/>
      <c r="V249" s="12"/>
      <c r="W249" s="12"/>
      <c r="X249" s="12"/>
      <c r="Y249" s="12"/>
      <c r="Z249" s="12"/>
      <c r="AA249" s="12"/>
    </row>
    <row r="250" spans="1:27" ht="15" customHeight="1">
      <c r="A250" s="12"/>
      <c r="B250" s="2995"/>
      <c r="C250" s="2995"/>
      <c r="D250" s="2995"/>
      <c r="E250" s="2995"/>
      <c r="F250" s="3312"/>
      <c r="G250" s="493" t="s">
        <v>107</v>
      </c>
      <c r="H250" s="2131">
        <v>67</v>
      </c>
      <c r="I250" s="107">
        <v>52</v>
      </c>
      <c r="J250" s="1812"/>
      <c r="K250" s="90"/>
      <c r="L250" s="12"/>
      <c r="M250" s="12"/>
      <c r="N250" s="12"/>
      <c r="O250" s="12"/>
      <c r="P250" s="12"/>
      <c r="Q250" s="12"/>
      <c r="R250" s="12"/>
      <c r="S250" s="12"/>
      <c r="T250" s="12"/>
      <c r="U250" s="12"/>
      <c r="V250" s="12"/>
      <c r="W250" s="12"/>
      <c r="X250" s="12"/>
      <c r="Y250" s="12"/>
      <c r="Z250" s="12"/>
      <c r="AA250" s="12"/>
    </row>
    <row r="251" spans="1:27" ht="15" customHeight="1">
      <c r="A251" s="12"/>
      <c r="B251" s="3199" t="s">
        <v>122</v>
      </c>
      <c r="C251" s="2993"/>
      <c r="D251" s="2993"/>
      <c r="E251" s="2993"/>
      <c r="F251" s="3314"/>
      <c r="G251" s="493" t="s">
        <v>84</v>
      </c>
      <c r="H251" s="2131">
        <v>158</v>
      </c>
      <c r="I251" s="107">
        <v>155</v>
      </c>
      <c r="J251" s="1812"/>
      <c r="K251" s="90"/>
      <c r="L251" s="12"/>
      <c r="M251" s="12"/>
      <c r="N251" s="12"/>
      <c r="O251" s="12"/>
      <c r="P251" s="12"/>
      <c r="Q251" s="12"/>
      <c r="R251" s="12"/>
      <c r="S251" s="12"/>
      <c r="T251" s="12"/>
      <c r="U251" s="12"/>
      <c r="V251" s="12"/>
      <c r="W251" s="12"/>
      <c r="X251" s="12"/>
      <c r="Y251" s="12"/>
      <c r="Z251" s="12"/>
      <c r="AA251" s="12"/>
    </row>
    <row r="252" spans="1:27" ht="15" customHeight="1">
      <c r="A252" s="12"/>
      <c r="B252" s="2995"/>
      <c r="C252" s="2995"/>
      <c r="D252" s="2995"/>
      <c r="E252" s="2995"/>
      <c r="F252" s="3312"/>
      <c r="G252" s="493" t="s">
        <v>107</v>
      </c>
      <c r="H252" s="2131">
        <v>52</v>
      </c>
      <c r="I252" s="107">
        <v>38</v>
      </c>
      <c r="J252" s="1812"/>
      <c r="K252" s="90"/>
      <c r="L252" s="12"/>
      <c r="M252" s="12"/>
      <c r="N252" s="12"/>
      <c r="O252" s="12"/>
      <c r="P252" s="12"/>
      <c r="Q252" s="12"/>
      <c r="R252" s="12"/>
      <c r="S252" s="12"/>
      <c r="T252" s="12"/>
      <c r="U252" s="12"/>
      <c r="V252" s="12"/>
      <c r="W252" s="12"/>
      <c r="X252" s="12"/>
      <c r="Y252" s="12"/>
      <c r="Z252" s="12"/>
      <c r="AA252" s="12"/>
    </row>
    <row r="253" spans="1:27" ht="15" customHeight="1">
      <c r="A253" s="12"/>
      <c r="B253" s="3313" t="s">
        <v>642</v>
      </c>
      <c r="C253" s="2993"/>
      <c r="D253" s="2993"/>
      <c r="E253" s="2993"/>
      <c r="F253" s="3314"/>
      <c r="G253" s="493" t="s">
        <v>84</v>
      </c>
      <c r="H253" s="2008">
        <v>0.94120000000000004</v>
      </c>
      <c r="I253" s="494">
        <v>1</v>
      </c>
      <c r="J253" s="2134"/>
      <c r="K253" s="90"/>
      <c r="L253" s="12"/>
      <c r="M253" s="12"/>
      <c r="N253" s="12"/>
      <c r="O253" s="12"/>
      <c r="P253" s="12"/>
      <c r="Q253" s="12"/>
      <c r="R253" s="12"/>
      <c r="S253" s="12"/>
      <c r="T253" s="12"/>
      <c r="U253" s="12"/>
      <c r="V253" s="12"/>
      <c r="W253" s="12"/>
      <c r="X253" s="12"/>
      <c r="Y253" s="12"/>
      <c r="Z253" s="12"/>
      <c r="AA253" s="12"/>
    </row>
    <row r="254" spans="1:27" ht="15" customHeight="1">
      <c r="A254" s="12"/>
      <c r="B254" s="2995"/>
      <c r="C254" s="2995"/>
      <c r="D254" s="2995"/>
      <c r="E254" s="2995"/>
      <c r="F254" s="3312"/>
      <c r="G254" s="493" t="s">
        <v>107</v>
      </c>
      <c r="H254" s="2008">
        <v>0.90769999999999995</v>
      </c>
      <c r="I254" s="494">
        <v>1</v>
      </c>
      <c r="J254" s="2134"/>
      <c r="K254" s="90"/>
      <c r="L254" s="12"/>
      <c r="M254" s="12"/>
      <c r="N254" s="12"/>
      <c r="O254" s="12"/>
      <c r="P254" s="12"/>
      <c r="Q254" s="12"/>
      <c r="R254" s="12"/>
      <c r="S254" s="12"/>
      <c r="T254" s="12"/>
      <c r="U254" s="12"/>
      <c r="V254" s="12"/>
      <c r="W254" s="12"/>
      <c r="X254" s="12"/>
      <c r="Y254" s="12"/>
      <c r="Z254" s="12"/>
      <c r="AA254" s="12"/>
    </row>
    <row r="255" spans="1:27" ht="15" customHeight="1">
      <c r="A255" s="12"/>
      <c r="B255" s="3313" t="s">
        <v>643</v>
      </c>
      <c r="C255" s="2993"/>
      <c r="D255" s="2993"/>
      <c r="E255" s="2993"/>
      <c r="F255" s="3314"/>
      <c r="G255" s="493" t="s">
        <v>84</v>
      </c>
      <c r="H255" s="2008">
        <v>0.88270000000000004</v>
      </c>
      <c r="I255" s="494">
        <v>0.75</v>
      </c>
      <c r="J255" s="2134"/>
      <c r="K255" s="90"/>
      <c r="L255" s="12"/>
      <c r="M255" s="12"/>
      <c r="N255" s="12"/>
      <c r="O255" s="12"/>
      <c r="P255" s="12"/>
      <c r="Q255" s="12"/>
      <c r="R255" s="12"/>
      <c r="S255" s="12"/>
      <c r="T255" s="12"/>
      <c r="U255" s="12"/>
      <c r="V255" s="12"/>
      <c r="W255" s="12"/>
      <c r="X255" s="12"/>
      <c r="Y255" s="12"/>
      <c r="Z255" s="12"/>
      <c r="AA255" s="12"/>
    </row>
    <row r="256" spans="1:27" ht="15" customHeight="1">
      <c r="A256" s="12"/>
      <c r="B256" s="3317"/>
      <c r="C256" s="3317"/>
      <c r="D256" s="3317"/>
      <c r="E256" s="3317"/>
      <c r="F256" s="3399"/>
      <c r="G256" s="495" t="s">
        <v>107</v>
      </c>
      <c r="H256" s="2135">
        <v>0.77610000000000001</v>
      </c>
      <c r="I256" s="496">
        <v>0.73</v>
      </c>
      <c r="J256" s="2134"/>
      <c r="K256" s="497"/>
      <c r="L256" s="12"/>
      <c r="M256" s="12"/>
      <c r="N256" s="12"/>
      <c r="O256" s="12"/>
      <c r="P256" s="12"/>
      <c r="Q256" s="12"/>
      <c r="R256" s="12"/>
      <c r="S256" s="12"/>
      <c r="T256" s="12"/>
      <c r="U256" s="12"/>
      <c r="V256" s="12"/>
      <c r="W256" s="12"/>
      <c r="X256" s="12"/>
      <c r="Y256" s="12"/>
      <c r="Z256" s="12"/>
      <c r="AA256" s="12"/>
    </row>
    <row r="257" spans="1:27" ht="15" customHeight="1">
      <c r="B257" s="3384" t="s">
        <v>644</v>
      </c>
      <c r="C257" s="2885"/>
      <c r="D257" s="2885"/>
      <c r="E257" s="2885"/>
      <c r="F257" s="2885"/>
      <c r="G257" s="2885"/>
      <c r="H257" s="2885"/>
      <c r="I257" s="2885"/>
      <c r="J257" s="2136"/>
      <c r="K257" s="1704"/>
      <c r="L257" s="1704"/>
      <c r="M257" s="1704"/>
      <c r="N257" s="1704"/>
      <c r="O257" s="1704"/>
      <c r="P257" s="1704"/>
      <c r="Q257" s="1704"/>
      <c r="R257" s="1704"/>
      <c r="S257" s="1704"/>
      <c r="T257" s="1704"/>
      <c r="U257" s="1704"/>
      <c r="V257" s="1704"/>
      <c r="W257" s="1704"/>
      <c r="X257" s="1704"/>
      <c r="Y257" s="1704"/>
      <c r="Z257" s="1704"/>
      <c r="AA257" s="1704"/>
    </row>
    <row r="258" spans="1:27" ht="15" customHeight="1">
      <c r="B258" s="2885"/>
      <c r="C258" s="2882"/>
      <c r="D258" s="2882"/>
      <c r="E258" s="2882"/>
      <c r="F258" s="2882"/>
      <c r="G258" s="2882"/>
      <c r="H258" s="2882"/>
      <c r="I258" s="2885"/>
      <c r="J258" s="2136"/>
      <c r="K258" s="1704"/>
      <c r="L258" s="1704"/>
      <c r="M258" s="1704"/>
      <c r="N258" s="1704"/>
      <c r="O258" s="1704"/>
      <c r="P258" s="1704"/>
      <c r="Q258" s="1704"/>
      <c r="R258" s="1704"/>
      <c r="S258" s="1704"/>
      <c r="T258" s="1704"/>
      <c r="U258" s="1704"/>
      <c r="V258" s="1704"/>
      <c r="W258" s="1704"/>
      <c r="X258" s="1704"/>
      <c r="Y258" s="1704"/>
      <c r="Z258" s="1704"/>
      <c r="AA258" s="1704"/>
    </row>
    <row r="259" spans="1:27" ht="15" customHeight="1">
      <c r="B259" s="2935"/>
      <c r="C259" s="2935"/>
      <c r="D259" s="2935"/>
      <c r="E259" s="2935"/>
      <c r="F259" s="2935"/>
      <c r="G259" s="2935"/>
      <c r="H259" s="2935"/>
      <c r="I259" s="2935"/>
      <c r="J259" s="2136"/>
      <c r="K259" s="1704"/>
      <c r="L259" s="1704"/>
      <c r="M259" s="1704"/>
      <c r="N259" s="1704"/>
      <c r="O259" s="1704"/>
      <c r="P259" s="1704"/>
      <c r="Q259" s="1704"/>
      <c r="R259" s="1704"/>
      <c r="S259" s="1704"/>
      <c r="T259" s="1704"/>
      <c r="U259" s="1704"/>
      <c r="V259" s="1704"/>
      <c r="W259" s="1704"/>
      <c r="X259" s="1704"/>
      <c r="Y259" s="1704"/>
      <c r="Z259" s="1704"/>
      <c r="AA259" s="1704"/>
    </row>
    <row r="260" spans="1:27" ht="15" customHeight="1">
      <c r="B260" s="2137"/>
      <c r="C260" s="1704"/>
      <c r="D260" s="1704"/>
      <c r="E260" s="1704"/>
      <c r="F260" s="1704"/>
      <c r="G260" s="1704"/>
      <c r="H260" s="1704"/>
      <c r="I260" s="1704"/>
      <c r="J260" s="1704"/>
      <c r="K260" s="1704"/>
      <c r="L260" s="1704"/>
      <c r="M260" s="1704"/>
      <c r="N260" s="1704"/>
      <c r="O260" s="1704"/>
      <c r="P260" s="1704"/>
      <c r="Q260" s="1704"/>
      <c r="R260" s="1704"/>
      <c r="S260" s="1704"/>
      <c r="T260" s="1704"/>
      <c r="U260" s="1704"/>
      <c r="V260" s="1704"/>
      <c r="W260" s="1704"/>
      <c r="X260" s="1704"/>
      <c r="Y260" s="1704"/>
      <c r="Z260" s="1704"/>
      <c r="AA260" s="1704"/>
    </row>
    <row r="261" spans="1:27" ht="15" customHeight="1">
      <c r="B261" s="1706" t="s">
        <v>126</v>
      </c>
      <c r="C261" s="1705"/>
      <c r="D261" s="1705"/>
      <c r="E261" s="1705"/>
      <c r="F261" s="1705"/>
      <c r="G261" s="1705"/>
      <c r="H261" s="1705"/>
      <c r="I261" s="1705"/>
      <c r="J261" s="1705"/>
      <c r="K261" s="1705"/>
      <c r="L261" s="1705"/>
      <c r="M261" s="1705"/>
      <c r="N261" s="1"/>
      <c r="O261" s="1"/>
      <c r="P261" s="1"/>
      <c r="Q261" s="1"/>
      <c r="R261" s="1"/>
      <c r="S261" s="1"/>
      <c r="T261" s="1"/>
      <c r="U261" s="1"/>
      <c r="V261" s="1"/>
      <c r="W261" s="1"/>
      <c r="X261" s="1"/>
      <c r="Y261" s="1"/>
      <c r="Z261" s="1"/>
      <c r="AA261" s="1"/>
    </row>
    <row r="262" spans="1:27" ht="15" customHeight="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5" customHeight="1">
      <c r="B263" s="3444" t="s">
        <v>645</v>
      </c>
      <c r="C263" s="2885"/>
      <c r="D263" s="3030"/>
      <c r="E263" s="3320" t="s">
        <v>586</v>
      </c>
      <c r="F263" s="2885"/>
      <c r="G263" s="3030"/>
      <c r="H263" s="3320" t="s">
        <v>587</v>
      </c>
      <c r="I263" s="2885"/>
      <c r="J263" s="2885"/>
      <c r="K263" s="3082"/>
      <c r="L263" s="3082"/>
      <c r="M263" s="3082"/>
      <c r="N263" s="1"/>
      <c r="O263" s="1"/>
      <c r="P263" s="3556"/>
      <c r="Q263" s="2885"/>
      <c r="R263" s="2885"/>
      <c r="S263" s="2885"/>
      <c r="T263" s="2885"/>
      <c r="U263" s="2885"/>
      <c r="V263" s="2885"/>
      <c r="W263" s="2885"/>
      <c r="X263" s="2885"/>
      <c r="Y263" s="2885"/>
      <c r="Z263" s="2885"/>
      <c r="AA263" s="2885"/>
    </row>
    <row r="264" spans="1:27" ht="15" customHeight="1">
      <c r="B264" s="3297"/>
      <c r="C264" s="3297"/>
      <c r="D264" s="3298"/>
      <c r="E264" s="498">
        <v>2023</v>
      </c>
      <c r="F264" s="1952">
        <v>2024</v>
      </c>
      <c r="G264" s="2138">
        <v>2025</v>
      </c>
      <c r="H264" s="499">
        <v>2023</v>
      </c>
      <c r="I264" s="1952">
        <v>2024</v>
      </c>
      <c r="J264" s="2138">
        <v>2025</v>
      </c>
      <c r="K264" s="2885"/>
      <c r="L264" s="2885"/>
      <c r="M264" s="2885"/>
      <c r="N264" s="1"/>
      <c r="O264" s="433"/>
      <c r="P264" s="3222"/>
      <c r="Q264" s="2885"/>
      <c r="R264" s="2885"/>
      <c r="S264" s="2885"/>
      <c r="T264" s="2885"/>
      <c r="U264" s="2885"/>
      <c r="V264" s="2139"/>
      <c r="W264" s="2139"/>
      <c r="X264" s="2139"/>
      <c r="Y264" s="2139"/>
      <c r="Z264" s="2139"/>
      <c r="AA264" s="2139"/>
    </row>
    <row r="265" spans="1:27" ht="15" customHeight="1">
      <c r="A265" s="12"/>
      <c r="B265" s="3557" t="s">
        <v>646</v>
      </c>
      <c r="C265" s="2882"/>
      <c r="D265" s="2882"/>
      <c r="E265" s="2882"/>
      <c r="F265" s="2882"/>
      <c r="G265" s="2882"/>
      <c r="H265" s="3072"/>
      <c r="I265" s="2885"/>
      <c r="J265" s="2885"/>
      <c r="K265" s="2885"/>
      <c r="L265" s="2885"/>
      <c r="M265" s="2885"/>
      <c r="N265" s="12"/>
      <c r="O265" s="433"/>
      <c r="P265" s="3222"/>
      <c r="Q265" s="2885"/>
      <c r="R265" s="2885"/>
      <c r="S265" s="2885"/>
      <c r="T265" s="2885"/>
      <c r="U265" s="2885"/>
      <c r="V265" s="2139"/>
      <c r="W265" s="2139"/>
      <c r="X265" s="2139"/>
      <c r="Y265" s="2139"/>
      <c r="Z265" s="2139"/>
      <c r="AA265" s="2139"/>
    </row>
    <row r="266" spans="1:27" ht="15" customHeight="1">
      <c r="A266" s="12"/>
      <c r="B266" s="3322" t="s">
        <v>84</v>
      </c>
      <c r="C266" s="3323"/>
      <c r="D266" s="3324"/>
      <c r="E266" s="2140">
        <v>29.219412633305986</v>
      </c>
      <c r="F266" s="500">
        <v>29.43</v>
      </c>
      <c r="G266" s="501">
        <v>28.7</v>
      </c>
      <c r="H266" s="502">
        <v>16.262669404517453</v>
      </c>
      <c r="I266" s="500">
        <v>25.62</v>
      </c>
      <c r="J266" s="501">
        <v>23.71</v>
      </c>
      <c r="K266" s="2141"/>
      <c r="L266" s="2141"/>
      <c r="M266" s="2141"/>
      <c r="N266" s="12"/>
      <c r="O266" s="12"/>
      <c r="P266" s="3556"/>
      <c r="Q266" s="2885"/>
      <c r="R266" s="2885"/>
      <c r="S266" s="2885"/>
      <c r="T266" s="2885"/>
      <c r="U266" s="2885"/>
      <c r="V266" s="2885"/>
      <c r="W266" s="2885"/>
      <c r="X266" s="2885"/>
      <c r="Y266" s="2885"/>
      <c r="Z266" s="2885"/>
      <c r="AA266" s="2885"/>
    </row>
    <row r="267" spans="1:27" ht="15" customHeight="1">
      <c r="A267" s="12"/>
      <c r="B267" s="3558" t="s">
        <v>107</v>
      </c>
      <c r="C267" s="3294"/>
      <c r="D267" s="3295"/>
      <c r="E267" s="504">
        <v>28.353499480249482</v>
      </c>
      <c r="F267" s="505">
        <v>26.1</v>
      </c>
      <c r="G267" s="506">
        <v>28.24</v>
      </c>
      <c r="H267" s="507">
        <v>14.567822580645162</v>
      </c>
      <c r="I267" s="505">
        <v>31.44</v>
      </c>
      <c r="J267" s="506">
        <v>16.98</v>
      </c>
      <c r="K267" s="2141"/>
      <c r="L267" s="2141"/>
      <c r="M267" s="2141"/>
      <c r="N267" s="12"/>
      <c r="O267" s="433"/>
      <c r="P267" s="2142"/>
      <c r="Q267" s="2142"/>
      <c r="R267" s="2142"/>
      <c r="S267" s="2142"/>
      <c r="T267" s="2142"/>
      <c r="U267" s="2142"/>
      <c r="V267" s="2139"/>
      <c r="W267" s="2139"/>
      <c r="X267" s="2143"/>
      <c r="Y267" s="2143"/>
      <c r="Z267" s="2143"/>
      <c r="AA267" s="2143"/>
    </row>
    <row r="268" spans="1:27" ht="15" customHeight="1">
      <c r="A268" s="12"/>
      <c r="B268" s="3559" t="s">
        <v>29</v>
      </c>
      <c r="C268" s="2885"/>
      <c r="D268" s="2885"/>
      <c r="E268" s="2885"/>
      <c r="F268" s="2885"/>
      <c r="G268" s="2885"/>
      <c r="H268" s="3560"/>
      <c r="I268" s="2885"/>
      <c r="J268" s="2885"/>
      <c r="K268" s="2885"/>
      <c r="L268" s="2885"/>
      <c r="M268" s="2885"/>
      <c r="N268" s="12"/>
      <c r="O268" s="433"/>
      <c r="P268" s="2142"/>
      <c r="Q268" s="2142"/>
      <c r="R268" s="2142"/>
      <c r="S268" s="2142"/>
      <c r="T268" s="2142"/>
      <c r="U268" s="2142"/>
      <c r="V268" s="2139"/>
      <c r="W268" s="2139"/>
      <c r="X268" s="2143"/>
      <c r="Y268" s="2143"/>
      <c r="Z268" s="2143"/>
      <c r="AA268" s="2143"/>
    </row>
    <row r="269" spans="1:27" ht="15" customHeight="1">
      <c r="A269" s="12"/>
      <c r="B269" s="508" t="s">
        <v>647</v>
      </c>
      <c r="C269" s="508"/>
      <c r="D269" s="509"/>
      <c r="E269" s="2140">
        <v>2.1428571428571428</v>
      </c>
      <c r="F269" s="510">
        <v>1.55</v>
      </c>
      <c r="G269" s="511">
        <v>3.18</v>
      </c>
      <c r="H269" s="2144" t="s">
        <v>47</v>
      </c>
      <c r="I269" s="512" t="s">
        <v>47</v>
      </c>
      <c r="J269" s="510" t="s">
        <v>47</v>
      </c>
      <c r="K269" s="1810"/>
      <c r="L269" s="1810"/>
      <c r="M269" s="1810"/>
      <c r="N269" s="12"/>
      <c r="O269" s="12"/>
      <c r="P269" s="12"/>
      <c r="Q269" s="12"/>
      <c r="R269" s="12"/>
      <c r="S269" s="12"/>
      <c r="T269" s="12"/>
      <c r="U269" s="12"/>
      <c r="V269" s="12"/>
      <c r="W269" s="12"/>
      <c r="X269" s="12"/>
      <c r="Y269" s="12"/>
      <c r="Z269" s="12"/>
      <c r="AA269" s="12"/>
    </row>
    <row r="270" spans="1:27" ht="15" customHeight="1">
      <c r="A270" s="12"/>
      <c r="B270" s="1820" t="s">
        <v>31</v>
      </c>
      <c r="C270" s="1820"/>
      <c r="D270" s="513"/>
      <c r="E270" s="2145">
        <v>30.896170278637769</v>
      </c>
      <c r="F270" s="514">
        <v>36.130000000000003</v>
      </c>
      <c r="G270" s="515">
        <v>33.79</v>
      </c>
      <c r="H270" s="2146">
        <v>18.018181818181819</v>
      </c>
      <c r="I270" s="516">
        <v>38.1</v>
      </c>
      <c r="J270" s="514">
        <v>16.82</v>
      </c>
      <c r="K270" s="1810"/>
      <c r="L270" s="1810"/>
      <c r="M270" s="1810"/>
      <c r="N270" s="12"/>
      <c r="O270" s="12"/>
      <c r="P270" s="12"/>
      <c r="Q270" s="12"/>
      <c r="R270" s="12"/>
      <c r="S270" s="12"/>
      <c r="T270" s="12"/>
      <c r="U270" s="12"/>
      <c r="V270" s="12"/>
      <c r="W270" s="12"/>
      <c r="X270" s="12"/>
      <c r="Y270" s="12"/>
      <c r="Z270" s="12"/>
      <c r="AA270" s="12"/>
    </row>
    <row r="271" spans="1:27" ht="15" customHeight="1">
      <c r="A271" s="12"/>
      <c r="B271" s="1820" t="s">
        <v>32</v>
      </c>
      <c r="C271" s="1820"/>
      <c r="D271" s="513"/>
      <c r="E271" s="2145">
        <v>20.721153846153847</v>
      </c>
      <c r="F271" s="514">
        <v>20.96</v>
      </c>
      <c r="G271" s="515">
        <v>22.32</v>
      </c>
      <c r="H271" s="2146" t="s">
        <v>47</v>
      </c>
      <c r="I271" s="516" t="s">
        <v>47</v>
      </c>
      <c r="J271" s="514" t="s">
        <v>47</v>
      </c>
      <c r="K271" s="1810"/>
      <c r="L271" s="1810"/>
      <c r="M271" s="1810"/>
      <c r="N271" s="12"/>
      <c r="O271" s="12"/>
      <c r="P271" s="12"/>
      <c r="Q271" s="12"/>
      <c r="R271" s="12"/>
      <c r="S271" s="12"/>
      <c r="T271" s="12"/>
      <c r="U271" s="12"/>
      <c r="V271" s="12"/>
      <c r="W271" s="12"/>
      <c r="X271" s="12"/>
      <c r="Y271" s="12"/>
      <c r="Z271" s="12"/>
      <c r="AA271" s="12"/>
    </row>
    <row r="272" spans="1:27" ht="15" customHeight="1">
      <c r="A272" s="12"/>
      <c r="B272" s="1820" t="s">
        <v>33</v>
      </c>
      <c r="C272" s="1820"/>
      <c r="D272" s="513"/>
      <c r="E272" s="2145">
        <v>28.338410404624277</v>
      </c>
      <c r="F272" s="514">
        <v>34.549999999999997</v>
      </c>
      <c r="G272" s="515">
        <v>39.369999999999997</v>
      </c>
      <c r="H272" s="2145">
        <v>18.758571428571429</v>
      </c>
      <c r="I272" s="517">
        <v>14.36</v>
      </c>
      <c r="J272" s="518">
        <v>12.56</v>
      </c>
      <c r="K272" s="1810"/>
      <c r="L272" s="1810"/>
      <c r="M272" s="1810"/>
      <c r="N272" s="12"/>
      <c r="O272" s="12"/>
      <c r="P272" s="12"/>
      <c r="Q272" s="12"/>
      <c r="R272" s="12"/>
      <c r="S272" s="12"/>
      <c r="T272" s="12"/>
      <c r="U272" s="12"/>
      <c r="V272" s="12"/>
      <c r="W272" s="12"/>
      <c r="X272" s="12"/>
      <c r="Y272" s="12"/>
      <c r="Z272" s="12"/>
      <c r="AA272" s="12"/>
    </row>
    <row r="273" spans="1:27" ht="15" customHeight="1">
      <c r="A273" s="12"/>
      <c r="B273" s="1820" t="s">
        <v>34</v>
      </c>
      <c r="C273" s="1820"/>
      <c r="D273" s="513"/>
      <c r="E273" s="2145">
        <v>17.164999999999999</v>
      </c>
      <c r="F273" s="514">
        <v>23.14</v>
      </c>
      <c r="G273" s="515">
        <v>25.82</v>
      </c>
      <c r="H273" s="2145">
        <v>28.171538461538464</v>
      </c>
      <c r="I273" s="517">
        <v>36.5</v>
      </c>
      <c r="J273" s="518">
        <v>16.899999999999999</v>
      </c>
      <c r="K273" s="1810"/>
      <c r="L273" s="1810"/>
      <c r="M273" s="1810"/>
      <c r="N273" s="12"/>
      <c r="O273" s="12"/>
      <c r="P273" s="12"/>
      <c r="Q273" s="12"/>
      <c r="R273" s="12"/>
      <c r="S273" s="12"/>
      <c r="T273" s="12"/>
      <c r="U273" s="12"/>
      <c r="V273" s="12"/>
      <c r="W273" s="12"/>
      <c r="X273" s="12"/>
      <c r="Y273" s="12"/>
      <c r="Z273" s="12"/>
      <c r="AA273" s="12"/>
    </row>
    <row r="274" spans="1:27" ht="15" customHeight="1">
      <c r="A274" s="12"/>
      <c r="B274" s="1820" t="s">
        <v>35</v>
      </c>
      <c r="C274" s="1820"/>
      <c r="D274" s="513"/>
      <c r="E274" s="2145">
        <v>25.557583892617451</v>
      </c>
      <c r="F274" s="514">
        <v>27.13</v>
      </c>
      <c r="G274" s="515">
        <v>24.61</v>
      </c>
      <c r="H274" s="2145">
        <v>15.860975609756096</v>
      </c>
      <c r="I274" s="517">
        <v>52.76</v>
      </c>
      <c r="J274" s="518">
        <v>15.63</v>
      </c>
      <c r="K274" s="1810"/>
      <c r="L274" s="1810"/>
      <c r="M274" s="1810"/>
      <c r="N274" s="12"/>
      <c r="O274" s="12"/>
      <c r="P274" s="12"/>
      <c r="Q274" s="12"/>
      <c r="R274" s="12"/>
      <c r="S274" s="12"/>
      <c r="T274" s="12"/>
      <c r="U274" s="12"/>
      <c r="V274" s="12"/>
      <c r="W274" s="12"/>
      <c r="X274" s="12"/>
      <c r="Y274" s="12"/>
      <c r="Z274" s="12"/>
      <c r="AA274" s="12"/>
    </row>
    <row r="275" spans="1:27" ht="15" customHeight="1">
      <c r="A275" s="12"/>
      <c r="B275" s="1820" t="s">
        <v>36</v>
      </c>
      <c r="C275" s="1820"/>
      <c r="D275" s="513"/>
      <c r="E275" s="2145">
        <v>14.676794117647058</v>
      </c>
      <c r="F275" s="519">
        <v>13.41</v>
      </c>
      <c r="G275" s="520">
        <v>12.91</v>
      </c>
      <c r="H275" s="2145">
        <v>18.275000000000002</v>
      </c>
      <c r="I275" s="517">
        <v>25.24</v>
      </c>
      <c r="J275" s="518">
        <v>11.66</v>
      </c>
      <c r="K275" s="1810"/>
      <c r="L275" s="1810"/>
      <c r="M275" s="1810"/>
      <c r="N275" s="12"/>
      <c r="O275" s="12"/>
      <c r="P275" s="12"/>
      <c r="Q275" s="12"/>
      <c r="R275" s="12"/>
      <c r="S275" s="12"/>
      <c r="T275" s="12"/>
      <c r="U275" s="12"/>
      <c r="V275" s="12"/>
      <c r="W275" s="12"/>
      <c r="X275" s="12"/>
      <c r="Y275" s="12"/>
      <c r="Z275" s="12"/>
      <c r="AA275" s="12"/>
    </row>
    <row r="276" spans="1:27" ht="15" customHeight="1">
      <c r="A276" s="12"/>
      <c r="B276" s="1820" t="s">
        <v>37</v>
      </c>
      <c r="C276" s="1820"/>
      <c r="D276" s="513"/>
      <c r="E276" s="2145">
        <v>30.803495245969408</v>
      </c>
      <c r="F276" s="521">
        <v>28.95</v>
      </c>
      <c r="G276" s="522">
        <v>26.71</v>
      </c>
      <c r="H276" s="523">
        <v>14.763777292576417</v>
      </c>
      <c r="I276" s="524">
        <v>22.51</v>
      </c>
      <c r="J276" s="525">
        <v>24.61</v>
      </c>
      <c r="K276" s="1810"/>
      <c r="L276" s="1810"/>
      <c r="M276" s="1810"/>
      <c r="N276" s="12"/>
      <c r="O276" s="12"/>
      <c r="P276" s="12"/>
      <c r="Q276" s="12"/>
      <c r="R276" s="12"/>
      <c r="S276" s="12"/>
      <c r="T276" s="12"/>
      <c r="U276" s="12"/>
      <c r="V276" s="12"/>
      <c r="W276" s="12"/>
      <c r="X276" s="12"/>
      <c r="Y276" s="12"/>
      <c r="Z276" s="12"/>
      <c r="AA276" s="12"/>
    </row>
    <row r="277" spans="1:27" ht="15" customHeight="1">
      <c r="A277" s="12"/>
      <c r="B277" s="1820" t="s">
        <v>129</v>
      </c>
      <c r="C277" s="1820"/>
      <c r="D277" s="513"/>
      <c r="E277" s="2146">
        <v>46.067410071942447</v>
      </c>
      <c r="F277" s="521">
        <v>69.599999999999994</v>
      </c>
      <c r="G277" s="522">
        <v>99.8</v>
      </c>
      <c r="H277" s="526">
        <v>25.664999999999999</v>
      </c>
      <c r="I277" s="527">
        <v>79.599999999999994</v>
      </c>
      <c r="J277" s="528">
        <v>53.06</v>
      </c>
      <c r="K277" s="1810"/>
      <c r="L277" s="1810"/>
      <c r="M277" s="1810"/>
      <c r="N277" s="12"/>
      <c r="O277" s="12"/>
      <c r="P277" s="12"/>
      <c r="Q277" s="12"/>
      <c r="R277" s="12"/>
      <c r="S277" s="12"/>
      <c r="T277" s="12"/>
      <c r="U277" s="12"/>
      <c r="V277" s="12"/>
      <c r="W277" s="12"/>
      <c r="X277" s="12"/>
      <c r="Y277" s="12"/>
      <c r="Z277" s="12"/>
      <c r="AA277" s="12"/>
    </row>
    <row r="278" spans="1:27" ht="15" customHeight="1">
      <c r="A278" s="12"/>
      <c r="B278" s="1820" t="s">
        <v>38</v>
      </c>
      <c r="C278" s="1820"/>
      <c r="D278" s="513"/>
      <c r="E278" s="2146">
        <v>41.056193771626297</v>
      </c>
      <c r="F278" s="521">
        <v>23.25</v>
      </c>
      <c r="G278" s="522">
        <v>67.08</v>
      </c>
      <c r="H278" s="526">
        <v>32.33</v>
      </c>
      <c r="I278" s="527">
        <v>0</v>
      </c>
      <c r="J278" s="521" t="s">
        <v>47</v>
      </c>
      <c r="K278" s="1810"/>
      <c r="L278" s="1810"/>
      <c r="M278" s="1810"/>
      <c r="N278" s="12"/>
      <c r="O278" s="12"/>
      <c r="P278" s="12"/>
      <c r="Q278" s="12"/>
      <c r="R278" s="12"/>
      <c r="S278" s="12"/>
      <c r="T278" s="12"/>
      <c r="U278" s="12"/>
      <c r="V278" s="12"/>
      <c r="W278" s="12"/>
      <c r="X278" s="12"/>
      <c r="Y278" s="12"/>
      <c r="Z278" s="12"/>
      <c r="AA278" s="12"/>
    </row>
    <row r="279" spans="1:27" ht="15" customHeight="1">
      <c r="A279" s="12"/>
      <c r="B279" s="1820" t="s">
        <v>39</v>
      </c>
      <c r="C279" s="1820"/>
      <c r="D279" s="513"/>
      <c r="E279" s="2146">
        <v>5.2460093896713618</v>
      </c>
      <c r="F279" s="521">
        <v>6.85</v>
      </c>
      <c r="G279" s="522">
        <v>12.3</v>
      </c>
      <c r="H279" s="526">
        <v>15.354285714285714</v>
      </c>
      <c r="I279" s="527">
        <v>78.709999999999994</v>
      </c>
      <c r="J279" s="528">
        <v>20.8</v>
      </c>
      <c r="K279" s="1810"/>
      <c r="L279" s="1810"/>
      <c r="M279" s="1810"/>
      <c r="N279" s="12"/>
      <c r="O279" s="12"/>
      <c r="P279" s="12"/>
      <c r="Q279" s="12"/>
      <c r="R279" s="12"/>
      <c r="S279" s="12"/>
      <c r="T279" s="12"/>
      <c r="U279" s="12"/>
      <c r="V279" s="12"/>
      <c r="W279" s="12"/>
      <c r="X279" s="12"/>
      <c r="Y279" s="12"/>
      <c r="Z279" s="12"/>
      <c r="AA279" s="12"/>
    </row>
    <row r="280" spans="1:27" ht="15" customHeight="1">
      <c r="A280" s="12"/>
      <c r="B280" s="904" t="s">
        <v>43</v>
      </c>
      <c r="C280" s="904"/>
      <c r="D280" s="529"/>
      <c r="E280" s="530">
        <v>29.011653946876166</v>
      </c>
      <c r="F280" s="531">
        <v>28.6</v>
      </c>
      <c r="G280" s="532">
        <v>28.56</v>
      </c>
      <c r="H280" s="533">
        <v>15.9187070376432</v>
      </c>
      <c r="I280" s="534">
        <v>26.9</v>
      </c>
      <c r="J280" s="531">
        <v>21.95</v>
      </c>
      <c r="K280" s="1810"/>
      <c r="L280" s="1810"/>
      <c r="M280" s="1810"/>
      <c r="N280" s="12"/>
      <c r="O280" s="12"/>
      <c r="P280" s="12"/>
      <c r="Q280" s="12"/>
      <c r="R280" s="12"/>
      <c r="S280" s="12"/>
      <c r="T280" s="12"/>
      <c r="U280" s="12"/>
      <c r="V280" s="12"/>
      <c r="W280" s="12"/>
      <c r="X280" s="12"/>
      <c r="Y280" s="12"/>
      <c r="Z280" s="12"/>
      <c r="AA280" s="12"/>
    </row>
    <row r="281" spans="1:27" ht="15" customHeight="1">
      <c r="B281" s="3501" t="s">
        <v>648</v>
      </c>
      <c r="C281" s="3316"/>
      <c r="D281" s="3316"/>
      <c r="E281" s="3316"/>
      <c r="F281" s="3316"/>
      <c r="G281" s="3316"/>
      <c r="H281" s="3316"/>
      <c r="I281" s="3316"/>
      <c r="J281" s="3316"/>
    </row>
    <row r="282" spans="1:27" ht="15" customHeight="1">
      <c r="B282" s="3317"/>
      <c r="C282" s="3317"/>
      <c r="D282" s="3317"/>
      <c r="E282" s="3317"/>
      <c r="F282" s="3317"/>
      <c r="G282" s="3317"/>
      <c r="H282" s="3317"/>
      <c r="I282" s="3317"/>
      <c r="J282" s="3317"/>
    </row>
    <row r="283" spans="1:27" ht="15" customHeight="1">
      <c r="B283" s="1"/>
      <c r="C283" s="1"/>
      <c r="D283" s="1"/>
      <c r="E283" s="1"/>
      <c r="F283" s="1"/>
      <c r="G283" s="1"/>
      <c r="H283" s="1"/>
      <c r="I283" s="1"/>
      <c r="J283" s="1"/>
      <c r="K283" s="1"/>
      <c r="L283" s="1"/>
      <c r="M283" s="1"/>
    </row>
    <row r="284" spans="1:27" ht="15" customHeight="1">
      <c r="B284" s="1706" t="s">
        <v>131</v>
      </c>
      <c r="C284" s="1705"/>
      <c r="D284" s="1705"/>
      <c r="E284" s="1705"/>
      <c r="F284" s="1705"/>
      <c r="G284" s="1705"/>
      <c r="H284" s="1705"/>
      <c r="I284" s="1705"/>
      <c r="J284" s="1705"/>
      <c r="K284" s="1705"/>
      <c r="L284" s="1705"/>
      <c r="M284" s="1705"/>
    </row>
    <row r="285" spans="1:27" ht="15" customHeight="1">
      <c r="B285" s="1"/>
      <c r="C285" s="1"/>
      <c r="D285" s="1"/>
      <c r="E285" s="1"/>
      <c r="F285" s="1"/>
      <c r="G285" s="1"/>
      <c r="H285" s="1"/>
      <c r="I285" s="1"/>
      <c r="J285" s="1"/>
      <c r="K285" s="1"/>
      <c r="L285" s="1"/>
      <c r="M285" s="1"/>
    </row>
    <row r="286" spans="1:27" ht="15" customHeight="1">
      <c r="B286" s="3444" t="s">
        <v>649</v>
      </c>
      <c r="C286" s="2885"/>
      <c r="D286" s="3093"/>
      <c r="E286" s="3319" t="s">
        <v>586</v>
      </c>
      <c r="F286" s="2885"/>
      <c r="G286" s="3030"/>
      <c r="H286" s="3320" t="s">
        <v>587</v>
      </c>
      <c r="I286" s="2885"/>
      <c r="J286" s="2885"/>
      <c r="K286" s="3390"/>
      <c r="L286" s="2885"/>
      <c r="M286" s="2885"/>
    </row>
    <row r="287" spans="1:27" ht="15" customHeight="1">
      <c r="B287" s="2885"/>
      <c r="C287" s="2882"/>
      <c r="D287" s="3093"/>
      <c r="E287" s="2885"/>
      <c r="F287" s="2885"/>
      <c r="G287" s="3030"/>
      <c r="H287" s="2885"/>
      <c r="I287" s="2885"/>
      <c r="J287" s="2885"/>
      <c r="K287" s="2147"/>
      <c r="L287" s="2147"/>
      <c r="M287" s="2147"/>
    </row>
    <row r="288" spans="1:27" ht="15" customHeight="1">
      <c r="B288" s="3297"/>
      <c r="C288" s="3297"/>
      <c r="D288" s="3554"/>
      <c r="E288" s="2028">
        <v>2023</v>
      </c>
      <c r="F288" s="1952" t="s">
        <v>133</v>
      </c>
      <c r="G288" s="2138">
        <v>2025</v>
      </c>
      <c r="H288" s="2148">
        <v>2023</v>
      </c>
      <c r="I288" s="1952" t="s">
        <v>133</v>
      </c>
      <c r="J288" s="2138">
        <v>2025</v>
      </c>
      <c r="K288" s="2147"/>
      <c r="L288" s="2147"/>
      <c r="M288" s="2147"/>
    </row>
    <row r="289" spans="1:27" ht="15" customHeight="1">
      <c r="A289" s="12"/>
      <c r="B289" s="535" t="s">
        <v>106</v>
      </c>
      <c r="C289" s="535"/>
      <c r="D289" s="535"/>
      <c r="E289" s="535"/>
      <c r="F289" s="535"/>
      <c r="G289" s="535"/>
      <c r="H289" s="535"/>
      <c r="I289" s="535"/>
      <c r="J289" s="535"/>
      <c r="K289" s="2149"/>
      <c r="L289" s="2149"/>
      <c r="M289" s="2149"/>
      <c r="N289" s="12"/>
      <c r="O289" s="12"/>
      <c r="P289" s="12"/>
      <c r="Q289" s="12"/>
      <c r="R289" s="12"/>
      <c r="S289" s="12"/>
      <c r="T289" s="12"/>
      <c r="U289" s="12"/>
      <c r="V289" s="12"/>
      <c r="W289" s="12"/>
      <c r="X289" s="12"/>
      <c r="Y289" s="12"/>
      <c r="Z289" s="12"/>
      <c r="AA289" s="12"/>
    </row>
    <row r="290" spans="1:27" ht="15" customHeight="1">
      <c r="A290" s="12"/>
      <c r="B290" s="3488" t="s">
        <v>84</v>
      </c>
      <c r="C290" s="3323"/>
      <c r="D290" s="3324"/>
      <c r="E290" s="536">
        <v>0.99094931617055515</v>
      </c>
      <c r="F290" s="537" t="s">
        <v>42</v>
      </c>
      <c r="G290" s="538">
        <v>0.99870000000000003</v>
      </c>
      <c r="H290" s="539">
        <v>0.97770700636942676</v>
      </c>
      <c r="I290" s="540" t="s">
        <v>42</v>
      </c>
      <c r="J290" s="541">
        <v>0.98970000000000002</v>
      </c>
      <c r="K290" s="2150"/>
      <c r="L290" s="2150"/>
      <c r="M290" s="2151"/>
      <c r="N290" s="12"/>
      <c r="O290" s="12"/>
      <c r="P290" s="12"/>
      <c r="Q290" s="12"/>
      <c r="R290" s="12"/>
      <c r="S290" s="12"/>
      <c r="T290" s="12"/>
      <c r="U290" s="12"/>
      <c r="V290" s="12"/>
      <c r="W290" s="12"/>
      <c r="X290" s="12"/>
      <c r="Y290" s="12"/>
      <c r="Z290" s="12"/>
      <c r="AA290" s="12"/>
    </row>
    <row r="291" spans="1:27" ht="15" customHeight="1">
      <c r="A291" s="12"/>
      <c r="B291" s="3555" t="s">
        <v>107</v>
      </c>
      <c r="C291" s="3294"/>
      <c r="D291" s="3295"/>
      <c r="E291" s="542">
        <v>0.95270851246775579</v>
      </c>
      <c r="F291" s="543" t="s">
        <v>42</v>
      </c>
      <c r="G291" s="544">
        <v>0.99829999999999997</v>
      </c>
      <c r="H291" s="545">
        <v>1</v>
      </c>
      <c r="I291" s="546" t="s">
        <v>42</v>
      </c>
      <c r="J291" s="547">
        <v>1</v>
      </c>
      <c r="K291" s="2150"/>
      <c r="L291" s="2150"/>
      <c r="M291" s="2151"/>
      <c r="N291" s="12"/>
      <c r="O291" s="12"/>
      <c r="P291" s="12"/>
      <c r="Q291" s="12"/>
      <c r="R291" s="12"/>
      <c r="S291" s="12"/>
      <c r="T291" s="12"/>
      <c r="U291" s="12"/>
      <c r="V291" s="12"/>
      <c r="W291" s="12"/>
      <c r="X291" s="12"/>
      <c r="Y291" s="12"/>
      <c r="Z291" s="12"/>
      <c r="AA291" s="12"/>
    </row>
    <row r="292" spans="1:27" ht="15" customHeight="1">
      <c r="A292" s="12"/>
      <c r="B292" s="535" t="s">
        <v>29</v>
      </c>
      <c r="C292" s="535"/>
      <c r="D292" s="2152"/>
      <c r="E292" s="535"/>
      <c r="F292" s="535"/>
      <c r="G292" s="2153"/>
      <c r="H292" s="2153"/>
      <c r="I292" s="2153"/>
      <c r="J292" s="2153"/>
      <c r="K292" s="2149"/>
      <c r="L292" s="2149"/>
      <c r="M292" s="2149"/>
      <c r="N292" s="12"/>
      <c r="O292" s="12"/>
      <c r="P292" s="12"/>
      <c r="Q292" s="12"/>
      <c r="R292" s="12"/>
      <c r="S292" s="12"/>
      <c r="T292" s="12"/>
      <c r="U292" s="12"/>
      <c r="V292" s="12"/>
      <c r="W292" s="12"/>
      <c r="X292" s="12"/>
      <c r="Y292" s="12"/>
      <c r="Z292" s="12"/>
      <c r="AA292" s="12"/>
    </row>
    <row r="293" spans="1:27" ht="15" customHeight="1">
      <c r="A293" s="12"/>
      <c r="B293" s="2030" t="s">
        <v>30</v>
      </c>
      <c r="C293" s="2030"/>
      <c r="D293" s="2031"/>
      <c r="E293" s="548">
        <v>1</v>
      </c>
      <c r="F293" s="537" t="s">
        <v>42</v>
      </c>
      <c r="G293" s="549">
        <v>1</v>
      </c>
      <c r="H293" s="550" t="s">
        <v>47</v>
      </c>
      <c r="I293" s="540" t="s">
        <v>42</v>
      </c>
      <c r="J293" s="551" t="s">
        <v>47</v>
      </c>
      <c r="K293" s="2151"/>
      <c r="L293" s="2151"/>
      <c r="M293" s="2151"/>
      <c r="N293" s="12"/>
      <c r="O293" s="12"/>
      <c r="P293" s="12"/>
      <c r="Q293" s="12"/>
      <c r="R293" s="12"/>
      <c r="S293" s="12"/>
      <c r="T293" s="12"/>
      <c r="U293" s="12"/>
      <c r="V293" s="12"/>
      <c r="W293" s="12"/>
      <c r="X293" s="12"/>
      <c r="Y293" s="12"/>
      <c r="Z293" s="12"/>
      <c r="AA293" s="12"/>
    </row>
    <row r="294" spans="1:27" ht="15" customHeight="1">
      <c r="A294" s="12"/>
      <c r="B294" s="1791" t="s">
        <v>31</v>
      </c>
      <c r="C294" s="1791"/>
      <c r="D294" s="1994"/>
      <c r="E294" s="552">
        <v>0.99300699300699302</v>
      </c>
      <c r="F294" s="553" t="s">
        <v>42</v>
      </c>
      <c r="G294" s="554">
        <v>1</v>
      </c>
      <c r="H294" s="555">
        <v>1</v>
      </c>
      <c r="I294" s="556" t="s">
        <v>42</v>
      </c>
      <c r="J294" s="557">
        <v>0.86209999999999998</v>
      </c>
      <c r="K294" s="2151"/>
      <c r="L294" s="2151"/>
      <c r="M294" s="2151"/>
      <c r="N294" s="12"/>
      <c r="O294" s="12"/>
      <c r="P294" s="12"/>
      <c r="Q294" s="12"/>
      <c r="R294" s="12"/>
      <c r="S294" s="12"/>
      <c r="T294" s="12"/>
      <c r="U294" s="12"/>
      <c r="V294" s="12"/>
      <c r="W294" s="12"/>
      <c r="X294" s="12"/>
      <c r="Y294" s="12"/>
      <c r="Z294" s="12"/>
      <c r="AA294" s="12"/>
    </row>
    <row r="295" spans="1:27" ht="15" customHeight="1">
      <c r="A295" s="12"/>
      <c r="B295" s="1791" t="s">
        <v>32</v>
      </c>
      <c r="C295" s="1791"/>
      <c r="D295" s="1994"/>
      <c r="E295" s="552">
        <v>0.97560975609756095</v>
      </c>
      <c r="F295" s="553" t="s">
        <v>42</v>
      </c>
      <c r="G295" s="554">
        <v>1</v>
      </c>
      <c r="H295" s="558" t="s">
        <v>47</v>
      </c>
      <c r="I295" s="556" t="s">
        <v>42</v>
      </c>
      <c r="J295" s="559" t="s">
        <v>47</v>
      </c>
      <c r="K295" s="2151"/>
      <c r="L295" s="2151"/>
      <c r="M295" s="2151"/>
      <c r="N295" s="12"/>
      <c r="O295" s="12"/>
      <c r="P295" s="12"/>
      <c r="Q295" s="12"/>
      <c r="R295" s="12"/>
      <c r="S295" s="12"/>
      <c r="T295" s="12"/>
      <c r="U295" s="12"/>
      <c r="V295" s="12"/>
      <c r="W295" s="12"/>
      <c r="X295" s="12"/>
      <c r="Y295" s="12"/>
      <c r="Z295" s="12"/>
      <c r="AA295" s="12"/>
    </row>
    <row r="296" spans="1:27" ht="15" customHeight="1">
      <c r="A296" s="12"/>
      <c r="B296" s="1791" t="s">
        <v>33</v>
      </c>
      <c r="C296" s="1791"/>
      <c r="D296" s="1994"/>
      <c r="E296" s="552">
        <v>0.99303135888501737</v>
      </c>
      <c r="F296" s="553" t="s">
        <v>42</v>
      </c>
      <c r="G296" s="554">
        <v>1</v>
      </c>
      <c r="H296" s="555">
        <v>1</v>
      </c>
      <c r="I296" s="556" t="s">
        <v>42</v>
      </c>
      <c r="J296" s="554">
        <v>1</v>
      </c>
      <c r="K296" s="2151"/>
      <c r="L296" s="2151"/>
      <c r="M296" s="2151"/>
      <c r="N296" s="12"/>
      <c r="O296" s="12"/>
      <c r="P296" s="12"/>
      <c r="Q296" s="12"/>
      <c r="R296" s="12"/>
      <c r="S296" s="12"/>
      <c r="T296" s="12"/>
      <c r="U296" s="12"/>
      <c r="V296" s="12"/>
      <c r="W296" s="12"/>
      <c r="X296" s="12"/>
      <c r="Y296" s="12"/>
      <c r="Z296" s="12"/>
      <c r="AA296" s="12"/>
    </row>
    <row r="297" spans="1:27" ht="15" customHeight="1">
      <c r="A297" s="12"/>
      <c r="B297" s="1791" t="s">
        <v>34</v>
      </c>
      <c r="C297" s="1791"/>
      <c r="D297" s="1994"/>
      <c r="E297" s="552">
        <v>0.97282608695652173</v>
      </c>
      <c r="F297" s="553" t="s">
        <v>42</v>
      </c>
      <c r="G297" s="554">
        <v>1</v>
      </c>
      <c r="H297" s="558">
        <v>0.95</v>
      </c>
      <c r="I297" s="556" t="s">
        <v>42</v>
      </c>
      <c r="J297" s="554">
        <v>1</v>
      </c>
      <c r="K297" s="2151"/>
      <c r="L297" s="2151"/>
      <c r="M297" s="2151"/>
      <c r="N297" s="12"/>
      <c r="O297" s="12"/>
      <c r="P297" s="12"/>
      <c r="Q297" s="12"/>
      <c r="R297" s="12"/>
      <c r="S297" s="12"/>
      <c r="T297" s="12"/>
      <c r="U297" s="12"/>
      <c r="V297" s="12"/>
      <c r="W297" s="12"/>
      <c r="X297" s="12"/>
      <c r="Y297" s="12"/>
      <c r="Z297" s="12"/>
      <c r="AA297" s="12"/>
    </row>
    <row r="298" spans="1:27" ht="15" customHeight="1">
      <c r="A298" s="12"/>
      <c r="B298" s="1791" t="s">
        <v>35</v>
      </c>
      <c r="C298" s="1791"/>
      <c r="D298" s="1994"/>
      <c r="E298" s="552">
        <v>0.98772563176895312</v>
      </c>
      <c r="F298" s="553" t="s">
        <v>42</v>
      </c>
      <c r="G298" s="557">
        <v>0.99929999999999997</v>
      </c>
      <c r="H298" s="555">
        <v>1</v>
      </c>
      <c r="I298" s="556" t="s">
        <v>42</v>
      </c>
      <c r="J298" s="554">
        <v>1</v>
      </c>
      <c r="K298" s="2151"/>
      <c r="L298" s="2151"/>
      <c r="M298" s="2151"/>
      <c r="N298" s="12"/>
      <c r="O298" s="12"/>
      <c r="P298" s="12"/>
      <c r="Q298" s="12"/>
      <c r="R298" s="12"/>
      <c r="S298" s="12"/>
      <c r="T298" s="12"/>
      <c r="U298" s="12"/>
      <c r="V298" s="12"/>
      <c r="W298" s="12"/>
      <c r="X298" s="12"/>
      <c r="Y298" s="12"/>
      <c r="Z298" s="12"/>
      <c r="AA298" s="12"/>
    </row>
    <row r="299" spans="1:27" ht="15" customHeight="1">
      <c r="A299" s="12"/>
      <c r="B299" s="1791" t="s">
        <v>36</v>
      </c>
      <c r="C299" s="1791"/>
      <c r="D299" s="1994"/>
      <c r="E299" s="552">
        <v>0.97530864197530864</v>
      </c>
      <c r="F299" s="553" t="s">
        <v>42</v>
      </c>
      <c r="G299" s="554">
        <v>1</v>
      </c>
      <c r="H299" s="555">
        <v>1</v>
      </c>
      <c r="I299" s="556" t="s">
        <v>42</v>
      </c>
      <c r="J299" s="554">
        <v>1</v>
      </c>
      <c r="K299" s="2151"/>
      <c r="L299" s="2151"/>
      <c r="M299" s="2151"/>
      <c r="N299" s="12"/>
      <c r="O299" s="12"/>
      <c r="P299" s="12"/>
      <c r="Q299" s="12"/>
      <c r="R299" s="12"/>
      <c r="S299" s="12"/>
      <c r="T299" s="12"/>
      <c r="U299" s="12"/>
      <c r="V299" s="12"/>
      <c r="W299" s="12"/>
      <c r="X299" s="12"/>
      <c r="Y299" s="12"/>
      <c r="Z299" s="12"/>
      <c r="AA299" s="12"/>
    </row>
    <row r="300" spans="1:27" ht="15" customHeight="1">
      <c r="A300" s="12"/>
      <c r="B300" s="1791" t="s">
        <v>37</v>
      </c>
      <c r="C300" s="1791"/>
      <c r="D300" s="1994"/>
      <c r="E300" s="552">
        <v>0.98207326578332033</v>
      </c>
      <c r="F300" s="553" t="s">
        <v>42</v>
      </c>
      <c r="G300" s="557">
        <v>0.99819999999999998</v>
      </c>
      <c r="H300" s="558">
        <v>0.97916666666666663</v>
      </c>
      <c r="I300" s="556" t="s">
        <v>42</v>
      </c>
      <c r="J300" s="554">
        <v>1</v>
      </c>
      <c r="K300" s="2151"/>
      <c r="L300" s="2151"/>
      <c r="M300" s="2151"/>
      <c r="N300" s="12"/>
      <c r="O300" s="12"/>
      <c r="P300" s="12"/>
      <c r="Q300" s="12"/>
      <c r="R300" s="12"/>
      <c r="S300" s="12"/>
      <c r="T300" s="12"/>
      <c r="U300" s="12"/>
      <c r="V300" s="12"/>
      <c r="W300" s="12"/>
      <c r="X300" s="12"/>
      <c r="Y300" s="12"/>
      <c r="Z300" s="12"/>
      <c r="AA300" s="12"/>
    </row>
    <row r="301" spans="1:27" ht="15" customHeight="1">
      <c r="A301" s="12"/>
      <c r="B301" s="1791" t="s">
        <v>38</v>
      </c>
      <c r="C301" s="1791"/>
      <c r="D301" s="1994"/>
      <c r="E301" s="552">
        <v>0.88888888888888884</v>
      </c>
      <c r="F301" s="553" t="s">
        <v>42</v>
      </c>
      <c r="G301" s="557">
        <v>0.99519999999999997</v>
      </c>
      <c r="H301" s="558" t="s">
        <v>47</v>
      </c>
      <c r="I301" s="556" t="s">
        <v>42</v>
      </c>
      <c r="J301" s="557">
        <v>0</v>
      </c>
      <c r="K301" s="2151"/>
      <c r="L301" s="2151"/>
      <c r="M301" s="2151"/>
      <c r="N301" s="12"/>
      <c r="O301" s="12"/>
      <c r="P301" s="12"/>
      <c r="Q301" s="12"/>
      <c r="R301" s="12"/>
      <c r="S301" s="12"/>
      <c r="T301" s="12"/>
      <c r="U301" s="12"/>
      <c r="V301" s="12"/>
      <c r="W301" s="12"/>
      <c r="X301" s="12"/>
      <c r="Y301" s="12"/>
      <c r="Z301" s="12"/>
      <c r="AA301" s="12"/>
    </row>
    <row r="302" spans="1:27" ht="15" customHeight="1">
      <c r="A302" s="12"/>
      <c r="B302" s="1989" t="s">
        <v>43</v>
      </c>
      <c r="C302" s="1989"/>
      <c r="D302" s="2154"/>
      <c r="E302" s="560">
        <v>0.98370008149959254</v>
      </c>
      <c r="F302" s="561" t="s">
        <v>42</v>
      </c>
      <c r="G302" s="562">
        <v>0.99860000000000004</v>
      </c>
      <c r="H302" s="563">
        <v>0.98186528497409331</v>
      </c>
      <c r="I302" s="564" t="s">
        <v>42</v>
      </c>
      <c r="J302" s="562">
        <v>0.9919</v>
      </c>
      <c r="K302" s="2155"/>
      <c r="L302" s="2155"/>
      <c r="M302" s="2155"/>
      <c r="N302" s="12"/>
      <c r="O302" s="12"/>
      <c r="P302" s="12"/>
      <c r="Q302" s="12"/>
      <c r="R302" s="12"/>
      <c r="S302" s="12"/>
      <c r="T302" s="12"/>
      <c r="U302" s="12"/>
      <c r="V302" s="12"/>
      <c r="W302" s="12"/>
      <c r="X302" s="12"/>
      <c r="Y302" s="12"/>
      <c r="Z302" s="12"/>
      <c r="AA302" s="12"/>
    </row>
    <row r="303" spans="1:27" ht="15" customHeight="1">
      <c r="B303" s="3043" t="s">
        <v>650</v>
      </c>
      <c r="C303" s="2885"/>
      <c r="D303" s="2885"/>
      <c r="E303" s="2885"/>
      <c r="F303" s="2885"/>
      <c r="G303" s="2885"/>
      <c r="H303" s="2885"/>
      <c r="I303" s="2885"/>
      <c r="J303" s="2885"/>
      <c r="K303" s="2156"/>
      <c r="L303" s="2156"/>
      <c r="M303" s="2156"/>
    </row>
    <row r="304" spans="1:27" ht="15" customHeight="1">
      <c r="B304" s="2885"/>
      <c r="C304" s="2882"/>
      <c r="D304" s="2882"/>
      <c r="E304" s="2882"/>
      <c r="F304" s="2882"/>
      <c r="G304" s="2882"/>
      <c r="H304" s="2882"/>
      <c r="I304" s="2882"/>
      <c r="J304" s="2885"/>
      <c r="K304" s="2156"/>
      <c r="L304" s="2156"/>
      <c r="M304" s="2156"/>
    </row>
    <row r="305" spans="1:27" ht="15" customHeight="1">
      <c r="B305" s="3317"/>
      <c r="C305" s="3317"/>
      <c r="D305" s="3317"/>
      <c r="E305" s="3317"/>
      <c r="F305" s="3317"/>
      <c r="G305" s="3317"/>
      <c r="H305" s="3317"/>
      <c r="I305" s="3317"/>
      <c r="J305" s="3317"/>
      <c r="K305" s="2156"/>
      <c r="L305" s="2156"/>
      <c r="M305" s="2156"/>
    </row>
    <row r="306" spans="1:27" ht="15" customHeight="1">
      <c r="B306" s="23"/>
      <c r="C306" s="23"/>
      <c r="D306" s="23"/>
      <c r="E306" s="23"/>
      <c r="F306" s="23"/>
      <c r="G306" s="23"/>
      <c r="H306" s="23"/>
      <c r="I306" s="1"/>
      <c r="J306" s="1"/>
      <c r="K306" s="1"/>
      <c r="L306" s="1"/>
      <c r="M306" s="1"/>
    </row>
    <row r="307" spans="1:27" ht="15" customHeight="1">
      <c r="B307" s="1706" t="s">
        <v>135</v>
      </c>
      <c r="C307" s="1705"/>
      <c r="D307" s="1705"/>
      <c r="E307" s="1705"/>
      <c r="F307" s="1705"/>
      <c r="G307" s="1705"/>
      <c r="H307" s="1705"/>
      <c r="I307" s="1705"/>
      <c r="J307" s="1705"/>
      <c r="K307" s="1705"/>
      <c r="L307" s="1705"/>
      <c r="M307" s="1705"/>
    </row>
    <row r="308" spans="1:27" ht="15" customHeight="1">
      <c r="B308" s="1"/>
      <c r="C308" s="1"/>
      <c r="D308" s="1"/>
      <c r="E308" s="1"/>
      <c r="F308" s="1"/>
      <c r="G308" s="1"/>
      <c r="H308" s="1"/>
      <c r="I308" s="1"/>
      <c r="J308" s="1"/>
      <c r="K308" s="1"/>
      <c r="L308" s="1"/>
      <c r="M308" s="1"/>
    </row>
    <row r="309" spans="1:27" ht="15" customHeight="1">
      <c r="B309" s="3296" t="s">
        <v>651</v>
      </c>
      <c r="C309" s="2885"/>
      <c r="D309" s="3030"/>
      <c r="E309" s="3319">
        <v>2023</v>
      </c>
      <c r="F309" s="3030"/>
      <c r="G309" s="3319">
        <v>2024</v>
      </c>
      <c r="H309" s="2885"/>
      <c r="I309" s="3437">
        <v>2025</v>
      </c>
      <c r="J309" s="2885"/>
      <c r="K309" s="2147"/>
      <c r="L309" s="3390"/>
      <c r="M309" s="2885"/>
    </row>
    <row r="310" spans="1:27" ht="15" customHeight="1">
      <c r="B310" s="2913"/>
      <c r="C310" s="2913"/>
      <c r="D310" s="3031"/>
      <c r="E310" s="2157" t="s">
        <v>84</v>
      </c>
      <c r="F310" s="565" t="s">
        <v>107</v>
      </c>
      <c r="G310" s="2157" t="s">
        <v>84</v>
      </c>
      <c r="H310" s="2158" t="s">
        <v>107</v>
      </c>
      <c r="I310" s="2159" t="s">
        <v>84</v>
      </c>
      <c r="J310" s="2158" t="s">
        <v>107</v>
      </c>
      <c r="K310" s="2147"/>
      <c r="L310" s="2147"/>
      <c r="M310" s="2147"/>
    </row>
    <row r="311" spans="1:27" ht="15" customHeight="1">
      <c r="A311" s="12"/>
      <c r="B311" s="1925" t="s">
        <v>30</v>
      </c>
      <c r="C311" s="1925"/>
      <c r="D311" s="1992"/>
      <c r="E311" s="2160">
        <v>1</v>
      </c>
      <c r="F311" s="2161">
        <v>0</v>
      </c>
      <c r="G311" s="2160">
        <v>1</v>
      </c>
      <c r="H311" s="2162">
        <v>0</v>
      </c>
      <c r="I311" s="566">
        <v>1</v>
      </c>
      <c r="J311" s="1825">
        <v>0</v>
      </c>
      <c r="K311" s="2150"/>
      <c r="L311" s="2150"/>
      <c r="M311" s="2150"/>
      <c r="N311" s="12"/>
      <c r="O311" s="12"/>
      <c r="P311" s="12"/>
      <c r="Q311" s="12"/>
      <c r="R311" s="12"/>
      <c r="S311" s="12"/>
      <c r="T311" s="12"/>
      <c r="U311" s="12"/>
      <c r="V311" s="12"/>
      <c r="W311" s="12"/>
      <c r="X311" s="12"/>
      <c r="Y311" s="12"/>
      <c r="Z311" s="12"/>
      <c r="AA311" s="12"/>
    </row>
    <row r="312" spans="1:27" ht="15" customHeight="1">
      <c r="A312" s="12"/>
      <c r="B312" s="1791" t="s">
        <v>31</v>
      </c>
      <c r="C312" s="1791"/>
      <c r="D312" s="1994"/>
      <c r="E312" s="1845">
        <v>0.88544891640866874</v>
      </c>
      <c r="F312" s="479">
        <v>0.11455108359133127</v>
      </c>
      <c r="G312" s="1845">
        <v>0.879</v>
      </c>
      <c r="H312" s="1846">
        <v>0.121</v>
      </c>
      <c r="I312" s="567">
        <v>0.872</v>
      </c>
      <c r="J312" s="123">
        <v>0.128</v>
      </c>
      <c r="K312" s="2150"/>
      <c r="L312" s="2150"/>
      <c r="M312" s="2150"/>
      <c r="N312" s="12"/>
      <c r="O312" s="12"/>
      <c r="P312" s="12"/>
      <c r="Q312" s="12"/>
      <c r="R312" s="12"/>
      <c r="S312" s="12"/>
      <c r="T312" s="12"/>
      <c r="U312" s="12"/>
      <c r="V312" s="12"/>
      <c r="W312" s="12"/>
      <c r="X312" s="12"/>
      <c r="Y312" s="12"/>
      <c r="Z312" s="12"/>
      <c r="AA312" s="12"/>
    </row>
    <row r="313" spans="1:27" ht="15" customHeight="1">
      <c r="A313" s="12"/>
      <c r="B313" s="1791" t="s">
        <v>32</v>
      </c>
      <c r="C313" s="1791"/>
      <c r="D313" s="1994"/>
      <c r="E313" s="1845">
        <v>0.63461538461538458</v>
      </c>
      <c r="F313" s="479">
        <v>0.36538461538461536</v>
      </c>
      <c r="G313" s="1845">
        <v>0.58499999999999996</v>
      </c>
      <c r="H313" s="1846">
        <v>0.41499999999999998</v>
      </c>
      <c r="I313" s="567">
        <v>0.623</v>
      </c>
      <c r="J313" s="123">
        <v>0.377</v>
      </c>
      <c r="K313" s="2150"/>
      <c r="L313" s="2150"/>
      <c r="M313" s="2150"/>
      <c r="N313" s="12"/>
      <c r="O313" s="12"/>
      <c r="P313" s="12"/>
      <c r="Q313" s="12"/>
      <c r="R313" s="12"/>
      <c r="S313" s="12"/>
      <c r="T313" s="12"/>
      <c r="U313" s="12"/>
      <c r="V313" s="12"/>
      <c r="W313" s="12"/>
      <c r="X313" s="12"/>
      <c r="Y313" s="12"/>
      <c r="Z313" s="12"/>
      <c r="AA313" s="12"/>
    </row>
    <row r="314" spans="1:27" ht="15" customHeight="1">
      <c r="A314" s="12"/>
      <c r="B314" s="1791" t="s">
        <v>33</v>
      </c>
      <c r="C314" s="1791"/>
      <c r="D314" s="1994"/>
      <c r="E314" s="1845">
        <v>0.77456647398843925</v>
      </c>
      <c r="F314" s="479">
        <v>0.22543352601156069</v>
      </c>
      <c r="G314" s="1845">
        <v>0.76800000000000002</v>
      </c>
      <c r="H314" s="1846">
        <v>0.23200000000000001</v>
      </c>
      <c r="I314" s="567">
        <v>0.753</v>
      </c>
      <c r="J314" s="123">
        <v>0.247</v>
      </c>
      <c r="K314" s="2150"/>
      <c r="L314" s="2150"/>
      <c r="M314" s="2150"/>
      <c r="N314" s="12"/>
      <c r="O314" s="12"/>
      <c r="P314" s="12"/>
      <c r="Q314" s="12"/>
      <c r="R314" s="12"/>
      <c r="S314" s="12"/>
      <c r="T314" s="12"/>
      <c r="U314" s="12"/>
      <c r="V314" s="12"/>
      <c r="W314" s="12"/>
      <c r="X314" s="12"/>
      <c r="Y314" s="12"/>
      <c r="Z314" s="12"/>
      <c r="AA314" s="12"/>
    </row>
    <row r="315" spans="1:27" ht="15" customHeight="1">
      <c r="A315" s="12"/>
      <c r="B315" s="1791" t="s">
        <v>34</v>
      </c>
      <c r="C315" s="1791"/>
      <c r="D315" s="1994"/>
      <c r="E315" s="1845">
        <v>0.43835616438356162</v>
      </c>
      <c r="F315" s="479">
        <v>0.56164383561643838</v>
      </c>
      <c r="G315" s="1845">
        <v>0.45400000000000001</v>
      </c>
      <c r="H315" s="1846">
        <v>0.54600000000000004</v>
      </c>
      <c r="I315" s="567">
        <v>0.42599999999999999</v>
      </c>
      <c r="J315" s="123">
        <v>0.57399999999999995</v>
      </c>
      <c r="K315" s="2150"/>
      <c r="L315" s="2150"/>
      <c r="M315" s="2150"/>
      <c r="N315" s="12"/>
      <c r="O315" s="12"/>
      <c r="P315" s="12"/>
      <c r="Q315" s="12"/>
      <c r="R315" s="12"/>
      <c r="S315" s="12"/>
      <c r="T315" s="12"/>
      <c r="U315" s="12"/>
      <c r="V315" s="12"/>
      <c r="W315" s="12"/>
      <c r="X315" s="12"/>
      <c r="Y315" s="12"/>
      <c r="Z315" s="12"/>
      <c r="AA315" s="12"/>
    </row>
    <row r="316" spans="1:27" ht="15" customHeight="1">
      <c r="A316" s="12"/>
      <c r="B316" s="1791" t="s">
        <v>35</v>
      </c>
      <c r="C316" s="1791"/>
      <c r="D316" s="1994"/>
      <c r="E316" s="1845">
        <v>0.84072580645161288</v>
      </c>
      <c r="F316" s="479">
        <v>0.15927419354838709</v>
      </c>
      <c r="G316" s="1845">
        <v>0.83199999999999996</v>
      </c>
      <c r="H316" s="1846">
        <v>0.16800000000000001</v>
      </c>
      <c r="I316" s="567">
        <v>0.82499999999999996</v>
      </c>
      <c r="J316" s="123">
        <v>0.17499999999999999</v>
      </c>
      <c r="K316" s="2150"/>
      <c r="L316" s="2150"/>
      <c r="M316" s="2150"/>
      <c r="N316" s="12"/>
      <c r="O316" s="12"/>
      <c r="P316" s="12"/>
      <c r="Q316" s="12"/>
      <c r="R316" s="12"/>
      <c r="S316" s="12"/>
      <c r="T316" s="12"/>
      <c r="U316" s="12"/>
      <c r="V316" s="12"/>
      <c r="W316" s="12"/>
      <c r="X316" s="12"/>
      <c r="Y316" s="12"/>
      <c r="Z316" s="12"/>
      <c r="AA316" s="12"/>
    </row>
    <row r="317" spans="1:27" ht="15" customHeight="1">
      <c r="A317" s="12"/>
      <c r="B317" s="1791" t="s">
        <v>36</v>
      </c>
      <c r="C317" s="1791"/>
      <c r="D317" s="1994"/>
      <c r="E317" s="1845">
        <v>0.46078431372549017</v>
      </c>
      <c r="F317" s="479">
        <v>0.53921568627450978</v>
      </c>
      <c r="G317" s="1845">
        <v>0.46300000000000002</v>
      </c>
      <c r="H317" s="1846">
        <v>0.53700000000000003</v>
      </c>
      <c r="I317" s="567">
        <v>0.46500000000000002</v>
      </c>
      <c r="J317" s="123">
        <v>0.53500000000000003</v>
      </c>
      <c r="K317" s="2150"/>
      <c r="L317" s="2150"/>
      <c r="M317" s="2150"/>
      <c r="N317" s="12"/>
      <c r="O317" s="12"/>
      <c r="P317" s="12"/>
      <c r="Q317" s="12"/>
      <c r="R317" s="12"/>
      <c r="S317" s="12"/>
      <c r="T317" s="12"/>
      <c r="U317" s="12"/>
      <c r="V317" s="12"/>
      <c r="W317" s="12"/>
      <c r="X317" s="12"/>
      <c r="Y317" s="12"/>
      <c r="Z317" s="12"/>
      <c r="AA317" s="12"/>
    </row>
    <row r="318" spans="1:27" ht="15" customHeight="1">
      <c r="A318" s="12"/>
      <c r="B318" s="1791" t="s">
        <v>37</v>
      </c>
      <c r="C318" s="1791"/>
      <c r="D318" s="1994"/>
      <c r="E318" s="1845">
        <v>0.8149142739103491</v>
      </c>
      <c r="F318" s="479">
        <v>0.1850857260896509</v>
      </c>
      <c r="G318" s="1845">
        <v>0.79400000000000004</v>
      </c>
      <c r="H318" s="1846">
        <v>0.20599999999999999</v>
      </c>
      <c r="I318" s="567">
        <v>0.76700000000000002</v>
      </c>
      <c r="J318" s="123">
        <v>0.23300000000000001</v>
      </c>
      <c r="K318" s="2150"/>
      <c r="L318" s="2150"/>
      <c r="M318" s="2150"/>
      <c r="N318" s="12"/>
      <c r="O318" s="12"/>
      <c r="P318" s="12"/>
      <c r="Q318" s="12"/>
      <c r="R318" s="12"/>
      <c r="S318" s="12"/>
      <c r="T318" s="12"/>
      <c r="U318" s="12"/>
      <c r="V318" s="12"/>
      <c r="W318" s="12"/>
      <c r="X318" s="12"/>
      <c r="Y318" s="12"/>
      <c r="Z318" s="12"/>
      <c r="AA318" s="12"/>
    </row>
    <row r="319" spans="1:27" ht="15" customHeight="1">
      <c r="A319" s="12"/>
      <c r="B319" s="1791" t="s">
        <v>38</v>
      </c>
      <c r="C319" s="1791"/>
      <c r="D319" s="1994"/>
      <c r="E319" s="1845">
        <v>6.228373702422145E-2</v>
      </c>
      <c r="F319" s="479">
        <v>0.93771626297577859</v>
      </c>
      <c r="G319" s="1845">
        <v>3.6999999999999998E-2</v>
      </c>
      <c r="H319" s="1846">
        <v>0.96299999999999997</v>
      </c>
      <c r="I319" s="567">
        <v>0.01</v>
      </c>
      <c r="J319" s="123">
        <v>0.99</v>
      </c>
      <c r="K319" s="2150"/>
      <c r="L319" s="2150"/>
      <c r="M319" s="2150"/>
      <c r="N319" s="12"/>
      <c r="O319" s="12"/>
      <c r="P319" s="12"/>
      <c r="Q319" s="12"/>
      <c r="R319" s="12"/>
      <c r="S319" s="12"/>
      <c r="T319" s="12"/>
      <c r="U319" s="12"/>
      <c r="V319" s="12"/>
      <c r="W319" s="12"/>
      <c r="X319" s="12"/>
      <c r="Y319" s="12"/>
      <c r="Z319" s="12"/>
      <c r="AA319" s="12"/>
    </row>
    <row r="320" spans="1:27" ht="15" customHeight="1">
      <c r="A320" s="12"/>
      <c r="B320" s="1791" t="s">
        <v>39</v>
      </c>
      <c r="C320" s="1791"/>
      <c r="D320" s="1994"/>
      <c r="E320" s="1845">
        <v>0.41037735849056606</v>
      </c>
      <c r="F320" s="479">
        <v>0.589622641509434</v>
      </c>
      <c r="G320" s="1845">
        <v>0.33700000000000002</v>
      </c>
      <c r="H320" s="1846">
        <v>0.66300000000000003</v>
      </c>
      <c r="I320" s="567">
        <v>0.30199999999999999</v>
      </c>
      <c r="J320" s="123">
        <v>0.69799999999999995</v>
      </c>
      <c r="K320" s="2150"/>
      <c r="L320" s="2150"/>
      <c r="M320" s="2150"/>
      <c r="N320" s="12"/>
      <c r="O320" s="12"/>
      <c r="P320" s="12"/>
      <c r="Q320" s="12"/>
      <c r="R320" s="12"/>
      <c r="S320" s="12"/>
      <c r="T320" s="12"/>
      <c r="U320" s="12"/>
      <c r="V320" s="12"/>
      <c r="W320" s="12"/>
      <c r="X320" s="12"/>
      <c r="Y320" s="12"/>
      <c r="Z320" s="12"/>
      <c r="AA320" s="12"/>
    </row>
    <row r="321" spans="1:27" ht="15" customHeight="1">
      <c r="A321" s="12"/>
      <c r="B321" s="1849" t="s">
        <v>43</v>
      </c>
      <c r="C321" s="1849"/>
      <c r="D321" s="2034"/>
      <c r="E321" s="2163">
        <v>0.76622222222222225</v>
      </c>
      <c r="F321" s="2164">
        <v>0.23377777777777778</v>
      </c>
      <c r="G321" s="2163">
        <v>0.749</v>
      </c>
      <c r="H321" s="1851">
        <v>0.251</v>
      </c>
      <c r="I321" s="568">
        <v>0.72899999999999998</v>
      </c>
      <c r="J321" s="569">
        <v>0.27100000000000002</v>
      </c>
      <c r="K321" s="2165"/>
      <c r="L321" s="2165"/>
      <c r="M321" s="2165"/>
      <c r="N321" s="12"/>
      <c r="O321" s="12"/>
      <c r="P321" s="12"/>
      <c r="Q321" s="12"/>
      <c r="R321" s="12"/>
      <c r="S321" s="12"/>
      <c r="T321" s="12"/>
      <c r="U321" s="12"/>
      <c r="V321" s="12"/>
      <c r="W321" s="12"/>
      <c r="X321" s="12"/>
      <c r="Y321" s="12"/>
      <c r="Z321" s="12"/>
      <c r="AA321" s="12"/>
    </row>
    <row r="322" spans="1:27" ht="15" customHeight="1">
      <c r="B322" s="3501" t="s">
        <v>399</v>
      </c>
      <c r="C322" s="3316"/>
      <c r="D322" s="3316"/>
      <c r="E322" s="3316"/>
      <c r="F322" s="3316"/>
      <c r="G322" s="3316"/>
      <c r="H322" s="3316"/>
      <c r="I322" s="3316"/>
      <c r="J322" s="3316"/>
      <c r="K322" s="2156"/>
      <c r="L322" s="2156"/>
      <c r="M322" s="2156"/>
    </row>
    <row r="323" spans="1:27" ht="15" customHeight="1">
      <c r="B323" s="3317"/>
      <c r="C323" s="3317"/>
      <c r="D323" s="3317"/>
      <c r="E323" s="3317"/>
      <c r="F323" s="3317"/>
      <c r="G323" s="3317"/>
      <c r="H323" s="3317"/>
      <c r="I323" s="3317"/>
      <c r="J323" s="3317"/>
      <c r="K323" s="2156"/>
      <c r="L323" s="2156"/>
      <c r="M323" s="2156"/>
    </row>
    <row r="324" spans="1:27" ht="15" customHeight="1">
      <c r="B324" s="1"/>
      <c r="C324" s="1"/>
      <c r="D324" s="1"/>
      <c r="E324" s="1"/>
      <c r="F324" s="1"/>
      <c r="G324" s="1"/>
      <c r="H324" s="441"/>
      <c r="I324" s="1"/>
      <c r="J324" s="1"/>
      <c r="K324" s="1"/>
      <c r="L324" s="1"/>
      <c r="M324" s="1"/>
    </row>
    <row r="325" spans="1:27" ht="15" customHeight="1">
      <c r="B325" s="3296" t="s">
        <v>652</v>
      </c>
      <c r="C325" s="2885"/>
      <c r="D325" s="3030"/>
      <c r="E325" s="3319">
        <v>2023</v>
      </c>
      <c r="F325" s="2885"/>
      <c r="G325" s="3030"/>
      <c r="H325" s="3319">
        <v>2024</v>
      </c>
      <c r="I325" s="2885"/>
      <c r="J325" s="2885"/>
      <c r="K325" s="3437">
        <v>2025</v>
      </c>
      <c r="L325" s="2885"/>
      <c r="M325" s="2885"/>
    </row>
    <row r="326" spans="1:27" ht="15" customHeight="1">
      <c r="B326" s="2885"/>
      <c r="C326" s="2882"/>
      <c r="D326" s="3030"/>
      <c r="E326" s="3522" t="s">
        <v>109</v>
      </c>
      <c r="F326" s="3520" t="s">
        <v>110</v>
      </c>
      <c r="G326" s="3521" t="s">
        <v>111</v>
      </c>
      <c r="H326" s="3553" t="s">
        <v>109</v>
      </c>
      <c r="I326" s="3520" t="s">
        <v>110</v>
      </c>
      <c r="J326" s="3521" t="s">
        <v>111</v>
      </c>
      <c r="K326" s="3553" t="s">
        <v>109</v>
      </c>
      <c r="L326" s="3520" t="s">
        <v>110</v>
      </c>
      <c r="M326" s="3521" t="s">
        <v>111</v>
      </c>
    </row>
    <row r="327" spans="1:27" ht="15" customHeight="1">
      <c r="B327" s="2885"/>
      <c r="C327" s="2882"/>
      <c r="D327" s="3030"/>
      <c r="E327" s="3515"/>
      <c r="F327" s="3144"/>
      <c r="G327" s="3519"/>
      <c r="H327" s="3528"/>
      <c r="I327" s="3144"/>
      <c r="J327" s="3519"/>
      <c r="K327" s="3528"/>
      <c r="L327" s="3144"/>
      <c r="M327" s="3519"/>
    </row>
    <row r="328" spans="1:27" ht="15" customHeight="1">
      <c r="B328" s="3297"/>
      <c r="C328" s="3297"/>
      <c r="D328" s="3298"/>
      <c r="E328" s="3464"/>
      <c r="F328" s="3517"/>
      <c r="G328" s="3479"/>
      <c r="H328" s="3529"/>
      <c r="I328" s="3517"/>
      <c r="J328" s="3479"/>
      <c r="K328" s="3529"/>
      <c r="L328" s="3517"/>
      <c r="M328" s="3479"/>
    </row>
    <row r="329" spans="1:27" ht="15" customHeight="1">
      <c r="A329" s="12"/>
      <c r="B329" s="1925" t="s">
        <v>30</v>
      </c>
      <c r="C329" s="1925"/>
      <c r="D329" s="1992"/>
      <c r="E329" s="2166">
        <v>0</v>
      </c>
      <c r="F329" s="2866">
        <v>1</v>
      </c>
      <c r="G329" s="2161">
        <v>0</v>
      </c>
      <c r="H329" s="2168">
        <v>0</v>
      </c>
      <c r="I329" s="2169">
        <v>0.33300000000000002</v>
      </c>
      <c r="J329" s="2169">
        <v>0.66700000000000004</v>
      </c>
      <c r="K329" s="570">
        <v>0</v>
      </c>
      <c r="L329" s="2170">
        <v>0</v>
      </c>
      <c r="M329" s="2867">
        <v>1</v>
      </c>
      <c r="N329" s="12"/>
      <c r="O329" s="12"/>
      <c r="P329" s="12"/>
      <c r="Q329" s="12"/>
      <c r="R329" s="12"/>
      <c r="S329" s="12"/>
      <c r="T329" s="12"/>
      <c r="U329" s="12"/>
      <c r="V329" s="12"/>
      <c r="W329" s="12"/>
      <c r="X329" s="12"/>
      <c r="Y329" s="12"/>
      <c r="Z329" s="12"/>
      <c r="AA329" s="12"/>
    </row>
    <row r="330" spans="1:27" ht="15" customHeight="1">
      <c r="A330" s="12"/>
      <c r="B330" s="1791" t="s">
        <v>31</v>
      </c>
      <c r="C330" s="1791"/>
      <c r="D330" s="1994"/>
      <c r="E330" s="1845">
        <v>4.0247678018575851E-2</v>
      </c>
      <c r="F330" s="160">
        <v>0.77089783281733748</v>
      </c>
      <c r="G330" s="479">
        <v>0.18885448916408668</v>
      </c>
      <c r="H330" s="2171">
        <v>3.5000000000000003E-2</v>
      </c>
      <c r="I330" s="571">
        <v>0.77200000000000002</v>
      </c>
      <c r="J330" s="2172">
        <v>0.193</v>
      </c>
      <c r="K330" s="2173">
        <v>3.3000000000000002E-2</v>
      </c>
      <c r="L330" s="572">
        <v>0.76</v>
      </c>
      <c r="M330" s="481">
        <v>0.20699999999999999</v>
      </c>
      <c r="N330" s="12"/>
      <c r="O330" s="12"/>
      <c r="P330" s="12"/>
      <c r="Q330" s="12"/>
      <c r="R330" s="12"/>
      <c r="S330" s="12"/>
      <c r="T330" s="12"/>
      <c r="U330" s="12"/>
      <c r="V330" s="12"/>
      <c r="W330" s="12"/>
      <c r="X330" s="12"/>
      <c r="Y330" s="12"/>
      <c r="Z330" s="12"/>
      <c r="AA330" s="12"/>
    </row>
    <row r="331" spans="1:27" ht="15" customHeight="1">
      <c r="A331" s="12"/>
      <c r="B331" s="1791" t="s">
        <v>32</v>
      </c>
      <c r="C331" s="1791"/>
      <c r="D331" s="1994"/>
      <c r="E331" s="1845">
        <v>1.9230769230769232E-2</v>
      </c>
      <c r="F331" s="160">
        <v>0.69230769230769229</v>
      </c>
      <c r="G331" s="479">
        <v>0.28846153846153844</v>
      </c>
      <c r="H331" s="2171">
        <v>3.7999999999999999E-2</v>
      </c>
      <c r="I331" s="571">
        <v>0.66</v>
      </c>
      <c r="J331" s="2172">
        <v>0.30199999999999999</v>
      </c>
      <c r="K331" s="2173">
        <v>3.7999999999999999E-2</v>
      </c>
      <c r="L331" s="572">
        <v>0.67900000000000005</v>
      </c>
      <c r="M331" s="481">
        <v>0.28299999999999997</v>
      </c>
      <c r="N331" s="12"/>
      <c r="O331" s="12"/>
      <c r="P331" s="12"/>
      <c r="Q331" s="12"/>
      <c r="R331" s="12"/>
      <c r="S331" s="12"/>
      <c r="T331" s="12"/>
      <c r="U331" s="12"/>
      <c r="V331" s="12"/>
      <c r="W331" s="12"/>
      <c r="X331" s="12"/>
      <c r="Y331" s="12"/>
      <c r="Z331" s="12"/>
      <c r="AA331" s="12"/>
    </row>
    <row r="332" spans="1:27" ht="15" customHeight="1">
      <c r="A332" s="12"/>
      <c r="B332" s="1791" t="s">
        <v>33</v>
      </c>
      <c r="C332" s="1791"/>
      <c r="D332" s="1994"/>
      <c r="E332" s="1845">
        <v>0.11849710982658959</v>
      </c>
      <c r="F332" s="160">
        <v>0.80057803468208089</v>
      </c>
      <c r="G332" s="479">
        <v>8.0924855491329481E-2</v>
      </c>
      <c r="H332" s="2171">
        <v>0.114</v>
      </c>
      <c r="I332" s="573">
        <v>0.77900000000000003</v>
      </c>
      <c r="J332" s="2171">
        <v>0.106</v>
      </c>
      <c r="K332" s="2173">
        <v>9.0999999999999998E-2</v>
      </c>
      <c r="L332" s="574">
        <v>0.78100000000000003</v>
      </c>
      <c r="M332" s="2174">
        <v>0.128</v>
      </c>
      <c r="N332" s="12"/>
      <c r="O332" s="12"/>
      <c r="P332" s="12"/>
      <c r="Q332" s="12"/>
      <c r="R332" s="12"/>
      <c r="S332" s="12"/>
      <c r="T332" s="12"/>
      <c r="U332" s="12"/>
      <c r="V332" s="12"/>
      <c r="W332" s="12"/>
      <c r="X332" s="12"/>
      <c r="Y332" s="12"/>
      <c r="Z332" s="12"/>
      <c r="AA332" s="12"/>
    </row>
    <row r="333" spans="1:27" ht="15" customHeight="1">
      <c r="A333" s="12"/>
      <c r="B333" s="1791" t="s">
        <v>34</v>
      </c>
      <c r="C333" s="1791"/>
      <c r="D333" s="1994"/>
      <c r="E333" s="1845">
        <v>0.15068493150684931</v>
      </c>
      <c r="F333" s="160">
        <v>0.76255707762557079</v>
      </c>
      <c r="G333" s="479">
        <v>8.6757990867579904E-2</v>
      </c>
      <c r="H333" s="2171">
        <v>0.115</v>
      </c>
      <c r="I333" s="571">
        <v>0.78</v>
      </c>
      <c r="J333" s="2172">
        <v>0.106</v>
      </c>
      <c r="K333" s="2173">
        <v>0.17899999999999999</v>
      </c>
      <c r="L333" s="572">
        <v>0.73699999999999999</v>
      </c>
      <c r="M333" s="481">
        <v>8.4000000000000005E-2</v>
      </c>
      <c r="N333" s="12"/>
      <c r="O333" s="12"/>
      <c r="P333" s="12"/>
      <c r="Q333" s="12"/>
      <c r="R333" s="12"/>
      <c r="S333" s="12"/>
      <c r="T333" s="12"/>
      <c r="U333" s="12"/>
      <c r="V333" s="12"/>
      <c r="W333" s="12"/>
      <c r="X333" s="12"/>
      <c r="Y333" s="12"/>
      <c r="Z333" s="12"/>
      <c r="AA333" s="12"/>
    </row>
    <row r="334" spans="1:27" ht="15" customHeight="1">
      <c r="A334" s="12"/>
      <c r="B334" s="1791" t="s">
        <v>35</v>
      </c>
      <c r="C334" s="1791"/>
      <c r="D334" s="1994"/>
      <c r="E334" s="1845">
        <v>0.21236559139784947</v>
      </c>
      <c r="F334" s="160">
        <v>0.70295698924731187</v>
      </c>
      <c r="G334" s="479">
        <v>8.4677419354838704E-2</v>
      </c>
      <c r="H334" s="2171">
        <v>0.18099999999999999</v>
      </c>
      <c r="I334" s="2172">
        <v>0.72</v>
      </c>
      <c r="J334" s="2172">
        <v>0.1</v>
      </c>
      <c r="K334" s="2173">
        <v>0.18099999999999999</v>
      </c>
      <c r="L334" s="481">
        <v>0.72099999999999997</v>
      </c>
      <c r="M334" s="481">
        <v>9.8000000000000004E-2</v>
      </c>
      <c r="N334" s="12"/>
      <c r="O334" s="12"/>
      <c r="P334" s="12"/>
      <c r="Q334" s="12"/>
      <c r="R334" s="12"/>
      <c r="S334" s="12"/>
      <c r="T334" s="12"/>
      <c r="U334" s="12"/>
      <c r="V334" s="12"/>
      <c r="W334" s="12"/>
      <c r="X334" s="12"/>
      <c r="Y334" s="12"/>
      <c r="Z334" s="12"/>
      <c r="AA334" s="12"/>
    </row>
    <row r="335" spans="1:27" ht="15" customHeight="1">
      <c r="A335" s="12"/>
      <c r="B335" s="1791" t="s">
        <v>36</v>
      </c>
      <c r="C335" s="1791"/>
      <c r="D335" s="1994"/>
      <c r="E335" s="1845">
        <v>0.35294117647058826</v>
      </c>
      <c r="F335" s="160">
        <v>0.56862745098039214</v>
      </c>
      <c r="G335" s="479">
        <v>7.8431372549019607E-2</v>
      </c>
      <c r="H335" s="2171">
        <v>0.40400000000000003</v>
      </c>
      <c r="I335" s="2175">
        <v>0.52900000000000003</v>
      </c>
      <c r="J335" s="2172">
        <v>6.6000000000000003E-2</v>
      </c>
      <c r="K335" s="2173">
        <v>0.38</v>
      </c>
      <c r="L335" s="575">
        <v>0.54200000000000004</v>
      </c>
      <c r="M335" s="481">
        <v>7.8E-2</v>
      </c>
      <c r="N335" s="12"/>
      <c r="O335" s="12"/>
      <c r="P335" s="12"/>
      <c r="Q335" s="12"/>
      <c r="R335" s="12"/>
      <c r="S335" s="12"/>
      <c r="T335" s="12"/>
      <c r="U335" s="12"/>
      <c r="V335" s="12"/>
      <c r="W335" s="12"/>
      <c r="X335" s="12"/>
      <c r="Y335" s="12"/>
      <c r="Z335" s="12"/>
      <c r="AA335" s="12"/>
    </row>
    <row r="336" spans="1:27" ht="15" customHeight="1">
      <c r="A336" s="12"/>
      <c r="B336" s="1791" t="s">
        <v>37</v>
      </c>
      <c r="C336" s="1791"/>
      <c r="D336" s="1994"/>
      <c r="E336" s="1845">
        <v>0.32451972732906426</v>
      </c>
      <c r="F336" s="160">
        <v>0.54348275149762448</v>
      </c>
      <c r="G336" s="479">
        <v>0.13199752117331129</v>
      </c>
      <c r="H336" s="2171">
        <v>0.30599999999999999</v>
      </c>
      <c r="I336" s="2175">
        <v>0.54900000000000004</v>
      </c>
      <c r="J336" s="2172">
        <v>0.14599999999999999</v>
      </c>
      <c r="K336" s="2173">
        <v>0.28599999999999998</v>
      </c>
      <c r="L336" s="575">
        <v>0.55000000000000004</v>
      </c>
      <c r="M336" s="481">
        <v>0.16400000000000001</v>
      </c>
      <c r="N336" s="12"/>
      <c r="O336" s="12"/>
      <c r="P336" s="12"/>
      <c r="Q336" s="12"/>
      <c r="R336" s="12"/>
      <c r="S336" s="12"/>
      <c r="T336" s="12"/>
      <c r="U336" s="12"/>
      <c r="V336" s="12"/>
      <c r="W336" s="12"/>
      <c r="X336" s="12"/>
      <c r="Y336" s="12"/>
      <c r="Z336" s="12"/>
      <c r="AA336" s="12"/>
    </row>
    <row r="337" spans="1:27" ht="15" customHeight="1">
      <c r="A337" s="12"/>
      <c r="B337" s="1791" t="s">
        <v>38</v>
      </c>
      <c r="C337" s="1791"/>
      <c r="D337" s="1994"/>
      <c r="E337" s="1845">
        <v>0.66089965397923878</v>
      </c>
      <c r="F337" s="160">
        <v>0.33910034602076122</v>
      </c>
      <c r="G337" s="479">
        <v>0</v>
      </c>
      <c r="H337" s="2176">
        <v>0.66500000000000004</v>
      </c>
      <c r="I337" s="2172">
        <v>0.33100000000000002</v>
      </c>
      <c r="J337" s="2172">
        <v>4.0000000000000001E-3</v>
      </c>
      <c r="K337" s="576">
        <v>0.72399999999999998</v>
      </c>
      <c r="L337" s="481">
        <v>0.27600000000000002</v>
      </c>
      <c r="M337" s="481">
        <v>0</v>
      </c>
      <c r="N337" s="12"/>
      <c r="O337" s="12"/>
      <c r="P337" s="12"/>
      <c r="Q337" s="12"/>
      <c r="R337" s="12"/>
      <c r="S337" s="12"/>
      <c r="T337" s="12"/>
      <c r="U337" s="12"/>
      <c r="V337" s="12"/>
      <c r="W337" s="12"/>
      <c r="X337" s="12"/>
      <c r="Y337" s="12"/>
      <c r="Z337" s="12"/>
      <c r="AA337" s="12"/>
    </row>
    <row r="338" spans="1:27" ht="15" customHeight="1">
      <c r="A338" s="12"/>
      <c r="B338" s="1791" t="s">
        <v>39</v>
      </c>
      <c r="C338" s="1791"/>
      <c r="D338" s="1994"/>
      <c r="E338" s="1845">
        <v>0.99528301886792447</v>
      </c>
      <c r="F338" s="160">
        <v>4.7169811320754715E-3</v>
      </c>
      <c r="G338" s="479">
        <v>0</v>
      </c>
      <c r="H338" s="2176">
        <v>1</v>
      </c>
      <c r="I338" s="2172">
        <v>0</v>
      </c>
      <c r="J338" s="2172">
        <v>0</v>
      </c>
      <c r="K338" s="576">
        <v>1</v>
      </c>
      <c r="L338" s="481">
        <v>0</v>
      </c>
      <c r="M338" s="481">
        <v>0</v>
      </c>
      <c r="N338" s="12"/>
      <c r="O338" s="12"/>
      <c r="P338" s="12"/>
      <c r="Q338" s="12"/>
      <c r="R338" s="12"/>
      <c r="S338" s="12"/>
      <c r="T338" s="12"/>
      <c r="U338" s="12"/>
      <c r="V338" s="12"/>
      <c r="W338" s="12"/>
      <c r="X338" s="12"/>
      <c r="Y338" s="12"/>
      <c r="Z338" s="12"/>
      <c r="AA338" s="12"/>
    </row>
    <row r="339" spans="1:27" ht="15" customHeight="1">
      <c r="A339" s="12"/>
      <c r="B339" s="1849" t="s">
        <v>43</v>
      </c>
      <c r="C339" s="1849"/>
      <c r="D339" s="2034"/>
      <c r="E339" s="2163">
        <v>0.30641269841269841</v>
      </c>
      <c r="F339" s="1850">
        <v>0.57980952380952377</v>
      </c>
      <c r="G339" s="2164">
        <v>0.11377777777777778</v>
      </c>
      <c r="H339" s="2177">
        <v>0.28799999999999998</v>
      </c>
      <c r="I339" s="2178">
        <v>0.58499999999999996</v>
      </c>
      <c r="J339" s="2179">
        <v>0.127</v>
      </c>
      <c r="K339" s="577">
        <v>0.27500000000000002</v>
      </c>
      <c r="L339" s="578">
        <v>0.58799999999999997</v>
      </c>
      <c r="M339" s="579">
        <v>0.13700000000000001</v>
      </c>
      <c r="N339" s="12"/>
      <c r="O339" s="12"/>
      <c r="P339" s="12"/>
      <c r="Q339" s="12"/>
      <c r="R339" s="12"/>
      <c r="S339" s="12"/>
      <c r="T339" s="12"/>
      <c r="U339" s="12"/>
      <c r="V339" s="12"/>
      <c r="W339" s="12"/>
      <c r="X339" s="12"/>
      <c r="Y339" s="12"/>
      <c r="Z339" s="12"/>
      <c r="AA339" s="12"/>
    </row>
    <row r="340" spans="1:27" ht="15" customHeight="1">
      <c r="B340" s="3523" t="s">
        <v>653</v>
      </c>
      <c r="C340" s="3328"/>
      <c r="D340" s="3328"/>
      <c r="E340" s="3328"/>
      <c r="F340" s="3328"/>
      <c r="G340" s="3328"/>
      <c r="H340" s="3328"/>
      <c r="I340" s="3328"/>
      <c r="J340" s="3328"/>
      <c r="K340" s="3328"/>
      <c r="L340" s="3328"/>
      <c r="M340" s="3524"/>
    </row>
    <row r="341" spans="1:27" ht="15" customHeight="1">
      <c r="B341" s="1"/>
      <c r="C341" s="1"/>
      <c r="D341" s="1"/>
      <c r="E341" s="1"/>
      <c r="F341" s="1"/>
      <c r="G341" s="1"/>
      <c r="H341" s="1"/>
      <c r="I341" s="1"/>
      <c r="J341" s="1"/>
      <c r="K341" s="1"/>
      <c r="L341" s="1"/>
      <c r="M341" s="1"/>
    </row>
    <row r="342" spans="1:27" ht="15" customHeight="1">
      <c r="B342" s="3444" t="s">
        <v>654</v>
      </c>
      <c r="C342" s="2885"/>
      <c r="D342" s="2885"/>
      <c r="E342" s="2885"/>
      <c r="F342" s="2885"/>
      <c r="G342" s="3030"/>
      <c r="H342" s="3319">
        <v>2023</v>
      </c>
      <c r="I342" s="3030"/>
      <c r="J342" s="3319">
        <v>2024</v>
      </c>
      <c r="K342" s="2885"/>
      <c r="L342" s="3437">
        <v>2025</v>
      </c>
      <c r="M342" s="2885"/>
    </row>
    <row r="343" spans="1:27" ht="15" customHeight="1">
      <c r="B343" s="3297"/>
      <c r="C343" s="3297"/>
      <c r="D343" s="3297"/>
      <c r="E343" s="3297"/>
      <c r="F343" s="3297"/>
      <c r="G343" s="3298"/>
      <c r="H343" s="2028" t="s">
        <v>84</v>
      </c>
      <c r="I343" s="2180" t="s">
        <v>107</v>
      </c>
      <c r="J343" s="2028" t="s">
        <v>84</v>
      </c>
      <c r="K343" s="2029" t="s">
        <v>107</v>
      </c>
      <c r="L343" s="390" t="s">
        <v>84</v>
      </c>
      <c r="M343" s="2029" t="s">
        <v>107</v>
      </c>
    </row>
    <row r="344" spans="1:27" ht="15" customHeight="1">
      <c r="A344" s="12"/>
      <c r="B344" s="1925" t="s">
        <v>31</v>
      </c>
      <c r="C344" s="1925"/>
      <c r="D344" s="1925"/>
      <c r="E344" s="1925"/>
      <c r="F344" s="1925"/>
      <c r="G344" s="1992"/>
      <c r="H344" s="2166">
        <v>0.90909090909090906</v>
      </c>
      <c r="I344" s="2161">
        <v>9.0909090909090912E-2</v>
      </c>
      <c r="J344" s="2181">
        <v>0.89300000000000002</v>
      </c>
      <c r="K344" s="2182">
        <v>0.107</v>
      </c>
      <c r="L344" s="580">
        <v>0.90900000000000003</v>
      </c>
      <c r="M344" s="2183">
        <v>9.0999999999999998E-2</v>
      </c>
      <c r="N344" s="12"/>
      <c r="O344" s="12"/>
      <c r="P344" s="12"/>
      <c r="Q344" s="12"/>
      <c r="R344" s="12"/>
      <c r="S344" s="12"/>
      <c r="T344" s="12"/>
      <c r="U344" s="12"/>
      <c r="V344" s="12"/>
      <c r="W344" s="12"/>
      <c r="X344" s="12"/>
      <c r="Y344" s="12"/>
      <c r="Z344" s="12"/>
      <c r="AA344" s="12"/>
    </row>
    <row r="345" spans="1:27" ht="15" customHeight="1">
      <c r="A345" s="12"/>
      <c r="B345" s="1791" t="s">
        <v>33</v>
      </c>
      <c r="C345" s="1791"/>
      <c r="D345" s="1791"/>
      <c r="E345" s="1791"/>
      <c r="F345" s="1791"/>
      <c r="G345" s="1994"/>
      <c r="H345" s="1845">
        <v>0.76190476190476186</v>
      </c>
      <c r="I345" s="479">
        <v>0.23809523809523808</v>
      </c>
      <c r="J345" s="2181">
        <v>0.77800000000000002</v>
      </c>
      <c r="K345" s="2184">
        <v>0.222</v>
      </c>
      <c r="L345" s="580">
        <v>0.875</v>
      </c>
      <c r="M345" s="581">
        <v>0.125</v>
      </c>
      <c r="N345" s="12"/>
      <c r="O345" s="12"/>
      <c r="P345" s="12"/>
      <c r="Q345" s="12"/>
      <c r="R345" s="12"/>
      <c r="S345" s="12"/>
      <c r="T345" s="12"/>
      <c r="U345" s="12"/>
      <c r="V345" s="12"/>
      <c r="W345" s="12"/>
      <c r="X345" s="12"/>
      <c r="Y345" s="12"/>
      <c r="Z345" s="12"/>
      <c r="AA345" s="12"/>
    </row>
    <row r="346" spans="1:27" ht="15" customHeight="1">
      <c r="A346" s="12"/>
      <c r="B346" s="1791" t="s">
        <v>34</v>
      </c>
      <c r="C346" s="1791"/>
      <c r="D346" s="1791"/>
      <c r="E346" s="1791"/>
      <c r="F346" s="1791"/>
      <c r="G346" s="1994"/>
      <c r="H346" s="1845">
        <v>0.46153846153846156</v>
      </c>
      <c r="I346" s="479">
        <v>0.53846153846153844</v>
      </c>
      <c r="J346" s="2181">
        <v>0.375</v>
      </c>
      <c r="K346" s="2184">
        <v>0.625</v>
      </c>
      <c r="L346" s="580">
        <v>0.35699999999999998</v>
      </c>
      <c r="M346" s="581">
        <v>0.64300000000000002</v>
      </c>
      <c r="N346" s="12"/>
      <c r="O346" s="12"/>
      <c r="P346" s="12"/>
      <c r="Q346" s="12"/>
      <c r="R346" s="12"/>
      <c r="S346" s="12"/>
      <c r="T346" s="12"/>
      <c r="U346" s="12"/>
      <c r="V346" s="12"/>
      <c r="W346" s="12"/>
      <c r="X346" s="12"/>
      <c r="Y346" s="12"/>
      <c r="Z346" s="12"/>
      <c r="AA346" s="12"/>
    </row>
    <row r="347" spans="1:27" ht="15" customHeight="1">
      <c r="A347" s="12"/>
      <c r="B347" s="1791" t="s">
        <v>35</v>
      </c>
      <c r="C347" s="1791"/>
      <c r="D347" s="1791"/>
      <c r="E347" s="1791"/>
      <c r="F347" s="1791"/>
      <c r="G347" s="1994"/>
      <c r="H347" s="1845">
        <v>0.87804878048780488</v>
      </c>
      <c r="I347" s="479">
        <v>0.12195121951219512</v>
      </c>
      <c r="J347" s="2181">
        <v>0.75800000000000001</v>
      </c>
      <c r="K347" s="2184">
        <v>0.24199999999999999</v>
      </c>
      <c r="L347" s="580">
        <v>0.78700000000000003</v>
      </c>
      <c r="M347" s="581">
        <v>0.21299999999999999</v>
      </c>
      <c r="N347" s="12"/>
      <c r="O347" s="12"/>
      <c r="P347" s="12"/>
      <c r="Q347" s="12"/>
      <c r="R347" s="12"/>
      <c r="S347" s="12"/>
      <c r="T347" s="12"/>
      <c r="U347" s="12"/>
      <c r="V347" s="12"/>
      <c r="W347" s="12"/>
      <c r="X347" s="12"/>
      <c r="Y347" s="12"/>
      <c r="Z347" s="12"/>
      <c r="AA347" s="12"/>
    </row>
    <row r="348" spans="1:27" ht="15" customHeight="1">
      <c r="A348" s="12"/>
      <c r="B348" s="1791" t="s">
        <v>36</v>
      </c>
      <c r="C348" s="1791"/>
      <c r="D348" s="1791"/>
      <c r="E348" s="1791"/>
      <c r="F348" s="1791"/>
      <c r="G348" s="1994"/>
      <c r="H348" s="1845">
        <v>0.31818181818181818</v>
      </c>
      <c r="I348" s="479">
        <v>0.68181818181818177</v>
      </c>
      <c r="J348" s="2181">
        <v>0.27800000000000002</v>
      </c>
      <c r="K348" s="2184">
        <v>0.72199999999999998</v>
      </c>
      <c r="L348" s="580">
        <v>0.25</v>
      </c>
      <c r="M348" s="581">
        <v>0.75</v>
      </c>
      <c r="N348" s="12"/>
      <c r="O348" s="12"/>
      <c r="P348" s="12"/>
      <c r="Q348" s="12"/>
      <c r="R348" s="12"/>
      <c r="S348" s="12"/>
      <c r="T348" s="12"/>
      <c r="U348" s="12"/>
      <c r="V348" s="12"/>
      <c r="W348" s="12"/>
      <c r="X348" s="12"/>
      <c r="Y348" s="12"/>
      <c r="Z348" s="12"/>
      <c r="AA348" s="12"/>
    </row>
    <row r="349" spans="1:27" ht="15" customHeight="1">
      <c r="A349" s="12"/>
      <c r="B349" s="1791" t="s">
        <v>37</v>
      </c>
      <c r="C349" s="1791"/>
      <c r="D349" s="1791"/>
      <c r="E349" s="1791"/>
      <c r="F349" s="1791"/>
      <c r="G349" s="1994"/>
      <c r="H349" s="1845">
        <v>0.83588621444201316</v>
      </c>
      <c r="I349" s="479">
        <v>0.16411378555798686</v>
      </c>
      <c r="J349" s="2181">
        <v>0.83699999999999997</v>
      </c>
      <c r="K349" s="2184">
        <v>0.16300000000000001</v>
      </c>
      <c r="L349" s="580">
        <v>0.7974</v>
      </c>
      <c r="M349" s="581">
        <v>0.2026</v>
      </c>
      <c r="N349" s="12"/>
      <c r="O349" s="12"/>
      <c r="P349" s="12"/>
      <c r="Q349" s="12"/>
      <c r="R349" s="12"/>
      <c r="S349" s="12"/>
      <c r="T349" s="12"/>
      <c r="U349" s="12"/>
      <c r="V349" s="12"/>
      <c r="W349" s="12"/>
      <c r="X349" s="12"/>
      <c r="Y349" s="12"/>
      <c r="Z349" s="12"/>
      <c r="AA349" s="12"/>
    </row>
    <row r="350" spans="1:27" ht="15" customHeight="1">
      <c r="A350" s="12"/>
      <c r="B350" s="1791" t="s">
        <v>38</v>
      </c>
      <c r="C350" s="1791"/>
      <c r="D350" s="1791"/>
      <c r="E350" s="1791"/>
      <c r="F350" s="1791"/>
      <c r="G350" s="1994"/>
      <c r="H350" s="1845">
        <v>0</v>
      </c>
      <c r="I350" s="479">
        <v>1</v>
      </c>
      <c r="J350" s="2184" t="s">
        <v>47</v>
      </c>
      <c r="K350" s="2185" t="s">
        <v>47</v>
      </c>
      <c r="L350" s="582" t="s">
        <v>47</v>
      </c>
      <c r="M350" s="583" t="s">
        <v>47</v>
      </c>
      <c r="N350" s="12"/>
      <c r="O350" s="12"/>
      <c r="P350" s="12"/>
      <c r="Q350" s="12"/>
      <c r="R350" s="12"/>
      <c r="S350" s="12"/>
      <c r="T350" s="12"/>
      <c r="U350" s="12"/>
      <c r="V350" s="12"/>
      <c r="W350" s="12"/>
      <c r="X350" s="12"/>
      <c r="Y350" s="12"/>
      <c r="Z350" s="12"/>
      <c r="AA350" s="12"/>
    </row>
    <row r="351" spans="1:27" ht="15" customHeight="1">
      <c r="A351" s="12"/>
      <c r="B351" s="1791" t="s">
        <v>39</v>
      </c>
      <c r="C351" s="1791"/>
      <c r="D351" s="1791"/>
      <c r="E351" s="1791"/>
      <c r="F351" s="1791"/>
      <c r="G351" s="1994"/>
      <c r="H351" s="1845">
        <v>0.5714285714285714</v>
      </c>
      <c r="I351" s="479">
        <v>0.42857142857142855</v>
      </c>
      <c r="J351" s="2181">
        <v>8.3000000000000004E-2</v>
      </c>
      <c r="K351" s="2184">
        <v>0.91700000000000004</v>
      </c>
      <c r="L351" s="580">
        <v>0.1</v>
      </c>
      <c r="M351" s="581">
        <v>0.9</v>
      </c>
      <c r="N351" s="12"/>
      <c r="O351" s="12"/>
      <c r="P351" s="12"/>
      <c r="Q351" s="12"/>
      <c r="R351" s="12"/>
      <c r="S351" s="12"/>
      <c r="T351" s="12"/>
      <c r="U351" s="12"/>
      <c r="V351" s="12"/>
      <c r="W351" s="12"/>
      <c r="X351" s="12"/>
      <c r="Y351" s="12"/>
      <c r="Z351" s="12"/>
      <c r="AA351" s="12"/>
    </row>
    <row r="352" spans="1:27" ht="15" customHeight="1">
      <c r="A352" s="12"/>
      <c r="B352" s="1849" t="s">
        <v>43</v>
      </c>
      <c r="C352" s="1849"/>
      <c r="D352" s="1849"/>
      <c r="E352" s="1849"/>
      <c r="F352" s="1849"/>
      <c r="G352" s="2034"/>
      <c r="H352" s="2163">
        <v>0.80098684210526316</v>
      </c>
      <c r="I352" s="2164">
        <v>0.19901315789473684</v>
      </c>
      <c r="J352" s="2186">
        <v>0.77800000000000002</v>
      </c>
      <c r="K352" s="584">
        <v>0.222</v>
      </c>
      <c r="L352" s="585">
        <v>0.74</v>
      </c>
      <c r="M352" s="2187">
        <v>0.26</v>
      </c>
      <c r="N352" s="12"/>
      <c r="O352" s="12"/>
      <c r="P352" s="12"/>
      <c r="Q352" s="12"/>
      <c r="R352" s="12"/>
      <c r="S352" s="12"/>
      <c r="T352" s="12"/>
      <c r="U352" s="12"/>
      <c r="V352" s="12"/>
      <c r="W352" s="12"/>
      <c r="X352" s="12"/>
      <c r="Y352" s="12"/>
      <c r="Z352" s="12"/>
      <c r="AA352" s="12"/>
    </row>
    <row r="353" spans="1:27" ht="15" customHeight="1">
      <c r="B353" s="3525" t="s">
        <v>655</v>
      </c>
      <c r="C353" s="3328"/>
      <c r="D353" s="3328"/>
      <c r="E353" s="3328"/>
      <c r="F353" s="3328"/>
      <c r="G353" s="3328"/>
      <c r="H353" s="3328"/>
      <c r="I353" s="3328"/>
      <c r="J353" s="3328"/>
      <c r="K353" s="3328"/>
      <c r="L353" s="3328"/>
      <c r="M353" s="3328"/>
    </row>
    <row r="354" spans="1:27" ht="15" customHeight="1">
      <c r="B354" s="1"/>
      <c r="C354" s="1"/>
      <c r="D354" s="1"/>
      <c r="E354" s="1"/>
      <c r="F354" s="1"/>
      <c r="G354" s="1"/>
      <c r="H354" s="1"/>
      <c r="I354" s="1"/>
      <c r="J354" s="1"/>
      <c r="K354" s="1"/>
      <c r="L354" s="1"/>
      <c r="M354" s="1"/>
    </row>
    <row r="355" spans="1:27" ht="15" customHeight="1">
      <c r="B355" s="3444" t="s">
        <v>656</v>
      </c>
      <c r="C355" s="2885"/>
      <c r="D355" s="3030"/>
      <c r="E355" s="3319">
        <v>2023</v>
      </c>
      <c r="F355" s="2885"/>
      <c r="G355" s="3030"/>
      <c r="H355" s="3319">
        <v>2024</v>
      </c>
      <c r="I355" s="2885"/>
      <c r="J355" s="2885"/>
      <c r="K355" s="3437">
        <v>2025</v>
      </c>
      <c r="L355" s="2885"/>
      <c r="M355" s="2885"/>
    </row>
    <row r="356" spans="1:27" ht="15" customHeight="1">
      <c r="B356" s="2885"/>
      <c r="C356" s="2882"/>
      <c r="D356" s="3030"/>
      <c r="E356" s="3514" t="s">
        <v>109</v>
      </c>
      <c r="F356" s="3516" t="s">
        <v>110</v>
      </c>
      <c r="G356" s="3526" t="s">
        <v>111</v>
      </c>
      <c r="H356" s="3527" t="s">
        <v>109</v>
      </c>
      <c r="I356" s="3516" t="s">
        <v>110</v>
      </c>
      <c r="J356" s="3530" t="s">
        <v>111</v>
      </c>
      <c r="K356" s="3514" t="s">
        <v>109</v>
      </c>
      <c r="L356" s="3516" t="s">
        <v>110</v>
      </c>
      <c r="M356" s="3518" t="s">
        <v>111</v>
      </c>
    </row>
    <row r="357" spans="1:27" ht="15" customHeight="1">
      <c r="B357" s="2885"/>
      <c r="C357" s="2882"/>
      <c r="D357" s="3030"/>
      <c r="E357" s="3515"/>
      <c r="F357" s="3144"/>
      <c r="G357" s="3519"/>
      <c r="H357" s="3528"/>
      <c r="I357" s="3144"/>
      <c r="J357" s="3531"/>
      <c r="K357" s="3515"/>
      <c r="L357" s="3144"/>
      <c r="M357" s="3519"/>
    </row>
    <row r="358" spans="1:27" ht="15" customHeight="1">
      <c r="B358" s="3297"/>
      <c r="C358" s="3297"/>
      <c r="D358" s="3298"/>
      <c r="E358" s="3464"/>
      <c r="F358" s="3517"/>
      <c r="G358" s="3479"/>
      <c r="H358" s="3529"/>
      <c r="I358" s="3517"/>
      <c r="J358" s="3532"/>
      <c r="K358" s="3464"/>
      <c r="L358" s="3517"/>
      <c r="M358" s="3479"/>
    </row>
    <row r="359" spans="1:27" ht="15" customHeight="1">
      <c r="A359" s="12"/>
      <c r="B359" s="1925" t="s">
        <v>31</v>
      </c>
      <c r="C359" s="1925"/>
      <c r="D359" s="1992"/>
      <c r="E359" s="2166">
        <v>0</v>
      </c>
      <c r="F359" s="2167">
        <v>0.84848484848484851</v>
      </c>
      <c r="G359" s="2161">
        <v>0.15151515151515152</v>
      </c>
      <c r="H359" s="2181">
        <v>0</v>
      </c>
      <c r="I359" s="2181">
        <v>0.82099999999999995</v>
      </c>
      <c r="J359" s="2184">
        <v>0.17899999999999999</v>
      </c>
      <c r="K359" s="580">
        <v>6.0999999999999999E-2</v>
      </c>
      <c r="L359" s="586">
        <v>0.75800000000000001</v>
      </c>
      <c r="M359" s="581">
        <v>0.182</v>
      </c>
      <c r="N359" s="12"/>
      <c r="O359" s="12"/>
      <c r="P359" s="12"/>
      <c r="Q359" s="12"/>
      <c r="R359" s="12"/>
      <c r="S359" s="12"/>
      <c r="T359" s="12"/>
      <c r="U359" s="12"/>
      <c r="V359" s="12"/>
      <c r="W359" s="12"/>
      <c r="X359" s="12"/>
      <c r="Y359" s="12"/>
      <c r="Z359" s="12"/>
      <c r="AA359" s="12"/>
    </row>
    <row r="360" spans="1:27" ht="15" customHeight="1">
      <c r="A360" s="12"/>
      <c r="B360" s="1791" t="s">
        <v>33</v>
      </c>
      <c r="C360" s="1791"/>
      <c r="D360" s="1994"/>
      <c r="E360" s="1845">
        <v>0.2857142857142857</v>
      </c>
      <c r="F360" s="160">
        <v>0.66666666666666663</v>
      </c>
      <c r="G360" s="479">
        <v>4.7619047619047616E-2</v>
      </c>
      <c r="H360" s="2181">
        <v>0.16700000000000001</v>
      </c>
      <c r="I360" s="2181">
        <v>0.77800000000000002</v>
      </c>
      <c r="J360" s="2184">
        <v>5.6000000000000001E-2</v>
      </c>
      <c r="K360" s="580">
        <v>4.2000000000000003E-2</v>
      </c>
      <c r="L360" s="586">
        <v>0.875</v>
      </c>
      <c r="M360" s="581">
        <v>8.3000000000000004E-2</v>
      </c>
      <c r="N360" s="12"/>
      <c r="O360" s="12"/>
      <c r="P360" s="12"/>
      <c r="Q360" s="12"/>
      <c r="R360" s="12"/>
      <c r="S360" s="12"/>
      <c r="T360" s="12"/>
      <c r="U360" s="12"/>
      <c r="V360" s="12"/>
      <c r="W360" s="12"/>
      <c r="X360" s="12"/>
      <c r="Y360" s="12"/>
      <c r="Z360" s="12"/>
      <c r="AA360" s="12"/>
    </row>
    <row r="361" spans="1:27" ht="15" customHeight="1">
      <c r="A361" s="12"/>
      <c r="B361" s="1791" t="s">
        <v>34</v>
      </c>
      <c r="C361" s="1791"/>
      <c r="D361" s="1994"/>
      <c r="E361" s="1845">
        <v>0.23076923076923078</v>
      </c>
      <c r="F361" s="160">
        <v>0.69230769230769229</v>
      </c>
      <c r="G361" s="479">
        <v>7.6923076923076927E-2</v>
      </c>
      <c r="H361" s="2181">
        <v>0.25</v>
      </c>
      <c r="I361" s="2181">
        <v>0.625</v>
      </c>
      <c r="J361" s="2184">
        <v>0.125</v>
      </c>
      <c r="K361" s="580">
        <v>0.28599999999999998</v>
      </c>
      <c r="L361" s="586">
        <v>0.60699999999999998</v>
      </c>
      <c r="M361" s="581">
        <v>0.107</v>
      </c>
      <c r="N361" s="12"/>
      <c r="O361" s="12"/>
      <c r="P361" s="12"/>
      <c r="Q361" s="12"/>
      <c r="R361" s="12"/>
      <c r="S361" s="12"/>
      <c r="T361" s="12"/>
      <c r="U361" s="12"/>
      <c r="V361" s="12"/>
      <c r="W361" s="12"/>
      <c r="X361" s="12"/>
      <c r="Y361" s="12"/>
      <c r="Z361" s="12"/>
      <c r="AA361" s="12"/>
    </row>
    <row r="362" spans="1:27" ht="15" customHeight="1">
      <c r="A362" s="12"/>
      <c r="B362" s="1791" t="s">
        <v>35</v>
      </c>
      <c r="C362" s="1791"/>
      <c r="D362" s="1994"/>
      <c r="E362" s="1845">
        <v>0.1951219512195122</v>
      </c>
      <c r="F362" s="160">
        <v>0.58536585365853655</v>
      </c>
      <c r="G362" s="479">
        <v>0.21951219512195122</v>
      </c>
      <c r="H362" s="2181">
        <v>0.21199999999999999</v>
      </c>
      <c r="I362" s="2181">
        <v>0.57599999999999996</v>
      </c>
      <c r="J362" s="2184">
        <v>0.21199999999999999</v>
      </c>
      <c r="K362" s="580">
        <v>0.17</v>
      </c>
      <c r="L362" s="586">
        <v>0.66</v>
      </c>
      <c r="M362" s="581">
        <v>0.17</v>
      </c>
      <c r="N362" s="12"/>
      <c r="O362" s="12"/>
      <c r="P362" s="12"/>
      <c r="Q362" s="12"/>
      <c r="R362" s="12"/>
      <c r="S362" s="12"/>
      <c r="T362" s="12"/>
      <c r="U362" s="12"/>
      <c r="V362" s="12"/>
      <c r="W362" s="12"/>
      <c r="X362" s="12"/>
      <c r="Y362" s="12"/>
      <c r="Z362" s="12"/>
      <c r="AA362" s="12"/>
    </row>
    <row r="363" spans="1:27" ht="15" customHeight="1">
      <c r="A363" s="12"/>
      <c r="B363" s="1791" t="s">
        <v>36</v>
      </c>
      <c r="C363" s="1791"/>
      <c r="D363" s="1994"/>
      <c r="E363" s="1845">
        <v>0.5</v>
      </c>
      <c r="F363" s="160">
        <v>0.45454545454545453</v>
      </c>
      <c r="G363" s="479">
        <v>4.5454545454545456E-2</v>
      </c>
      <c r="H363" s="2181">
        <v>0.33300000000000002</v>
      </c>
      <c r="I363" s="2181">
        <v>0.61099999999999999</v>
      </c>
      <c r="J363" s="2184">
        <v>5.6000000000000001E-2</v>
      </c>
      <c r="K363" s="580">
        <v>0.35</v>
      </c>
      <c r="L363" s="586">
        <v>0.6</v>
      </c>
      <c r="M363" s="581">
        <v>0.05</v>
      </c>
      <c r="N363" s="12"/>
      <c r="O363" s="12"/>
      <c r="P363" s="12"/>
      <c r="Q363" s="12"/>
      <c r="R363" s="12"/>
      <c r="S363" s="12"/>
      <c r="T363" s="12"/>
      <c r="U363" s="12"/>
      <c r="V363" s="12"/>
      <c r="W363" s="12"/>
      <c r="X363" s="12"/>
      <c r="Y363" s="12"/>
      <c r="Z363" s="12"/>
      <c r="AA363" s="12"/>
    </row>
    <row r="364" spans="1:27" ht="15" customHeight="1">
      <c r="A364" s="12"/>
      <c r="B364" s="1791" t="s">
        <v>37</v>
      </c>
      <c r="C364" s="1791"/>
      <c r="D364" s="1994"/>
      <c r="E364" s="1845">
        <v>0.31291028446389496</v>
      </c>
      <c r="F364" s="160">
        <v>0.51422319474835887</v>
      </c>
      <c r="G364" s="479">
        <v>0.17286652078774617</v>
      </c>
      <c r="H364" s="2181">
        <v>0.27700000000000002</v>
      </c>
      <c r="I364" s="2181">
        <v>0.54400000000000004</v>
      </c>
      <c r="J364" s="2184">
        <v>0.18</v>
      </c>
      <c r="K364" s="580">
        <v>0.27200000000000002</v>
      </c>
      <c r="L364" s="586">
        <v>0.53100000000000003</v>
      </c>
      <c r="M364" s="581">
        <v>0.19700000000000001</v>
      </c>
      <c r="N364" s="12"/>
      <c r="O364" s="12"/>
      <c r="P364" s="12"/>
      <c r="Q364" s="12"/>
      <c r="R364" s="12"/>
      <c r="S364" s="12"/>
      <c r="T364" s="12"/>
      <c r="U364" s="12"/>
      <c r="V364" s="12"/>
      <c r="W364" s="12"/>
      <c r="X364" s="12"/>
      <c r="Y364" s="12"/>
      <c r="Z364" s="12"/>
      <c r="AA364" s="12"/>
    </row>
    <row r="365" spans="1:27" ht="15" customHeight="1">
      <c r="A365" s="12"/>
      <c r="B365" s="1791" t="s">
        <v>38</v>
      </c>
      <c r="C365" s="1791"/>
      <c r="D365" s="1994"/>
      <c r="E365" s="2869">
        <v>1</v>
      </c>
      <c r="F365" s="160">
        <v>0</v>
      </c>
      <c r="G365" s="479">
        <v>0</v>
      </c>
      <c r="H365" s="2181" t="s">
        <v>657</v>
      </c>
      <c r="I365" s="2181" t="s">
        <v>657</v>
      </c>
      <c r="J365" s="2184" t="s">
        <v>657</v>
      </c>
      <c r="K365" s="580" t="s">
        <v>657</v>
      </c>
      <c r="L365" s="586" t="s">
        <v>657</v>
      </c>
      <c r="M365" s="581" t="s">
        <v>657</v>
      </c>
      <c r="N365" s="12"/>
      <c r="O365" s="12"/>
      <c r="P365" s="12"/>
      <c r="Q365" s="12"/>
      <c r="R365" s="12"/>
      <c r="S365" s="12"/>
      <c r="T365" s="12"/>
      <c r="U365" s="12"/>
      <c r="V365" s="12"/>
      <c r="W365" s="12"/>
      <c r="X365" s="12"/>
      <c r="Y365" s="12"/>
      <c r="Z365" s="12"/>
      <c r="AA365" s="12"/>
    </row>
    <row r="366" spans="1:27" ht="15" customHeight="1">
      <c r="A366" s="12"/>
      <c r="B366" s="1791" t="s">
        <v>39</v>
      </c>
      <c r="C366" s="1791"/>
      <c r="D366" s="1994"/>
      <c r="E366" s="2869">
        <v>1</v>
      </c>
      <c r="F366" s="160">
        <v>0</v>
      </c>
      <c r="G366" s="479">
        <v>0</v>
      </c>
      <c r="H366" s="2181">
        <v>1</v>
      </c>
      <c r="I366" s="2181">
        <v>0</v>
      </c>
      <c r="J366" s="2184">
        <v>0</v>
      </c>
      <c r="K366" s="2868">
        <v>1</v>
      </c>
      <c r="L366" s="586">
        <v>0</v>
      </c>
      <c r="M366" s="581">
        <v>0</v>
      </c>
      <c r="N366" s="12"/>
      <c r="O366" s="12"/>
      <c r="P366" s="12"/>
      <c r="Q366" s="12"/>
      <c r="R366" s="12"/>
      <c r="S366" s="12"/>
      <c r="T366" s="12"/>
      <c r="U366" s="12"/>
      <c r="V366" s="12"/>
      <c r="W366" s="12"/>
      <c r="X366" s="12"/>
      <c r="Y366" s="12"/>
      <c r="Z366" s="12"/>
      <c r="AA366" s="12"/>
    </row>
    <row r="367" spans="1:27" ht="15" customHeight="1">
      <c r="A367" s="12"/>
      <c r="B367" s="1849" t="s">
        <v>43</v>
      </c>
      <c r="C367" s="1849"/>
      <c r="D367" s="2034"/>
      <c r="E367" s="2163">
        <v>0.29934210526315791</v>
      </c>
      <c r="F367" s="1850">
        <v>0.54111842105263153</v>
      </c>
      <c r="G367" s="2164">
        <v>0.15953947368421054</v>
      </c>
      <c r="H367" s="2186">
        <v>0.27200000000000002</v>
      </c>
      <c r="I367" s="2186">
        <v>0.56100000000000005</v>
      </c>
      <c r="J367" s="584">
        <v>0.16700000000000001</v>
      </c>
      <c r="K367" s="585">
        <v>0.27</v>
      </c>
      <c r="L367" s="587">
        <v>0.55700000000000005</v>
      </c>
      <c r="M367" s="2187">
        <v>0.17299999999999999</v>
      </c>
      <c r="N367" s="12"/>
      <c r="O367" s="12"/>
      <c r="P367" s="12"/>
      <c r="Q367" s="12"/>
      <c r="R367" s="12"/>
      <c r="S367" s="12"/>
      <c r="T367" s="12"/>
      <c r="U367" s="12"/>
      <c r="V367" s="12"/>
      <c r="W367" s="12"/>
      <c r="X367" s="12"/>
      <c r="Y367" s="12"/>
      <c r="Z367" s="12"/>
      <c r="AA367" s="12"/>
    </row>
    <row r="368" spans="1:27" ht="15" customHeight="1">
      <c r="B368" s="3525" t="s">
        <v>655</v>
      </c>
      <c r="C368" s="3328"/>
      <c r="D368" s="3328"/>
      <c r="E368" s="3328"/>
      <c r="F368" s="3328"/>
      <c r="G368" s="3328"/>
      <c r="H368" s="3328"/>
      <c r="I368" s="3328"/>
      <c r="J368" s="3328"/>
      <c r="K368" s="3328"/>
      <c r="L368" s="3328"/>
      <c r="M368" s="3328"/>
    </row>
    <row r="369" spans="1:27" ht="15" customHeight="1">
      <c r="B369" s="2127"/>
      <c r="C369" s="2127"/>
      <c r="D369" s="2127"/>
      <c r="E369" s="2127"/>
      <c r="F369" s="2127"/>
      <c r="G369" s="2127"/>
      <c r="H369" s="2127"/>
      <c r="I369" s="2127"/>
      <c r="J369" s="2127"/>
      <c r="K369" s="2127"/>
      <c r="L369" s="2127"/>
      <c r="M369" s="2127"/>
    </row>
    <row r="370" spans="1:27" ht="15" customHeight="1">
      <c r="B370" s="3444" t="s">
        <v>658</v>
      </c>
      <c r="C370" s="2885"/>
      <c r="D370" s="2885"/>
      <c r="E370" s="2885"/>
      <c r="F370" s="2885"/>
      <c r="G370" s="3030"/>
      <c r="H370" s="3462" t="s">
        <v>140</v>
      </c>
      <c r="I370" s="3534" t="s">
        <v>659</v>
      </c>
      <c r="J370" s="3536" t="s">
        <v>142</v>
      </c>
      <c r="K370" s="3536" t="s">
        <v>143</v>
      </c>
      <c r="L370" s="3536" t="s">
        <v>660</v>
      </c>
      <c r="M370" s="3538" t="s">
        <v>661</v>
      </c>
    </row>
    <row r="371" spans="1:27" ht="15" customHeight="1">
      <c r="B371" s="3297"/>
      <c r="C371" s="3297"/>
      <c r="D371" s="3297"/>
      <c r="E371" s="3297"/>
      <c r="F371" s="3297"/>
      <c r="G371" s="3298"/>
      <c r="H371" s="3298"/>
      <c r="I371" s="3535"/>
      <c r="J371" s="3537"/>
      <c r="K371" s="3537"/>
      <c r="L371" s="3537"/>
      <c r="M371" s="3351"/>
    </row>
    <row r="372" spans="1:27" ht="15" customHeight="1">
      <c r="A372" s="12"/>
      <c r="B372" s="1925" t="s">
        <v>30</v>
      </c>
      <c r="C372" s="1925"/>
      <c r="D372" s="1925"/>
      <c r="E372" s="1925"/>
      <c r="F372" s="1925"/>
      <c r="G372" s="1992"/>
      <c r="H372" s="2188">
        <v>0</v>
      </c>
      <c r="I372" s="2870">
        <v>1</v>
      </c>
      <c r="J372" s="2188">
        <v>0</v>
      </c>
      <c r="K372" s="2188">
        <v>0</v>
      </c>
      <c r="L372" s="2188">
        <v>0</v>
      </c>
      <c r="M372" s="2189">
        <v>0</v>
      </c>
      <c r="N372" s="12"/>
      <c r="O372" s="12"/>
      <c r="P372" s="12"/>
      <c r="Q372" s="12"/>
      <c r="R372" s="12"/>
      <c r="S372" s="12"/>
      <c r="T372" s="12"/>
      <c r="U372" s="12"/>
      <c r="V372" s="12"/>
      <c r="W372" s="12"/>
      <c r="X372" s="12"/>
      <c r="Y372" s="12"/>
      <c r="Z372" s="12"/>
      <c r="AA372" s="12"/>
    </row>
    <row r="373" spans="1:27" ht="15" customHeight="1">
      <c r="A373" s="12"/>
      <c r="B373" s="1791" t="s">
        <v>596</v>
      </c>
      <c r="C373" s="1791"/>
      <c r="D373" s="1791"/>
      <c r="E373" s="1791"/>
      <c r="F373" s="1791"/>
      <c r="G373" s="1994"/>
      <c r="H373" s="588">
        <v>1.7000000000000001E-2</v>
      </c>
      <c r="I373" s="588">
        <v>0.64</v>
      </c>
      <c r="J373" s="588">
        <v>0</v>
      </c>
      <c r="K373" s="588">
        <v>4.2999999999999997E-2</v>
      </c>
      <c r="L373" s="588">
        <v>0.29699999999999999</v>
      </c>
      <c r="M373" s="2190">
        <v>3.0000000000000001E-3</v>
      </c>
      <c r="N373" s="12"/>
      <c r="O373" s="12"/>
      <c r="P373" s="12"/>
      <c r="Q373" s="12"/>
      <c r="R373" s="12"/>
      <c r="S373" s="12"/>
      <c r="T373" s="12"/>
      <c r="U373" s="12"/>
      <c r="V373" s="12"/>
      <c r="W373" s="12"/>
      <c r="X373" s="12"/>
      <c r="Y373" s="12"/>
      <c r="Z373" s="12"/>
      <c r="AA373" s="12"/>
    </row>
    <row r="374" spans="1:27" ht="15" customHeight="1">
      <c r="A374" s="12"/>
      <c r="B374" s="1791" t="s">
        <v>32</v>
      </c>
      <c r="C374" s="1791"/>
      <c r="D374" s="1791"/>
      <c r="E374" s="1791"/>
      <c r="F374" s="1791"/>
      <c r="G374" s="1994"/>
      <c r="H374" s="588">
        <v>3.7999999999999999E-2</v>
      </c>
      <c r="I374" s="588">
        <v>0.66</v>
      </c>
      <c r="J374" s="588">
        <v>0</v>
      </c>
      <c r="K374" s="588">
        <v>5.7000000000000002E-2</v>
      </c>
      <c r="L374" s="588">
        <v>0.22600000000000001</v>
      </c>
      <c r="M374" s="2190">
        <v>1.9E-2</v>
      </c>
      <c r="N374" s="12"/>
      <c r="O374" s="12"/>
      <c r="P374" s="12"/>
      <c r="Q374" s="12"/>
      <c r="R374" s="12"/>
      <c r="S374" s="12"/>
      <c r="T374" s="12"/>
      <c r="U374" s="12"/>
      <c r="V374" s="12"/>
      <c r="W374" s="12"/>
      <c r="X374" s="12"/>
      <c r="Y374" s="12"/>
      <c r="Z374" s="12"/>
      <c r="AA374" s="12"/>
    </row>
    <row r="375" spans="1:27" ht="15" customHeight="1">
      <c r="A375" s="12"/>
      <c r="B375" s="1791" t="s">
        <v>33</v>
      </c>
      <c r="C375" s="1791"/>
      <c r="D375" s="1791"/>
      <c r="E375" s="1791"/>
      <c r="F375" s="1791"/>
      <c r="G375" s="1994"/>
      <c r="H375" s="588">
        <v>1.0999999999999999E-2</v>
      </c>
      <c r="I375" s="588">
        <v>0.61599999999999999</v>
      </c>
      <c r="J375" s="588">
        <v>0</v>
      </c>
      <c r="K375" s="588">
        <v>5.7000000000000002E-2</v>
      </c>
      <c r="L375" s="588">
        <v>0.30199999999999999</v>
      </c>
      <c r="M375" s="2190">
        <v>1.4E-2</v>
      </c>
      <c r="N375" s="12"/>
      <c r="O375" s="12"/>
      <c r="P375" s="12"/>
      <c r="Q375" s="12"/>
      <c r="R375" s="12"/>
      <c r="S375" s="12"/>
      <c r="T375" s="12"/>
      <c r="U375" s="12"/>
      <c r="V375" s="12"/>
      <c r="W375" s="12"/>
      <c r="X375" s="12"/>
      <c r="Y375" s="12"/>
      <c r="Z375" s="12"/>
      <c r="AA375" s="12"/>
    </row>
    <row r="376" spans="1:27" ht="15" customHeight="1">
      <c r="A376" s="12"/>
      <c r="B376" s="1791" t="s">
        <v>597</v>
      </c>
      <c r="C376" s="1791"/>
      <c r="D376" s="1791"/>
      <c r="E376" s="1791"/>
      <c r="F376" s="1791"/>
      <c r="G376" s="1994"/>
      <c r="H376" s="588">
        <v>3.1E-2</v>
      </c>
      <c r="I376" s="588">
        <v>0.67</v>
      </c>
      <c r="J376" s="588">
        <v>4.0000000000000001E-3</v>
      </c>
      <c r="K376" s="588">
        <v>4.3999999999999997E-2</v>
      </c>
      <c r="L376" s="588">
        <v>0.23799999999999999</v>
      </c>
      <c r="M376" s="2190">
        <v>1.2999999999999999E-2</v>
      </c>
      <c r="N376" s="12"/>
      <c r="O376" s="12"/>
      <c r="P376" s="12"/>
      <c r="Q376" s="12"/>
      <c r="R376" s="12"/>
      <c r="S376" s="12"/>
      <c r="T376" s="12"/>
      <c r="U376" s="12"/>
      <c r="V376" s="12"/>
      <c r="W376" s="12"/>
      <c r="X376" s="12"/>
      <c r="Y376" s="12"/>
      <c r="Z376" s="12"/>
      <c r="AA376" s="12"/>
    </row>
    <row r="377" spans="1:27" ht="15" customHeight="1">
      <c r="A377" s="12"/>
      <c r="B377" s="1791" t="s">
        <v>598</v>
      </c>
      <c r="C377" s="1791"/>
      <c r="D377" s="1791"/>
      <c r="E377" s="1791"/>
      <c r="F377" s="1791"/>
      <c r="G377" s="1994"/>
      <c r="H377" s="588">
        <v>2.8000000000000001E-2</v>
      </c>
      <c r="I377" s="588">
        <v>0.48099999999999998</v>
      </c>
      <c r="J377" s="588">
        <v>3.0000000000000001E-3</v>
      </c>
      <c r="K377" s="588">
        <v>0.10199999999999999</v>
      </c>
      <c r="L377" s="588">
        <v>0.378</v>
      </c>
      <c r="M377" s="2190">
        <v>8.0000000000000002E-3</v>
      </c>
      <c r="N377" s="12"/>
      <c r="O377" s="12"/>
      <c r="P377" s="12"/>
      <c r="Q377" s="12"/>
      <c r="R377" s="12"/>
      <c r="S377" s="12"/>
      <c r="T377" s="12"/>
      <c r="U377" s="12"/>
      <c r="V377" s="12"/>
      <c r="W377" s="12"/>
      <c r="X377" s="12"/>
      <c r="Y377" s="12"/>
      <c r="Z377" s="12"/>
      <c r="AA377" s="12"/>
    </row>
    <row r="378" spans="1:27" ht="15" customHeight="1">
      <c r="A378" s="12"/>
      <c r="B378" s="1791" t="s">
        <v>36</v>
      </c>
      <c r="C378" s="1791"/>
      <c r="D378" s="1791"/>
      <c r="E378" s="1791"/>
      <c r="F378" s="1791"/>
      <c r="G378" s="1994"/>
      <c r="H378" s="588">
        <v>2.9000000000000001E-2</v>
      </c>
      <c r="I378" s="588">
        <v>0.44900000000000001</v>
      </c>
      <c r="J378" s="588">
        <v>7.0000000000000001E-3</v>
      </c>
      <c r="K378" s="588">
        <v>0.11799999999999999</v>
      </c>
      <c r="L378" s="588">
        <v>0.375</v>
      </c>
      <c r="M378" s="2190">
        <v>2.1999999999999999E-2</v>
      </c>
      <c r="N378" s="12"/>
      <c r="O378" s="12"/>
      <c r="P378" s="12"/>
      <c r="Q378" s="12"/>
      <c r="R378" s="12"/>
      <c r="S378" s="12"/>
      <c r="T378" s="12"/>
      <c r="U378" s="12"/>
      <c r="V378" s="12"/>
      <c r="W378" s="12"/>
      <c r="X378" s="12"/>
      <c r="Y378" s="12"/>
      <c r="Z378" s="12"/>
      <c r="AA378" s="12"/>
    </row>
    <row r="379" spans="1:27" ht="15" customHeight="1">
      <c r="A379" s="12"/>
      <c r="B379" s="1791" t="s">
        <v>37</v>
      </c>
      <c r="C379" s="1791"/>
      <c r="D379" s="1791"/>
      <c r="E379" s="1791"/>
      <c r="F379" s="1791"/>
      <c r="G379" s="1994"/>
      <c r="H379" s="588">
        <v>2.1999999999999999E-2</v>
      </c>
      <c r="I379" s="588">
        <v>0.33500000000000002</v>
      </c>
      <c r="J379" s="588">
        <v>3.0000000000000001E-3</v>
      </c>
      <c r="K379" s="588">
        <v>0.13700000000000001</v>
      </c>
      <c r="L379" s="588">
        <v>0.48499999999999999</v>
      </c>
      <c r="M379" s="2190">
        <v>1.7999999999999999E-2</v>
      </c>
      <c r="N379" s="12"/>
      <c r="O379" s="12"/>
      <c r="P379" s="12"/>
      <c r="Q379" s="12"/>
      <c r="R379" s="12"/>
      <c r="S379" s="12"/>
      <c r="T379" s="12"/>
      <c r="U379" s="12"/>
      <c r="V379" s="12"/>
      <c r="W379" s="12"/>
      <c r="X379" s="12"/>
      <c r="Y379" s="12"/>
      <c r="Z379" s="12"/>
      <c r="AA379" s="12"/>
    </row>
    <row r="380" spans="1:27" ht="15" customHeight="1">
      <c r="A380" s="12"/>
      <c r="B380" s="1791" t="s">
        <v>599</v>
      </c>
      <c r="C380" s="1791"/>
      <c r="D380" s="1791"/>
      <c r="E380" s="1791"/>
      <c r="F380" s="1791"/>
      <c r="G380" s="1994"/>
      <c r="H380" s="588">
        <v>2.1000000000000001E-2</v>
      </c>
      <c r="I380" s="588">
        <v>0.25600000000000001</v>
      </c>
      <c r="J380" s="588">
        <v>0</v>
      </c>
      <c r="K380" s="588">
        <v>0.26400000000000001</v>
      </c>
      <c r="L380" s="588">
        <v>0.45900000000000002</v>
      </c>
      <c r="M380" s="2190">
        <v>0</v>
      </c>
      <c r="N380" s="12"/>
      <c r="O380" s="12"/>
      <c r="P380" s="12"/>
      <c r="Q380" s="12"/>
      <c r="R380" s="12"/>
      <c r="S380" s="12"/>
      <c r="T380" s="12"/>
      <c r="U380" s="12"/>
      <c r="V380" s="12"/>
      <c r="W380" s="12"/>
      <c r="X380" s="12"/>
      <c r="Y380" s="12"/>
      <c r="Z380" s="12"/>
      <c r="AA380" s="12"/>
    </row>
    <row r="381" spans="1:27" ht="15" customHeight="1">
      <c r="A381" s="12"/>
      <c r="B381" s="1791" t="s">
        <v>39</v>
      </c>
      <c r="C381" s="1791"/>
      <c r="D381" s="1791"/>
      <c r="E381" s="1791"/>
      <c r="F381" s="1791"/>
      <c r="G381" s="1994"/>
      <c r="H381" s="588">
        <v>8.0000000000000002E-3</v>
      </c>
      <c r="I381" s="588">
        <v>0.33700000000000002</v>
      </c>
      <c r="J381" s="588">
        <v>0</v>
      </c>
      <c r="K381" s="588">
        <v>0.20200000000000001</v>
      </c>
      <c r="L381" s="588">
        <v>0.45300000000000001</v>
      </c>
      <c r="M381" s="2190">
        <v>0</v>
      </c>
      <c r="N381" s="12"/>
      <c r="O381" s="12"/>
      <c r="P381" s="12"/>
      <c r="Q381" s="12"/>
      <c r="R381" s="12"/>
      <c r="S381" s="12"/>
      <c r="T381" s="12"/>
      <c r="U381" s="12"/>
      <c r="V381" s="12"/>
      <c r="W381" s="12"/>
      <c r="X381" s="12"/>
      <c r="Y381" s="12"/>
      <c r="Z381" s="12"/>
      <c r="AA381" s="12"/>
    </row>
    <row r="382" spans="1:27" ht="15" customHeight="1">
      <c r="A382" s="12"/>
      <c r="B382" s="1791" t="s">
        <v>40</v>
      </c>
      <c r="C382" s="1791"/>
      <c r="D382" s="1791"/>
      <c r="E382" s="1791"/>
      <c r="F382" s="1791"/>
      <c r="G382" s="1994"/>
      <c r="H382" s="588" t="s">
        <v>42</v>
      </c>
      <c r="I382" s="588" t="s">
        <v>42</v>
      </c>
      <c r="J382" s="588" t="s">
        <v>42</v>
      </c>
      <c r="K382" s="588" t="s">
        <v>42</v>
      </c>
      <c r="L382" s="588" t="s">
        <v>42</v>
      </c>
      <c r="M382" s="2190" t="s">
        <v>42</v>
      </c>
      <c r="N382" s="12"/>
      <c r="O382" s="12"/>
      <c r="P382" s="12"/>
      <c r="Q382" s="12"/>
      <c r="R382" s="12"/>
      <c r="S382" s="12"/>
      <c r="T382" s="12"/>
      <c r="U382" s="12"/>
      <c r="V382" s="12"/>
      <c r="W382" s="12"/>
      <c r="X382" s="12"/>
      <c r="Y382" s="12"/>
      <c r="Z382" s="12"/>
      <c r="AA382" s="12"/>
    </row>
    <row r="383" spans="1:27" ht="15" customHeight="1">
      <c r="A383" s="12"/>
      <c r="B383" s="1849" t="s">
        <v>43</v>
      </c>
      <c r="C383" s="1849"/>
      <c r="D383" s="1849"/>
      <c r="E383" s="1849"/>
      <c r="F383" s="1849"/>
      <c r="G383" s="2034"/>
      <c r="H383" s="2191">
        <v>2.1999999999999999E-2</v>
      </c>
      <c r="I383" s="2191">
        <v>0.40100000000000002</v>
      </c>
      <c r="J383" s="2191">
        <v>3.0000000000000001E-3</v>
      </c>
      <c r="K383" s="2191">
        <v>0.125</v>
      </c>
      <c r="L383" s="2191">
        <v>0.435</v>
      </c>
      <c r="M383" s="2192">
        <v>1.4E-2</v>
      </c>
      <c r="N383" s="12"/>
      <c r="O383" s="12"/>
      <c r="P383" s="12"/>
      <c r="Q383" s="12"/>
      <c r="R383" s="12"/>
      <c r="S383" s="12"/>
      <c r="T383" s="12"/>
      <c r="U383" s="12"/>
      <c r="V383" s="12"/>
      <c r="W383" s="12"/>
      <c r="X383" s="12"/>
      <c r="Y383" s="12"/>
      <c r="Z383" s="12"/>
      <c r="AA383" s="12"/>
    </row>
    <row r="384" spans="1:27" ht="15" customHeight="1">
      <c r="B384" s="3512" t="s">
        <v>662</v>
      </c>
      <c r="C384" s="3513"/>
      <c r="D384" s="3513"/>
      <c r="E384" s="3513"/>
      <c r="F384" s="3513"/>
      <c r="G384" s="3513"/>
      <c r="H384" s="3513"/>
      <c r="I384" s="3513"/>
      <c r="J384" s="3513"/>
      <c r="K384" s="3513"/>
      <c r="L384" s="3513"/>
      <c r="M384" s="3513"/>
    </row>
    <row r="386" spans="1:27" ht="15" customHeight="1">
      <c r="B386" s="3444" t="s">
        <v>663</v>
      </c>
      <c r="C386" s="2885"/>
      <c r="D386" s="2885"/>
      <c r="E386" s="2885"/>
      <c r="F386" s="2885"/>
      <c r="G386" s="3030"/>
      <c r="H386" s="3462" t="s">
        <v>140</v>
      </c>
      <c r="I386" s="3462" t="s">
        <v>659</v>
      </c>
      <c r="J386" s="3462" t="s">
        <v>142</v>
      </c>
      <c r="K386" s="3462" t="s">
        <v>143</v>
      </c>
      <c r="L386" s="3462" t="s">
        <v>660</v>
      </c>
      <c r="M386" s="3444" t="s">
        <v>661</v>
      </c>
    </row>
    <row r="387" spans="1:27" ht="15" customHeight="1">
      <c r="B387" s="3297"/>
      <c r="C387" s="3297"/>
      <c r="D387" s="3297"/>
      <c r="E387" s="3297"/>
      <c r="F387" s="3297"/>
      <c r="G387" s="3298"/>
      <c r="H387" s="3298"/>
      <c r="I387" s="3298"/>
      <c r="J387" s="3298"/>
      <c r="K387" s="3298"/>
      <c r="L387" s="3298"/>
      <c r="M387" s="3297"/>
    </row>
    <row r="388" spans="1:27" ht="15" customHeight="1">
      <c r="A388" s="12"/>
      <c r="B388" s="3054" t="s">
        <v>30</v>
      </c>
      <c r="C388" s="2995"/>
      <c r="D388" s="2995"/>
      <c r="E388" s="2995"/>
      <c r="F388" s="2995"/>
      <c r="G388" s="3312"/>
      <c r="H388" s="2193">
        <v>0</v>
      </c>
      <c r="I388" s="2871">
        <v>1</v>
      </c>
      <c r="J388" s="2193">
        <v>0</v>
      </c>
      <c r="K388" s="2193">
        <v>0</v>
      </c>
      <c r="L388" s="2193">
        <v>0</v>
      </c>
      <c r="M388" s="2194">
        <v>0</v>
      </c>
      <c r="N388" s="12"/>
      <c r="O388" s="12"/>
      <c r="P388" s="12"/>
      <c r="Q388" s="12"/>
      <c r="R388" s="12"/>
      <c r="S388" s="12"/>
      <c r="T388" s="12"/>
      <c r="U388" s="12"/>
      <c r="V388" s="12"/>
      <c r="W388" s="12"/>
      <c r="X388" s="12"/>
      <c r="Y388" s="12"/>
      <c r="Z388" s="12"/>
      <c r="AA388" s="12"/>
    </row>
    <row r="389" spans="1:27" ht="15" customHeight="1">
      <c r="A389" s="12"/>
      <c r="B389" s="2960" t="s">
        <v>596</v>
      </c>
      <c r="C389" s="2908"/>
      <c r="D389" s="2908"/>
      <c r="E389" s="2908"/>
      <c r="F389" s="2908"/>
      <c r="G389" s="3034"/>
      <c r="H389" s="589">
        <v>1.4E-2</v>
      </c>
      <c r="I389" s="589">
        <v>0.47399999999999998</v>
      </c>
      <c r="J389" s="589">
        <v>6.0000000000000001E-3</v>
      </c>
      <c r="K389" s="589">
        <v>6.0999999999999999E-2</v>
      </c>
      <c r="L389" s="589">
        <v>0.443</v>
      </c>
      <c r="M389" s="2195">
        <v>3.0000000000000001E-3</v>
      </c>
      <c r="N389" s="12"/>
      <c r="O389" s="12"/>
      <c r="P389" s="12"/>
      <c r="Q389" s="12"/>
      <c r="R389" s="12"/>
      <c r="S389" s="12"/>
      <c r="T389" s="12"/>
      <c r="U389" s="12"/>
      <c r="V389" s="12"/>
      <c r="W389" s="12"/>
      <c r="X389" s="12"/>
      <c r="Y389" s="12"/>
      <c r="Z389" s="12"/>
      <c r="AA389" s="12"/>
    </row>
    <row r="390" spans="1:27" ht="15" customHeight="1">
      <c r="A390" s="12"/>
      <c r="B390" s="2960" t="s">
        <v>32</v>
      </c>
      <c r="C390" s="2908"/>
      <c r="D390" s="2908"/>
      <c r="E390" s="2908"/>
      <c r="F390" s="2908"/>
      <c r="G390" s="3034"/>
      <c r="H390" s="589">
        <v>3.7999999999999999E-2</v>
      </c>
      <c r="I390" s="589">
        <v>0.69799999999999995</v>
      </c>
      <c r="J390" s="589">
        <v>0</v>
      </c>
      <c r="K390" s="589">
        <v>5.7000000000000002E-2</v>
      </c>
      <c r="L390" s="589">
        <v>0.20799999999999999</v>
      </c>
      <c r="M390" s="2195">
        <v>0</v>
      </c>
      <c r="N390" s="12"/>
      <c r="O390" s="12"/>
      <c r="P390" s="12"/>
      <c r="Q390" s="12"/>
      <c r="R390" s="12"/>
      <c r="S390" s="12"/>
      <c r="T390" s="12"/>
      <c r="U390" s="12"/>
      <c r="V390" s="12"/>
      <c r="W390" s="12"/>
      <c r="X390" s="12"/>
      <c r="Y390" s="12"/>
      <c r="Z390" s="12"/>
      <c r="AA390" s="12"/>
    </row>
    <row r="391" spans="1:27" ht="15" customHeight="1">
      <c r="A391" s="12"/>
      <c r="B391" s="2960" t="s">
        <v>33</v>
      </c>
      <c r="C391" s="2908"/>
      <c r="D391" s="2908"/>
      <c r="E391" s="2908"/>
      <c r="F391" s="2908"/>
      <c r="G391" s="3034"/>
      <c r="H391" s="589">
        <v>7.0000000000000001E-3</v>
      </c>
      <c r="I391" s="589">
        <v>0.58499999999999996</v>
      </c>
      <c r="J391" s="589">
        <v>0</v>
      </c>
      <c r="K391" s="589">
        <v>5.8000000000000003E-2</v>
      </c>
      <c r="L391" s="589">
        <v>0.33800000000000002</v>
      </c>
      <c r="M391" s="2195">
        <v>1.2E-2</v>
      </c>
      <c r="N391" s="12"/>
      <c r="O391" s="12"/>
      <c r="P391" s="12"/>
      <c r="Q391" s="12"/>
      <c r="R391" s="12"/>
      <c r="S391" s="12"/>
      <c r="T391" s="12"/>
      <c r="U391" s="12"/>
      <c r="V391" s="12"/>
      <c r="W391" s="12"/>
      <c r="X391" s="12"/>
      <c r="Y391" s="12"/>
      <c r="Z391" s="12"/>
      <c r="AA391" s="12"/>
    </row>
    <row r="392" spans="1:27" ht="15" customHeight="1">
      <c r="A392" s="12"/>
      <c r="B392" s="2960" t="s">
        <v>597</v>
      </c>
      <c r="C392" s="2908"/>
      <c r="D392" s="2908"/>
      <c r="E392" s="2908"/>
      <c r="F392" s="2908"/>
      <c r="G392" s="3034"/>
      <c r="H392" s="589">
        <v>2.8000000000000001E-2</v>
      </c>
      <c r="I392" s="589">
        <v>0.66500000000000004</v>
      </c>
      <c r="J392" s="589">
        <v>4.0000000000000001E-3</v>
      </c>
      <c r="K392" s="589">
        <v>5.6000000000000001E-2</v>
      </c>
      <c r="L392" s="589">
        <v>0.24299999999999999</v>
      </c>
      <c r="M392" s="2195">
        <v>4.0000000000000001E-3</v>
      </c>
      <c r="N392" s="12"/>
      <c r="O392" s="12"/>
      <c r="P392" s="12"/>
      <c r="Q392" s="12"/>
      <c r="R392" s="12"/>
      <c r="S392" s="12"/>
      <c r="T392" s="12"/>
      <c r="U392" s="12"/>
      <c r="V392" s="12"/>
      <c r="W392" s="12"/>
      <c r="X392" s="12"/>
      <c r="Y392" s="12"/>
      <c r="Z392" s="12"/>
      <c r="AA392" s="12"/>
    </row>
    <row r="393" spans="1:27" ht="15" customHeight="1">
      <c r="A393" s="12"/>
      <c r="B393" s="2960" t="s">
        <v>598</v>
      </c>
      <c r="C393" s="2908"/>
      <c r="D393" s="2908"/>
      <c r="E393" s="2908"/>
      <c r="F393" s="2908"/>
      <c r="G393" s="3034"/>
      <c r="H393" s="589">
        <v>2.5000000000000001E-2</v>
      </c>
      <c r="I393" s="589">
        <v>0.45400000000000001</v>
      </c>
      <c r="J393" s="589">
        <v>3.0000000000000001E-3</v>
      </c>
      <c r="K393" s="589">
        <v>0.11899999999999999</v>
      </c>
      <c r="L393" s="589">
        <v>0.39</v>
      </c>
      <c r="M393" s="2195">
        <v>8.9999999999999993E-3</v>
      </c>
      <c r="N393" s="12"/>
      <c r="O393" s="12"/>
      <c r="P393" s="12"/>
      <c r="Q393" s="12"/>
      <c r="R393" s="12"/>
      <c r="S393" s="12"/>
      <c r="T393" s="12"/>
      <c r="U393" s="12"/>
      <c r="V393" s="12"/>
      <c r="W393" s="12"/>
      <c r="X393" s="12"/>
      <c r="Y393" s="12"/>
      <c r="Z393" s="12"/>
      <c r="AA393" s="12"/>
    </row>
    <row r="394" spans="1:27" ht="15" customHeight="1">
      <c r="A394" s="12"/>
      <c r="B394" s="2960" t="s">
        <v>36</v>
      </c>
      <c r="C394" s="2908"/>
      <c r="D394" s="2908"/>
      <c r="E394" s="2908"/>
      <c r="F394" s="2908"/>
      <c r="G394" s="3034"/>
      <c r="H394" s="589">
        <v>3.1E-2</v>
      </c>
      <c r="I394" s="589">
        <v>0.42599999999999999</v>
      </c>
      <c r="J394" s="589">
        <v>0</v>
      </c>
      <c r="K394" s="589">
        <v>0.11600000000000001</v>
      </c>
      <c r="L394" s="589">
        <v>0.39500000000000002</v>
      </c>
      <c r="M394" s="2195">
        <v>3.1E-2</v>
      </c>
      <c r="N394" s="12"/>
      <c r="O394" s="12"/>
      <c r="P394" s="12"/>
      <c r="Q394" s="12"/>
      <c r="R394" s="12"/>
      <c r="S394" s="12"/>
      <c r="T394" s="12"/>
      <c r="U394" s="12"/>
      <c r="V394" s="12"/>
      <c r="W394" s="12"/>
      <c r="X394" s="12"/>
      <c r="Y394" s="12"/>
      <c r="Z394" s="12"/>
      <c r="AA394" s="12"/>
    </row>
    <row r="395" spans="1:27" ht="15" customHeight="1">
      <c r="A395" s="12"/>
      <c r="B395" s="2960" t="s">
        <v>37</v>
      </c>
      <c r="C395" s="2908"/>
      <c r="D395" s="2908"/>
      <c r="E395" s="2908"/>
      <c r="F395" s="2908"/>
      <c r="G395" s="3034"/>
      <c r="H395" s="589">
        <v>2.1999999999999999E-2</v>
      </c>
      <c r="I395" s="589">
        <v>0.32800000000000001</v>
      </c>
      <c r="J395" s="589">
        <v>3.0000000000000001E-3</v>
      </c>
      <c r="K395" s="589">
        <v>0.13900000000000001</v>
      </c>
      <c r="L395" s="589">
        <v>0.495</v>
      </c>
      <c r="M395" s="2195">
        <v>1.2999999999999999E-2</v>
      </c>
      <c r="N395" s="12"/>
      <c r="O395" s="12"/>
      <c r="P395" s="12"/>
      <c r="Q395" s="12"/>
      <c r="R395" s="12"/>
      <c r="S395" s="12"/>
      <c r="T395" s="12"/>
      <c r="U395" s="12"/>
      <c r="V395" s="12"/>
      <c r="W395" s="12"/>
      <c r="X395" s="12"/>
      <c r="Y395" s="12"/>
      <c r="Z395" s="12"/>
      <c r="AA395" s="12"/>
    </row>
    <row r="396" spans="1:27" ht="15" customHeight="1">
      <c r="A396" s="12"/>
      <c r="B396" s="2960" t="s">
        <v>38</v>
      </c>
      <c r="C396" s="2908"/>
      <c r="D396" s="2908"/>
      <c r="E396" s="2908"/>
      <c r="F396" s="2908"/>
      <c r="G396" s="3034"/>
      <c r="H396" s="589">
        <v>0.02</v>
      </c>
      <c r="I396" s="590">
        <v>0.34200000000000003</v>
      </c>
      <c r="J396" s="589">
        <v>0</v>
      </c>
      <c r="K396" s="589">
        <v>0.20100000000000001</v>
      </c>
      <c r="L396" s="589">
        <v>0.437</v>
      </c>
      <c r="M396" s="2195">
        <v>0</v>
      </c>
      <c r="N396" s="12"/>
      <c r="O396" s="12"/>
      <c r="P396" s="12"/>
      <c r="Q396" s="12"/>
      <c r="R396" s="12"/>
      <c r="S396" s="12"/>
      <c r="T396" s="12"/>
      <c r="U396" s="12"/>
      <c r="V396" s="12"/>
      <c r="W396" s="12"/>
      <c r="X396" s="12"/>
      <c r="Y396" s="12"/>
      <c r="Z396" s="12"/>
      <c r="AA396" s="12"/>
    </row>
    <row r="397" spans="1:27" ht="15" customHeight="1">
      <c r="A397" s="12"/>
      <c r="B397" s="2960" t="s">
        <v>39</v>
      </c>
      <c r="C397" s="2908"/>
      <c r="D397" s="2908"/>
      <c r="E397" s="2908"/>
      <c r="F397" s="2908"/>
      <c r="G397" s="3034"/>
      <c r="H397" s="589">
        <v>4.0000000000000001E-3</v>
      </c>
      <c r="I397" s="589">
        <v>0.38800000000000001</v>
      </c>
      <c r="J397" s="589">
        <v>0</v>
      </c>
      <c r="K397" s="589">
        <v>0.192</v>
      </c>
      <c r="L397" s="589">
        <v>0.41599999999999998</v>
      </c>
      <c r="M397" s="2195">
        <v>0</v>
      </c>
      <c r="N397" s="12"/>
      <c r="O397" s="12"/>
      <c r="P397" s="12"/>
      <c r="Q397" s="12"/>
      <c r="R397" s="12"/>
      <c r="S397" s="12"/>
      <c r="T397" s="12"/>
      <c r="U397" s="12"/>
      <c r="V397" s="12"/>
      <c r="W397" s="12"/>
      <c r="X397" s="12"/>
      <c r="Y397" s="12"/>
      <c r="Z397" s="12"/>
      <c r="AA397" s="12"/>
    </row>
    <row r="398" spans="1:27" ht="15" customHeight="1">
      <c r="A398" s="12"/>
      <c r="B398" s="2960" t="s">
        <v>40</v>
      </c>
      <c r="C398" s="2908"/>
      <c r="D398" s="2908"/>
      <c r="E398" s="2908"/>
      <c r="F398" s="2908"/>
      <c r="G398" s="3034"/>
      <c r="H398" s="589" t="s">
        <v>42</v>
      </c>
      <c r="I398" s="589" t="s">
        <v>42</v>
      </c>
      <c r="J398" s="589" t="s">
        <v>42</v>
      </c>
      <c r="K398" s="589" t="s">
        <v>42</v>
      </c>
      <c r="L398" s="589" t="s">
        <v>42</v>
      </c>
      <c r="M398" s="2195" t="s">
        <v>42</v>
      </c>
      <c r="N398" s="12"/>
      <c r="O398" s="12"/>
      <c r="P398" s="12"/>
      <c r="Q398" s="12"/>
      <c r="R398" s="12"/>
      <c r="S398" s="12"/>
      <c r="T398" s="12"/>
      <c r="U398" s="12"/>
      <c r="V398" s="12"/>
      <c r="W398" s="12"/>
      <c r="X398" s="12"/>
      <c r="Y398" s="12"/>
      <c r="Z398" s="12"/>
      <c r="AA398" s="12"/>
    </row>
    <row r="399" spans="1:27" ht="15" customHeight="1">
      <c r="A399" s="12"/>
      <c r="B399" s="3139" t="s">
        <v>43</v>
      </c>
      <c r="C399" s="2993"/>
      <c r="D399" s="2993"/>
      <c r="E399" s="2993"/>
      <c r="F399" s="2993"/>
      <c r="G399" s="3314"/>
      <c r="H399" s="591">
        <v>2.1000000000000001E-2</v>
      </c>
      <c r="I399" s="591">
        <v>0.39300000000000002</v>
      </c>
      <c r="J399" s="591">
        <v>2E-3</v>
      </c>
      <c r="K399" s="591">
        <v>0.127</v>
      </c>
      <c r="L399" s="591">
        <v>0.44600000000000001</v>
      </c>
      <c r="M399" s="2196">
        <v>1.0999999999999999E-2</v>
      </c>
      <c r="N399" s="12"/>
      <c r="O399" s="12"/>
      <c r="P399" s="12"/>
      <c r="Q399" s="12"/>
      <c r="R399" s="12"/>
      <c r="S399" s="12"/>
      <c r="T399" s="12"/>
      <c r="U399" s="12"/>
      <c r="V399" s="12"/>
      <c r="W399" s="12"/>
      <c r="X399" s="12"/>
      <c r="Y399" s="12"/>
      <c r="Z399" s="12"/>
      <c r="AA399" s="12"/>
    </row>
    <row r="400" spans="1:27" ht="15" customHeight="1">
      <c r="B400" s="3512" t="s">
        <v>664</v>
      </c>
      <c r="C400" s="3513"/>
      <c r="D400" s="3513"/>
      <c r="E400" s="3513"/>
      <c r="F400" s="3513"/>
      <c r="G400" s="3513"/>
      <c r="H400" s="3513"/>
      <c r="I400" s="3513"/>
      <c r="J400" s="3513"/>
      <c r="K400" s="3513"/>
      <c r="L400" s="3513"/>
      <c r="M400" s="3513"/>
    </row>
    <row r="401" spans="1:27" ht="15" customHeight="1">
      <c r="B401" s="2127"/>
      <c r="C401" s="2127"/>
      <c r="D401" s="2127"/>
      <c r="E401" s="2127"/>
      <c r="F401" s="2127"/>
      <c r="G401" s="2127"/>
      <c r="H401" s="2127"/>
      <c r="I401" s="2127"/>
      <c r="J401" s="2127"/>
      <c r="K401" s="2127"/>
      <c r="L401" s="2127"/>
      <c r="M401" s="2127"/>
    </row>
    <row r="402" spans="1:27" ht="15" customHeight="1">
      <c r="B402" s="3444" t="s">
        <v>665</v>
      </c>
      <c r="C402" s="2885"/>
      <c r="D402" s="2885"/>
      <c r="E402" s="2885"/>
      <c r="F402" s="2885"/>
      <c r="G402" s="3030"/>
      <c r="H402" s="3462" t="s">
        <v>140</v>
      </c>
      <c r="I402" s="3462" t="s">
        <v>659</v>
      </c>
      <c r="J402" s="3462" t="s">
        <v>142</v>
      </c>
      <c r="K402" s="3462" t="s">
        <v>143</v>
      </c>
      <c r="L402" s="3462" t="s">
        <v>660</v>
      </c>
      <c r="M402" s="3444" t="s">
        <v>661</v>
      </c>
    </row>
    <row r="403" spans="1:27" ht="15" customHeight="1">
      <c r="B403" s="3297"/>
      <c r="C403" s="3297"/>
      <c r="D403" s="3297"/>
      <c r="E403" s="3297"/>
      <c r="F403" s="3297"/>
      <c r="G403" s="3298"/>
      <c r="H403" s="3298"/>
      <c r="I403" s="3298"/>
      <c r="J403" s="3298"/>
      <c r="K403" s="3298"/>
      <c r="L403" s="3298"/>
      <c r="M403" s="3297"/>
    </row>
    <row r="404" spans="1:27" ht="15" customHeight="1">
      <c r="A404" s="12"/>
      <c r="B404" s="3054" t="s">
        <v>30</v>
      </c>
      <c r="C404" s="2995"/>
      <c r="D404" s="2995"/>
      <c r="E404" s="2995"/>
      <c r="F404" s="2995"/>
      <c r="G404" s="3312"/>
      <c r="H404" s="2197" t="s">
        <v>47</v>
      </c>
      <c r="I404" s="2197" t="s">
        <v>47</v>
      </c>
      <c r="J404" s="2197" t="s">
        <v>47</v>
      </c>
      <c r="K404" s="2197" t="s">
        <v>47</v>
      </c>
      <c r="L404" s="2197" t="s">
        <v>47</v>
      </c>
      <c r="M404" s="2198" t="s">
        <v>47</v>
      </c>
      <c r="N404" s="12"/>
      <c r="O404" s="12"/>
      <c r="P404" s="12"/>
      <c r="Q404" s="12"/>
      <c r="R404" s="12"/>
      <c r="S404" s="12"/>
      <c r="T404" s="12"/>
      <c r="U404" s="12"/>
      <c r="V404" s="12"/>
      <c r="W404" s="12"/>
      <c r="X404" s="12"/>
      <c r="Y404" s="12"/>
      <c r="Z404" s="12"/>
      <c r="AA404" s="12"/>
    </row>
    <row r="405" spans="1:27" ht="15" customHeight="1">
      <c r="A405" s="12"/>
      <c r="B405" s="2960" t="s">
        <v>596</v>
      </c>
      <c r="C405" s="2908"/>
      <c r="D405" s="2908"/>
      <c r="E405" s="2908"/>
      <c r="F405" s="2908"/>
      <c r="G405" s="3034"/>
      <c r="H405" s="592">
        <v>0</v>
      </c>
      <c r="I405" s="592">
        <v>0.214</v>
      </c>
      <c r="J405" s="592">
        <v>0.107</v>
      </c>
      <c r="K405" s="592">
        <v>0.14299999999999999</v>
      </c>
      <c r="L405" s="592">
        <v>0.53600000000000003</v>
      </c>
      <c r="M405" s="593">
        <v>0</v>
      </c>
      <c r="N405" s="12"/>
      <c r="O405" s="12"/>
      <c r="P405" s="12"/>
      <c r="Q405" s="12"/>
      <c r="R405" s="12"/>
      <c r="S405" s="12"/>
      <c r="T405" s="12"/>
      <c r="U405" s="12"/>
      <c r="V405" s="12"/>
      <c r="W405" s="12"/>
      <c r="X405" s="12"/>
      <c r="Y405" s="12"/>
      <c r="Z405" s="12"/>
      <c r="AA405" s="12"/>
    </row>
    <row r="406" spans="1:27" ht="15" customHeight="1">
      <c r="A406" s="12"/>
      <c r="B406" s="2960" t="s">
        <v>32</v>
      </c>
      <c r="C406" s="2908"/>
      <c r="D406" s="2908"/>
      <c r="E406" s="2908"/>
      <c r="F406" s="2908"/>
      <c r="G406" s="3034"/>
      <c r="H406" s="594" t="s">
        <v>47</v>
      </c>
      <c r="I406" s="594" t="s">
        <v>47</v>
      </c>
      <c r="J406" s="594" t="s">
        <v>47</v>
      </c>
      <c r="K406" s="594" t="s">
        <v>47</v>
      </c>
      <c r="L406" s="594" t="s">
        <v>47</v>
      </c>
      <c r="M406" s="595" t="s">
        <v>47</v>
      </c>
      <c r="N406" s="12"/>
      <c r="O406" s="12"/>
      <c r="P406" s="12"/>
      <c r="Q406" s="12"/>
      <c r="R406" s="12"/>
      <c r="S406" s="12"/>
      <c r="T406" s="12"/>
      <c r="U406" s="12"/>
      <c r="V406" s="12"/>
      <c r="W406" s="12"/>
      <c r="X406" s="12"/>
      <c r="Y406" s="12"/>
      <c r="Z406" s="12"/>
      <c r="AA406" s="12"/>
    </row>
    <row r="407" spans="1:27" ht="15" customHeight="1">
      <c r="A407" s="12"/>
      <c r="B407" s="2960" t="s">
        <v>33</v>
      </c>
      <c r="C407" s="2908"/>
      <c r="D407" s="2908"/>
      <c r="E407" s="2908"/>
      <c r="F407" s="2908"/>
      <c r="G407" s="3034"/>
      <c r="H407" s="594">
        <v>5.6000000000000001E-2</v>
      </c>
      <c r="I407" s="594">
        <v>0.33300000000000002</v>
      </c>
      <c r="J407" s="594">
        <v>0</v>
      </c>
      <c r="K407" s="594">
        <v>5.6000000000000001E-2</v>
      </c>
      <c r="L407" s="594">
        <v>0.55600000000000005</v>
      </c>
      <c r="M407" s="595">
        <v>0</v>
      </c>
      <c r="N407" s="12"/>
      <c r="O407" s="12"/>
      <c r="P407" s="12"/>
      <c r="Q407" s="12"/>
      <c r="R407" s="12"/>
      <c r="S407" s="12"/>
      <c r="T407" s="12"/>
      <c r="U407" s="12"/>
      <c r="V407" s="12"/>
      <c r="W407" s="12"/>
      <c r="X407" s="12"/>
      <c r="Y407" s="12"/>
      <c r="Z407" s="12"/>
      <c r="AA407" s="12"/>
    </row>
    <row r="408" spans="1:27" ht="15" customHeight="1">
      <c r="A408" s="12"/>
      <c r="B408" s="2960" t="s">
        <v>597</v>
      </c>
      <c r="C408" s="2908"/>
      <c r="D408" s="2908"/>
      <c r="E408" s="2908"/>
      <c r="F408" s="2908"/>
      <c r="G408" s="3034"/>
      <c r="H408" s="594">
        <v>0</v>
      </c>
      <c r="I408" s="594">
        <v>0.375</v>
      </c>
      <c r="J408" s="594">
        <v>0</v>
      </c>
      <c r="K408" s="594">
        <v>8.3000000000000004E-2</v>
      </c>
      <c r="L408" s="594">
        <v>0.54200000000000004</v>
      </c>
      <c r="M408" s="595">
        <v>0</v>
      </c>
      <c r="N408" s="12"/>
      <c r="O408" s="12"/>
      <c r="P408" s="12"/>
      <c r="Q408" s="12"/>
      <c r="R408" s="12"/>
      <c r="S408" s="12"/>
      <c r="T408" s="12"/>
      <c r="U408" s="12"/>
      <c r="V408" s="12"/>
      <c r="W408" s="12"/>
      <c r="X408" s="12"/>
      <c r="Y408" s="12"/>
      <c r="Z408" s="12"/>
      <c r="AA408" s="12"/>
    </row>
    <row r="409" spans="1:27" ht="15" customHeight="1">
      <c r="A409" s="12"/>
      <c r="B409" s="2960" t="s">
        <v>598</v>
      </c>
      <c r="C409" s="2908"/>
      <c r="D409" s="2908"/>
      <c r="E409" s="2908"/>
      <c r="F409" s="2908"/>
      <c r="G409" s="3034"/>
      <c r="H409" s="594">
        <v>0.03</v>
      </c>
      <c r="I409" s="594">
        <v>0.21199999999999999</v>
      </c>
      <c r="J409" s="594">
        <v>0</v>
      </c>
      <c r="K409" s="594">
        <v>0.182</v>
      </c>
      <c r="L409" s="594">
        <v>0.54500000000000004</v>
      </c>
      <c r="M409" s="595">
        <v>0.03</v>
      </c>
      <c r="N409" s="12"/>
      <c r="O409" s="12"/>
      <c r="P409" s="12"/>
      <c r="Q409" s="12"/>
      <c r="R409" s="12"/>
      <c r="S409" s="12"/>
      <c r="T409" s="12"/>
      <c r="U409" s="12"/>
      <c r="V409" s="12"/>
      <c r="W409" s="12"/>
      <c r="X409" s="12"/>
      <c r="Y409" s="12"/>
      <c r="Z409" s="12"/>
      <c r="AA409" s="12"/>
    </row>
    <row r="410" spans="1:27" ht="15" customHeight="1">
      <c r="A410" s="12"/>
      <c r="B410" s="2960" t="s">
        <v>36</v>
      </c>
      <c r="C410" s="2908"/>
      <c r="D410" s="2908"/>
      <c r="E410" s="2908"/>
      <c r="F410" s="2908"/>
      <c r="G410" s="3034"/>
      <c r="H410" s="594">
        <v>0</v>
      </c>
      <c r="I410" s="594">
        <v>0.27800000000000002</v>
      </c>
      <c r="J410" s="594">
        <v>0</v>
      </c>
      <c r="K410" s="594">
        <v>0.16700000000000001</v>
      </c>
      <c r="L410" s="594">
        <v>0.55600000000000005</v>
      </c>
      <c r="M410" s="595">
        <v>0</v>
      </c>
      <c r="N410" s="2142"/>
      <c r="O410" s="12"/>
      <c r="P410" s="12"/>
      <c r="Q410" s="12"/>
      <c r="R410" s="12"/>
      <c r="S410" s="12"/>
      <c r="T410" s="12"/>
      <c r="U410" s="12"/>
      <c r="V410" s="12"/>
      <c r="W410" s="12"/>
      <c r="X410" s="12"/>
      <c r="Y410" s="12"/>
      <c r="Z410" s="12"/>
      <c r="AA410" s="12"/>
    </row>
    <row r="411" spans="1:27" ht="15" customHeight="1">
      <c r="A411" s="12"/>
      <c r="B411" s="2960" t="s">
        <v>37</v>
      </c>
      <c r="C411" s="2908"/>
      <c r="D411" s="2908"/>
      <c r="E411" s="2908"/>
      <c r="F411" s="2908"/>
      <c r="G411" s="3034"/>
      <c r="H411" s="594">
        <v>7.0000000000000001E-3</v>
      </c>
      <c r="I411" s="594">
        <v>0.13300000000000001</v>
      </c>
      <c r="J411" s="594">
        <v>2.9000000000000001E-2</v>
      </c>
      <c r="K411" s="594">
        <v>0.17699999999999999</v>
      </c>
      <c r="L411" s="594">
        <v>0.64600000000000002</v>
      </c>
      <c r="M411" s="595">
        <v>7.0000000000000001E-3</v>
      </c>
      <c r="N411" s="2142"/>
      <c r="O411" s="12"/>
      <c r="P411" s="12"/>
      <c r="Q411" s="12"/>
      <c r="R411" s="12"/>
      <c r="S411" s="12"/>
      <c r="T411" s="12"/>
      <c r="U411" s="12"/>
      <c r="V411" s="12"/>
      <c r="W411" s="12"/>
      <c r="X411" s="12"/>
      <c r="Y411" s="12"/>
      <c r="Z411" s="12"/>
      <c r="AA411" s="12"/>
    </row>
    <row r="412" spans="1:27" ht="15" customHeight="1">
      <c r="A412" s="12"/>
      <c r="B412" s="2960" t="s">
        <v>38</v>
      </c>
      <c r="C412" s="2908"/>
      <c r="D412" s="2908"/>
      <c r="E412" s="2908"/>
      <c r="F412" s="2908"/>
      <c r="G412" s="3034"/>
      <c r="H412" s="594" t="s">
        <v>47</v>
      </c>
      <c r="I412" s="594" t="s">
        <v>47</v>
      </c>
      <c r="J412" s="594" t="s">
        <v>47</v>
      </c>
      <c r="K412" s="594" t="s">
        <v>47</v>
      </c>
      <c r="L412" s="594" t="s">
        <v>47</v>
      </c>
      <c r="M412" s="595" t="s">
        <v>47</v>
      </c>
      <c r="N412" s="2142"/>
      <c r="O412" s="12"/>
      <c r="P412" s="12"/>
      <c r="Q412" s="12"/>
      <c r="R412" s="12"/>
      <c r="S412" s="12"/>
      <c r="T412" s="12"/>
      <c r="U412" s="12"/>
      <c r="V412" s="12"/>
      <c r="W412" s="12"/>
      <c r="X412" s="12"/>
      <c r="Y412" s="12"/>
      <c r="Z412" s="12"/>
      <c r="AA412" s="12"/>
    </row>
    <row r="413" spans="1:27" ht="15" customHeight="1">
      <c r="A413" s="12"/>
      <c r="B413" s="2960" t="s">
        <v>39</v>
      </c>
      <c r="C413" s="2908"/>
      <c r="D413" s="2908"/>
      <c r="E413" s="2908"/>
      <c r="F413" s="2908"/>
      <c r="G413" s="3034"/>
      <c r="H413" s="594">
        <v>0</v>
      </c>
      <c r="I413" s="594">
        <v>0.41699999999999998</v>
      </c>
      <c r="J413" s="594">
        <v>0</v>
      </c>
      <c r="K413" s="594">
        <v>0.16700000000000001</v>
      </c>
      <c r="L413" s="594">
        <v>0.41699999999999998</v>
      </c>
      <c r="M413" s="595">
        <v>0</v>
      </c>
      <c r="N413" s="2142"/>
      <c r="O413" s="12"/>
      <c r="P413" s="12"/>
      <c r="Q413" s="12"/>
      <c r="R413" s="12"/>
      <c r="S413" s="12"/>
      <c r="T413" s="12"/>
      <c r="U413" s="12"/>
      <c r="V413" s="12"/>
      <c r="W413" s="12"/>
      <c r="X413" s="12"/>
      <c r="Y413" s="12"/>
      <c r="Z413" s="12"/>
      <c r="AA413" s="12"/>
    </row>
    <row r="414" spans="1:27" ht="15" customHeight="1">
      <c r="A414" s="12"/>
      <c r="B414" s="2960" t="s">
        <v>40</v>
      </c>
      <c r="C414" s="2908"/>
      <c r="D414" s="2908"/>
      <c r="E414" s="2908"/>
      <c r="F414" s="2908"/>
      <c r="G414" s="3034"/>
      <c r="H414" s="594" t="s">
        <v>47</v>
      </c>
      <c r="I414" s="594" t="s">
        <v>47</v>
      </c>
      <c r="J414" s="594" t="s">
        <v>47</v>
      </c>
      <c r="K414" s="594" t="s">
        <v>47</v>
      </c>
      <c r="L414" s="594" t="s">
        <v>47</v>
      </c>
      <c r="M414" s="595" t="s">
        <v>47</v>
      </c>
      <c r="N414" s="2142"/>
      <c r="O414" s="12"/>
      <c r="P414" s="12"/>
      <c r="Q414" s="12"/>
      <c r="R414" s="12"/>
      <c r="S414" s="12"/>
      <c r="T414" s="12"/>
      <c r="U414" s="12"/>
      <c r="V414" s="12"/>
      <c r="W414" s="12"/>
      <c r="X414" s="12"/>
      <c r="Y414" s="12"/>
      <c r="Z414" s="12"/>
      <c r="AA414" s="12"/>
    </row>
    <row r="415" spans="1:27" ht="15" customHeight="1">
      <c r="A415" s="12"/>
      <c r="B415" s="3139" t="s">
        <v>43</v>
      </c>
      <c r="C415" s="2993"/>
      <c r="D415" s="2993"/>
      <c r="E415" s="2993"/>
      <c r="F415" s="2993"/>
      <c r="G415" s="3314"/>
      <c r="H415" s="596">
        <v>8.9999999999999993E-3</v>
      </c>
      <c r="I415" s="596">
        <v>0.17100000000000001</v>
      </c>
      <c r="J415" s="596">
        <v>2.8000000000000001E-2</v>
      </c>
      <c r="K415" s="596">
        <v>0.16700000000000001</v>
      </c>
      <c r="L415" s="596">
        <v>0.61799999999999999</v>
      </c>
      <c r="M415" s="597">
        <v>7.0000000000000001E-3</v>
      </c>
      <c r="N415" s="2142"/>
      <c r="O415" s="12"/>
      <c r="P415" s="12"/>
      <c r="Q415" s="12"/>
      <c r="R415" s="12"/>
      <c r="S415" s="12"/>
      <c r="T415" s="12"/>
      <c r="U415" s="12"/>
      <c r="V415" s="12"/>
      <c r="W415" s="12"/>
      <c r="X415" s="12"/>
      <c r="Y415" s="12"/>
      <c r="Z415" s="12"/>
      <c r="AA415" s="12"/>
    </row>
    <row r="416" spans="1:27" ht="15" customHeight="1">
      <c r="B416" s="3512" t="s">
        <v>666</v>
      </c>
      <c r="C416" s="3513"/>
      <c r="D416" s="3513"/>
      <c r="E416" s="3513"/>
      <c r="F416" s="3513"/>
      <c r="G416" s="3513"/>
      <c r="H416" s="3513"/>
      <c r="I416" s="3513"/>
      <c r="J416" s="3513"/>
      <c r="K416" s="3513"/>
      <c r="L416" s="3513"/>
      <c r="M416" s="3513"/>
      <c r="N416" s="1866"/>
    </row>
    <row r="417" spans="1:27" ht="15" customHeight="1">
      <c r="B417" s="2199"/>
      <c r="C417" s="2199"/>
      <c r="D417" s="2199"/>
      <c r="E417" s="2199"/>
      <c r="F417" s="2199"/>
      <c r="G417" s="2199"/>
      <c r="H417" s="2199"/>
      <c r="I417" s="2199"/>
      <c r="J417" s="2199"/>
      <c r="K417" s="2199"/>
      <c r="L417" s="2199"/>
      <c r="M417" s="2199"/>
      <c r="N417" s="1866"/>
    </row>
    <row r="418" spans="1:27" ht="15" customHeight="1">
      <c r="B418" s="3444" t="s">
        <v>667</v>
      </c>
      <c r="C418" s="2885"/>
      <c r="D418" s="2885"/>
      <c r="E418" s="2885"/>
      <c r="F418" s="2885"/>
      <c r="G418" s="3030"/>
      <c r="H418" s="3462" t="s">
        <v>140</v>
      </c>
      <c r="I418" s="3462" t="s">
        <v>659</v>
      </c>
      <c r="J418" s="3462" t="s">
        <v>142</v>
      </c>
      <c r="K418" s="3462" t="s">
        <v>143</v>
      </c>
      <c r="L418" s="3462" t="s">
        <v>660</v>
      </c>
      <c r="M418" s="3444" t="s">
        <v>661</v>
      </c>
      <c r="N418" s="3511"/>
    </row>
    <row r="419" spans="1:27" ht="15" customHeight="1">
      <c r="B419" s="3297"/>
      <c r="C419" s="3297"/>
      <c r="D419" s="3297"/>
      <c r="E419" s="3297"/>
      <c r="F419" s="3297"/>
      <c r="G419" s="3298"/>
      <c r="H419" s="3298"/>
      <c r="I419" s="3298"/>
      <c r="J419" s="3298"/>
      <c r="K419" s="3298"/>
      <c r="L419" s="3298"/>
      <c r="M419" s="3297"/>
      <c r="N419" s="2882"/>
    </row>
    <row r="420" spans="1:27" ht="15" customHeight="1">
      <c r="A420" s="12"/>
      <c r="B420" s="3054" t="s">
        <v>30</v>
      </c>
      <c r="C420" s="2995"/>
      <c r="D420" s="2995"/>
      <c r="E420" s="2995"/>
      <c r="F420" s="2995"/>
      <c r="G420" s="3312"/>
      <c r="H420" s="2193">
        <v>0</v>
      </c>
      <c r="I420" s="2193">
        <v>0</v>
      </c>
      <c r="J420" s="2193">
        <v>0</v>
      </c>
      <c r="K420" s="2193">
        <v>0</v>
      </c>
      <c r="L420" s="2193">
        <v>0</v>
      </c>
      <c r="M420" s="2194">
        <v>0</v>
      </c>
      <c r="N420" s="2200"/>
      <c r="O420" s="12"/>
      <c r="P420" s="12"/>
      <c r="Q420" s="12"/>
      <c r="R420" s="12"/>
      <c r="S420" s="12"/>
      <c r="T420" s="12"/>
      <c r="U420" s="12"/>
      <c r="V420" s="12"/>
      <c r="W420" s="12"/>
      <c r="X420" s="12"/>
      <c r="Y420" s="12"/>
      <c r="Z420" s="12"/>
      <c r="AA420" s="12"/>
    </row>
    <row r="421" spans="1:27" ht="15" customHeight="1">
      <c r="A421" s="12"/>
      <c r="B421" s="2960" t="s">
        <v>596</v>
      </c>
      <c r="C421" s="2908"/>
      <c r="D421" s="2908"/>
      <c r="E421" s="2908"/>
      <c r="F421" s="2908"/>
      <c r="G421" s="3034"/>
      <c r="H421" s="598">
        <v>0.03</v>
      </c>
      <c r="I421" s="598">
        <v>0.24199999999999999</v>
      </c>
      <c r="J421" s="598">
        <v>6.0999999999999999E-2</v>
      </c>
      <c r="K421" s="598">
        <v>0.21199999999999999</v>
      </c>
      <c r="L421" s="598">
        <v>0.45500000000000002</v>
      </c>
      <c r="M421" s="599">
        <v>0</v>
      </c>
      <c r="N421" s="2200"/>
      <c r="O421" s="12"/>
      <c r="P421" s="12"/>
      <c r="Q421" s="12"/>
      <c r="R421" s="12"/>
      <c r="S421" s="12"/>
      <c r="T421" s="12"/>
      <c r="U421" s="12"/>
      <c r="V421" s="12"/>
      <c r="W421" s="12"/>
      <c r="X421" s="12"/>
      <c r="Y421" s="12"/>
      <c r="Z421" s="12"/>
      <c r="AA421" s="12"/>
    </row>
    <row r="422" spans="1:27" ht="15" customHeight="1">
      <c r="A422" s="12"/>
      <c r="B422" s="2960" t="s">
        <v>32</v>
      </c>
      <c r="C422" s="2908"/>
      <c r="D422" s="2908"/>
      <c r="E422" s="2908"/>
      <c r="F422" s="2908"/>
      <c r="G422" s="3034"/>
      <c r="H422" s="600">
        <v>0</v>
      </c>
      <c r="I422" s="600">
        <v>0</v>
      </c>
      <c r="J422" s="600">
        <v>0</v>
      </c>
      <c r="K422" s="600">
        <v>0</v>
      </c>
      <c r="L422" s="600">
        <v>0</v>
      </c>
      <c r="M422" s="601">
        <v>0</v>
      </c>
      <c r="N422" s="2200"/>
      <c r="O422" s="12"/>
      <c r="P422" s="12"/>
      <c r="Q422" s="12"/>
      <c r="R422" s="12"/>
      <c r="S422" s="12"/>
      <c r="T422" s="12"/>
      <c r="U422" s="12"/>
      <c r="V422" s="12"/>
      <c r="W422" s="12"/>
      <c r="X422" s="12"/>
      <c r="Y422" s="12"/>
      <c r="Z422" s="12"/>
      <c r="AA422" s="12"/>
    </row>
    <row r="423" spans="1:27" ht="15" customHeight="1">
      <c r="A423" s="12"/>
      <c r="B423" s="2960" t="s">
        <v>33</v>
      </c>
      <c r="C423" s="2908"/>
      <c r="D423" s="2908"/>
      <c r="E423" s="2908"/>
      <c r="F423" s="2908"/>
      <c r="G423" s="3034"/>
      <c r="H423" s="600">
        <v>4.2000000000000003E-2</v>
      </c>
      <c r="I423" s="600">
        <v>0</v>
      </c>
      <c r="J423" s="600">
        <v>0</v>
      </c>
      <c r="K423" s="600">
        <v>4.2000000000000003E-2</v>
      </c>
      <c r="L423" s="600">
        <v>0.45800000000000002</v>
      </c>
      <c r="M423" s="601">
        <v>0</v>
      </c>
      <c r="N423" s="2200"/>
      <c r="O423" s="12"/>
      <c r="P423" s="12"/>
      <c r="Q423" s="12"/>
      <c r="R423" s="12"/>
      <c r="S423" s="12"/>
      <c r="T423" s="12"/>
      <c r="U423" s="12"/>
      <c r="V423" s="12"/>
      <c r="W423" s="12"/>
      <c r="X423" s="12"/>
      <c r="Y423" s="12"/>
      <c r="Z423" s="12"/>
      <c r="AA423" s="12"/>
    </row>
    <row r="424" spans="1:27" ht="15" customHeight="1">
      <c r="A424" s="12"/>
      <c r="B424" s="2960" t="s">
        <v>597</v>
      </c>
      <c r="C424" s="2908"/>
      <c r="D424" s="2908"/>
      <c r="E424" s="2908"/>
      <c r="F424" s="2908"/>
      <c r="G424" s="3034"/>
      <c r="H424" s="600">
        <v>0</v>
      </c>
      <c r="I424" s="600">
        <v>0.25</v>
      </c>
      <c r="J424" s="600">
        <v>0</v>
      </c>
      <c r="K424" s="600">
        <v>7.0999999999999994E-2</v>
      </c>
      <c r="L424" s="600">
        <v>0.67900000000000005</v>
      </c>
      <c r="M424" s="601">
        <v>0</v>
      </c>
      <c r="N424" s="2200"/>
      <c r="O424" s="12"/>
      <c r="P424" s="12"/>
      <c r="Q424" s="12"/>
      <c r="R424" s="12"/>
      <c r="S424" s="12"/>
      <c r="T424" s="12"/>
      <c r="U424" s="12"/>
      <c r="V424" s="12"/>
      <c r="W424" s="12"/>
      <c r="X424" s="12"/>
      <c r="Y424" s="12"/>
      <c r="Z424" s="12"/>
      <c r="AA424" s="12"/>
    </row>
    <row r="425" spans="1:27" ht="15" customHeight="1">
      <c r="A425" s="12"/>
      <c r="B425" s="2960" t="s">
        <v>598</v>
      </c>
      <c r="C425" s="2908"/>
      <c r="D425" s="2908"/>
      <c r="E425" s="2908"/>
      <c r="F425" s="2908"/>
      <c r="G425" s="3034"/>
      <c r="H425" s="600">
        <v>2.1000000000000001E-2</v>
      </c>
      <c r="I425" s="600">
        <v>0.14899999999999999</v>
      </c>
      <c r="J425" s="600">
        <v>0</v>
      </c>
      <c r="K425" s="600">
        <v>0.14899999999999999</v>
      </c>
      <c r="L425" s="600">
        <v>0.66</v>
      </c>
      <c r="M425" s="601">
        <v>2.1000000000000001E-2</v>
      </c>
      <c r="N425" s="2200"/>
      <c r="O425" s="12"/>
      <c r="P425" s="12"/>
      <c r="Q425" s="12"/>
      <c r="R425" s="12"/>
      <c r="S425" s="12"/>
      <c r="T425" s="12"/>
      <c r="U425" s="12"/>
      <c r="V425" s="12"/>
      <c r="W425" s="12"/>
      <c r="X425" s="12"/>
      <c r="Y425" s="12"/>
      <c r="Z425" s="12"/>
      <c r="AA425" s="12"/>
    </row>
    <row r="426" spans="1:27" ht="15" customHeight="1">
      <c r="A426" s="12"/>
      <c r="B426" s="2960" t="s">
        <v>36</v>
      </c>
      <c r="C426" s="2908"/>
      <c r="D426" s="2908"/>
      <c r="E426" s="2908"/>
      <c r="F426" s="2908"/>
      <c r="G426" s="3034"/>
      <c r="H426" s="600">
        <v>0</v>
      </c>
      <c r="I426" s="600">
        <v>0.3</v>
      </c>
      <c r="J426" s="600">
        <v>0</v>
      </c>
      <c r="K426" s="600">
        <v>0.2</v>
      </c>
      <c r="L426" s="600">
        <v>0.5</v>
      </c>
      <c r="M426" s="601">
        <v>0</v>
      </c>
      <c r="N426" s="2200"/>
      <c r="O426" s="12"/>
      <c r="P426" s="12"/>
      <c r="Q426" s="12"/>
      <c r="R426" s="12"/>
      <c r="S426" s="12"/>
      <c r="T426" s="12"/>
      <c r="U426" s="12"/>
      <c r="V426" s="12"/>
      <c r="W426" s="12"/>
      <c r="X426" s="12"/>
      <c r="Y426" s="12"/>
      <c r="Z426" s="12"/>
      <c r="AA426" s="12"/>
    </row>
    <row r="427" spans="1:27" ht="15" customHeight="1">
      <c r="A427" s="12"/>
      <c r="B427" s="2960" t="s">
        <v>37</v>
      </c>
      <c r="C427" s="2908"/>
      <c r="D427" s="2908"/>
      <c r="E427" s="2908"/>
      <c r="F427" s="2908"/>
      <c r="G427" s="3034"/>
      <c r="H427" s="600">
        <v>1.2999999999999999E-2</v>
      </c>
      <c r="I427" s="600">
        <v>0.13600000000000001</v>
      </c>
      <c r="J427" s="600">
        <v>2.8000000000000001E-2</v>
      </c>
      <c r="K427" s="600">
        <v>0.17699999999999999</v>
      </c>
      <c r="L427" s="600">
        <v>0.64100000000000001</v>
      </c>
      <c r="M427" s="601">
        <v>5.0000000000000001E-3</v>
      </c>
      <c r="N427" s="2200"/>
      <c r="O427" s="12"/>
      <c r="P427" s="12"/>
      <c r="Q427" s="12"/>
      <c r="R427" s="12"/>
      <c r="S427" s="12"/>
      <c r="T427" s="12"/>
      <c r="U427" s="12"/>
      <c r="V427" s="12"/>
      <c r="W427" s="12"/>
      <c r="X427" s="12"/>
      <c r="Y427" s="12"/>
      <c r="Z427" s="12"/>
      <c r="AA427" s="12"/>
    </row>
    <row r="428" spans="1:27" ht="15" customHeight="1">
      <c r="A428" s="12"/>
      <c r="B428" s="2960" t="s">
        <v>38</v>
      </c>
      <c r="C428" s="2908"/>
      <c r="D428" s="2908"/>
      <c r="E428" s="2908"/>
      <c r="F428" s="2908"/>
      <c r="G428" s="3034"/>
      <c r="H428" s="600" t="s">
        <v>42</v>
      </c>
      <c r="I428" s="600" t="s">
        <v>42</v>
      </c>
      <c r="J428" s="600" t="s">
        <v>42</v>
      </c>
      <c r="K428" s="600" t="s">
        <v>42</v>
      </c>
      <c r="L428" s="600" t="s">
        <v>42</v>
      </c>
      <c r="M428" s="601" t="s">
        <v>42</v>
      </c>
      <c r="N428" s="2200"/>
      <c r="O428" s="12"/>
      <c r="P428" s="12"/>
      <c r="Q428" s="12"/>
      <c r="R428" s="12"/>
      <c r="S428" s="12"/>
      <c r="T428" s="12"/>
      <c r="U428" s="12"/>
      <c r="V428" s="12"/>
      <c r="W428" s="12"/>
      <c r="X428" s="12"/>
      <c r="Y428" s="12"/>
      <c r="Z428" s="12"/>
      <c r="AA428" s="12"/>
    </row>
    <row r="429" spans="1:27" ht="15" customHeight="1">
      <c r="A429" s="12"/>
      <c r="B429" s="2960" t="s">
        <v>39</v>
      </c>
      <c r="C429" s="2908"/>
      <c r="D429" s="2908"/>
      <c r="E429" s="2908"/>
      <c r="F429" s="2908"/>
      <c r="G429" s="3034"/>
      <c r="H429" s="600">
        <v>0</v>
      </c>
      <c r="I429" s="600">
        <v>0</v>
      </c>
      <c r="J429" s="600">
        <v>0</v>
      </c>
      <c r="K429" s="600">
        <v>0.05</v>
      </c>
      <c r="L429" s="600">
        <v>0.75</v>
      </c>
      <c r="M429" s="601">
        <v>0</v>
      </c>
      <c r="N429" s="2200"/>
      <c r="O429" s="12"/>
      <c r="P429" s="12"/>
      <c r="Q429" s="12"/>
      <c r="R429" s="12"/>
      <c r="S429" s="12"/>
      <c r="T429" s="12"/>
      <c r="U429" s="12"/>
      <c r="V429" s="12"/>
      <c r="W429" s="12"/>
      <c r="X429" s="12"/>
      <c r="Y429" s="12"/>
      <c r="Z429" s="12"/>
      <c r="AA429" s="12"/>
    </row>
    <row r="430" spans="1:27" ht="15" customHeight="1">
      <c r="A430" s="12"/>
      <c r="B430" s="2960" t="s">
        <v>40</v>
      </c>
      <c r="C430" s="2908"/>
      <c r="D430" s="2908"/>
      <c r="E430" s="2908"/>
      <c r="F430" s="2908"/>
      <c r="G430" s="3034"/>
      <c r="H430" s="600" t="s">
        <v>42</v>
      </c>
      <c r="I430" s="600" t="s">
        <v>42</v>
      </c>
      <c r="J430" s="600" t="s">
        <v>42</v>
      </c>
      <c r="K430" s="600" t="s">
        <v>42</v>
      </c>
      <c r="L430" s="600" t="s">
        <v>42</v>
      </c>
      <c r="M430" s="601" t="s">
        <v>42</v>
      </c>
      <c r="N430" s="2200"/>
      <c r="O430" s="12"/>
      <c r="P430" s="12"/>
      <c r="Q430" s="12"/>
      <c r="R430" s="12"/>
      <c r="S430" s="12"/>
      <c r="T430" s="12"/>
      <c r="U430" s="12"/>
      <c r="V430" s="12"/>
      <c r="W430" s="12"/>
      <c r="X430" s="12"/>
      <c r="Y430" s="12"/>
      <c r="Z430" s="12"/>
      <c r="AA430" s="12"/>
    </row>
    <row r="431" spans="1:27" ht="15" customHeight="1">
      <c r="A431" s="12"/>
      <c r="B431" s="3139" t="s">
        <v>43</v>
      </c>
      <c r="C431" s="2993"/>
      <c r="D431" s="2993"/>
      <c r="E431" s="2993"/>
      <c r="F431" s="2993"/>
      <c r="G431" s="3314"/>
      <c r="H431" s="602">
        <v>1.4E-2</v>
      </c>
      <c r="I431" s="602">
        <v>0.17100000000000001</v>
      </c>
      <c r="J431" s="602">
        <v>2.3E-2</v>
      </c>
      <c r="K431" s="602">
        <v>0.16200000000000001</v>
      </c>
      <c r="L431" s="602">
        <v>0.625</v>
      </c>
      <c r="M431" s="603">
        <v>5.0000000000000001E-3</v>
      </c>
      <c r="N431" s="2187"/>
      <c r="O431" s="12"/>
      <c r="P431" s="12"/>
      <c r="Q431" s="12"/>
      <c r="R431" s="12"/>
      <c r="S431" s="12"/>
      <c r="T431" s="12"/>
      <c r="U431" s="12"/>
      <c r="V431" s="12"/>
      <c r="W431" s="12"/>
      <c r="X431" s="12"/>
      <c r="Y431" s="12"/>
      <c r="Z431" s="12"/>
      <c r="AA431" s="12"/>
    </row>
    <row r="432" spans="1:27" ht="15" customHeight="1">
      <c r="B432" s="3509" t="s">
        <v>655</v>
      </c>
      <c r="C432" s="3510"/>
      <c r="D432" s="3510"/>
      <c r="E432" s="3510"/>
      <c r="F432" s="3510"/>
      <c r="G432" s="3510"/>
      <c r="H432" s="3510"/>
      <c r="I432" s="3510"/>
      <c r="J432" s="3510"/>
      <c r="K432" s="3510"/>
      <c r="L432" s="3510"/>
      <c r="M432" s="3510"/>
      <c r="N432" s="1866"/>
    </row>
    <row r="433" spans="1:27" ht="15" customHeight="1">
      <c r="B433" s="2201"/>
      <c r="C433" s="2201"/>
      <c r="D433" s="2201"/>
      <c r="E433" s="2201"/>
      <c r="F433" s="2201"/>
      <c r="G433" s="2201"/>
      <c r="H433" s="2201"/>
      <c r="I433" s="2201"/>
      <c r="J433" s="2201"/>
      <c r="K433" s="2201"/>
      <c r="L433" s="2201"/>
      <c r="M433" s="2201"/>
      <c r="N433" s="1866"/>
    </row>
    <row r="434" spans="1:27" ht="15" customHeight="1">
      <c r="B434" s="1706" t="s">
        <v>148</v>
      </c>
      <c r="C434" s="1705"/>
      <c r="D434" s="1705"/>
      <c r="E434" s="1705"/>
      <c r="F434" s="1705"/>
      <c r="G434" s="1705"/>
      <c r="H434" s="1705"/>
      <c r="I434" s="1705"/>
      <c r="J434" s="1705"/>
      <c r="K434" s="1705"/>
      <c r="L434" s="1705"/>
      <c r="M434" s="1705"/>
      <c r="N434" s="1"/>
    </row>
    <row r="436" spans="1:27" ht="15" customHeight="1">
      <c r="B436" s="3444" t="s">
        <v>668</v>
      </c>
      <c r="C436" s="2885"/>
      <c r="D436" s="2885"/>
      <c r="E436" s="2885"/>
      <c r="F436" s="2885"/>
      <c r="G436" s="3030"/>
      <c r="H436" s="3319" t="s">
        <v>586</v>
      </c>
      <c r="I436" s="2885"/>
      <c r="J436" s="3030"/>
      <c r="K436" s="3320" t="s">
        <v>669</v>
      </c>
      <c r="L436" s="2885"/>
      <c r="M436" s="2885"/>
    </row>
    <row r="437" spans="1:27" ht="15" customHeight="1">
      <c r="B437" s="3297"/>
      <c r="C437" s="3297"/>
      <c r="D437" s="3297"/>
      <c r="E437" s="3297"/>
      <c r="F437" s="3297"/>
      <c r="G437" s="3298"/>
      <c r="H437" s="2027">
        <v>2023</v>
      </c>
      <c r="I437" s="2047">
        <v>2024</v>
      </c>
      <c r="J437" s="2138">
        <v>2025</v>
      </c>
      <c r="K437" s="409">
        <v>2023</v>
      </c>
      <c r="L437" s="2014">
        <v>2024</v>
      </c>
      <c r="M437" s="1952">
        <v>2025</v>
      </c>
    </row>
    <row r="438" spans="1:27" ht="15" customHeight="1">
      <c r="A438" s="12"/>
      <c r="B438" s="1925" t="s">
        <v>30</v>
      </c>
      <c r="C438" s="1925"/>
      <c r="D438" s="1925"/>
      <c r="E438" s="1925"/>
      <c r="F438" s="1925"/>
      <c r="G438" s="1992"/>
      <c r="H438" s="604" t="s">
        <v>47</v>
      </c>
      <c r="I438" s="2202" t="s">
        <v>47</v>
      </c>
      <c r="J438" s="605" t="s">
        <v>47</v>
      </c>
      <c r="K438" s="606" t="s">
        <v>47</v>
      </c>
      <c r="L438" s="607" t="s">
        <v>47</v>
      </c>
      <c r="M438" s="2203" t="s">
        <v>47</v>
      </c>
      <c r="N438" s="12"/>
      <c r="O438" s="12"/>
      <c r="P438" s="12"/>
      <c r="Q438" s="12"/>
      <c r="R438" s="12"/>
      <c r="S438" s="12"/>
      <c r="T438" s="12"/>
      <c r="U438" s="12"/>
      <c r="V438" s="12"/>
      <c r="W438" s="12"/>
      <c r="X438" s="12"/>
      <c r="Y438" s="12"/>
      <c r="Z438" s="12"/>
      <c r="AA438" s="12"/>
    </row>
    <row r="439" spans="1:27" ht="15" customHeight="1">
      <c r="A439" s="12"/>
      <c r="B439" s="1791" t="s">
        <v>31</v>
      </c>
      <c r="C439" s="1791"/>
      <c r="D439" s="1791"/>
      <c r="E439" s="1791"/>
      <c r="F439" s="1791"/>
      <c r="G439" s="1994"/>
      <c r="H439" s="2204">
        <v>1.248</v>
      </c>
      <c r="I439" s="608">
        <v>1.24</v>
      </c>
      <c r="J439" s="2205">
        <v>1.1020000000000001</v>
      </c>
      <c r="K439" s="609">
        <v>0.80565444658995677</v>
      </c>
      <c r="L439" s="610">
        <v>0.59099999999999997</v>
      </c>
      <c r="M439" s="2206">
        <v>0.32800000000000001</v>
      </c>
      <c r="N439" s="12"/>
      <c r="O439" s="12"/>
      <c r="P439" s="12"/>
      <c r="Q439" s="12"/>
      <c r="R439" s="12"/>
      <c r="S439" s="12"/>
      <c r="T439" s="12"/>
      <c r="U439" s="12"/>
      <c r="V439" s="12"/>
      <c r="W439" s="12"/>
      <c r="X439" s="12"/>
      <c r="Y439" s="12"/>
      <c r="Z439" s="12"/>
      <c r="AA439" s="12"/>
    </row>
    <row r="440" spans="1:27" ht="15" customHeight="1">
      <c r="A440" s="12"/>
      <c r="B440" s="1791" t="s">
        <v>32</v>
      </c>
      <c r="C440" s="1791"/>
      <c r="D440" s="1791"/>
      <c r="E440" s="1791"/>
      <c r="F440" s="1791"/>
      <c r="G440" s="1994"/>
      <c r="H440" s="2204">
        <v>0.95</v>
      </c>
      <c r="I440" s="2204">
        <v>0.95</v>
      </c>
      <c r="J440" s="2205">
        <v>0.96899999999999997</v>
      </c>
      <c r="K440" s="609" t="s">
        <v>47</v>
      </c>
      <c r="L440" s="611" t="s">
        <v>47</v>
      </c>
      <c r="M440" s="2203" t="s">
        <v>47</v>
      </c>
      <c r="N440" s="12"/>
      <c r="O440" s="12"/>
      <c r="P440" s="12"/>
      <c r="Q440" s="12"/>
      <c r="R440" s="12"/>
      <c r="S440" s="12"/>
      <c r="T440" s="12"/>
      <c r="U440" s="12"/>
      <c r="V440" s="12"/>
      <c r="W440" s="12"/>
      <c r="X440" s="12"/>
      <c r="Y440" s="12"/>
      <c r="Z440" s="12"/>
      <c r="AA440" s="12"/>
    </row>
    <row r="441" spans="1:27" ht="15" customHeight="1">
      <c r="A441" s="12"/>
      <c r="B441" s="1791" t="s">
        <v>33</v>
      </c>
      <c r="C441" s="1791"/>
      <c r="D441" s="1791"/>
      <c r="E441" s="1791"/>
      <c r="F441" s="1791"/>
      <c r="G441" s="1994"/>
      <c r="H441" s="2204">
        <v>0.88500000000000001</v>
      </c>
      <c r="I441" s="608">
        <v>0.88500000000000001</v>
      </c>
      <c r="J441" s="2205">
        <v>0.88300000000000001</v>
      </c>
      <c r="K441" s="609">
        <v>0.97557423464815773</v>
      </c>
      <c r="L441" s="610">
        <v>1.036</v>
      </c>
      <c r="M441" s="2206">
        <v>0.93300000000000005</v>
      </c>
      <c r="N441" s="12"/>
      <c r="O441" s="12"/>
      <c r="P441" s="12"/>
      <c r="Q441" s="12"/>
      <c r="R441" s="12"/>
      <c r="S441" s="12"/>
      <c r="T441" s="12"/>
      <c r="U441" s="12"/>
      <c r="V441" s="12"/>
      <c r="W441" s="12"/>
      <c r="X441" s="12"/>
      <c r="Y441" s="12"/>
      <c r="Z441" s="12"/>
      <c r="AA441" s="12"/>
    </row>
    <row r="442" spans="1:27" ht="15" customHeight="1">
      <c r="A442" s="12"/>
      <c r="B442" s="1791" t="s">
        <v>34</v>
      </c>
      <c r="C442" s="1791"/>
      <c r="D442" s="1791"/>
      <c r="E442" s="1791"/>
      <c r="F442" s="1791"/>
      <c r="G442" s="1994"/>
      <c r="H442" s="2204">
        <v>0.82799999999999996</v>
      </c>
      <c r="I442" s="608">
        <v>0.82799999999999996</v>
      </c>
      <c r="J442" s="2205">
        <v>0.84299999999999997</v>
      </c>
      <c r="K442" s="609">
        <v>0.76359809798151357</v>
      </c>
      <c r="L442" s="610">
        <v>0.68300000000000005</v>
      </c>
      <c r="M442" s="2206">
        <v>0.71699999999999997</v>
      </c>
      <c r="N442" s="12"/>
      <c r="O442" s="12"/>
      <c r="P442" s="12"/>
      <c r="Q442" s="12"/>
      <c r="R442" s="12"/>
      <c r="S442" s="12"/>
      <c r="T442" s="12"/>
      <c r="U442" s="12"/>
      <c r="V442" s="12"/>
      <c r="W442" s="12"/>
      <c r="X442" s="12"/>
      <c r="Y442" s="12"/>
      <c r="Z442" s="12"/>
      <c r="AA442" s="12"/>
    </row>
    <row r="443" spans="1:27" ht="15" customHeight="1">
      <c r="A443" s="12"/>
      <c r="B443" s="1791" t="s">
        <v>35</v>
      </c>
      <c r="C443" s="1791"/>
      <c r="D443" s="1791"/>
      <c r="E443" s="1791"/>
      <c r="F443" s="1791"/>
      <c r="G443" s="1994"/>
      <c r="H443" s="2204">
        <v>0.91100000000000003</v>
      </c>
      <c r="I443" s="608">
        <v>0.91100000000000003</v>
      </c>
      <c r="J443" s="2205">
        <v>0.91300000000000003</v>
      </c>
      <c r="K443" s="609">
        <v>0.82485980889806576</v>
      </c>
      <c r="L443" s="610">
        <v>0.74299999999999999</v>
      </c>
      <c r="M443" s="2206">
        <v>0.79800000000000004</v>
      </c>
      <c r="N443" s="12"/>
      <c r="O443" s="12"/>
      <c r="P443" s="12"/>
      <c r="Q443" s="12"/>
      <c r="R443" s="12"/>
      <c r="S443" s="12"/>
      <c r="T443" s="12"/>
      <c r="U443" s="12"/>
      <c r="V443" s="12"/>
      <c r="W443" s="12"/>
      <c r="X443" s="12"/>
      <c r="Y443" s="12"/>
      <c r="Z443" s="12"/>
      <c r="AA443" s="12"/>
    </row>
    <row r="444" spans="1:27" ht="15" customHeight="1">
      <c r="A444" s="12"/>
      <c r="B444" s="1791" t="s">
        <v>36</v>
      </c>
      <c r="C444" s="1791"/>
      <c r="D444" s="1791"/>
      <c r="E444" s="1791"/>
      <c r="F444" s="1791"/>
      <c r="G444" s="1994"/>
      <c r="H444" s="2204">
        <v>0.88300000000000001</v>
      </c>
      <c r="I444" s="608">
        <v>0.88300000000000001</v>
      </c>
      <c r="J444" s="2205">
        <v>0.86899999999999999</v>
      </c>
      <c r="K444" s="609">
        <v>0.95377602825828056</v>
      </c>
      <c r="L444" s="610">
        <v>0.78500000000000003</v>
      </c>
      <c r="M444" s="2206">
        <v>0.77900000000000003</v>
      </c>
      <c r="N444" s="12"/>
      <c r="O444" s="12"/>
      <c r="P444" s="12"/>
      <c r="Q444" s="12"/>
      <c r="R444" s="12"/>
      <c r="S444" s="12"/>
      <c r="T444" s="12"/>
      <c r="U444" s="12"/>
      <c r="V444" s="12"/>
      <c r="W444" s="12"/>
      <c r="X444" s="12"/>
      <c r="Y444" s="12"/>
      <c r="Z444" s="12"/>
      <c r="AA444" s="12"/>
    </row>
    <row r="445" spans="1:27" ht="15" customHeight="1">
      <c r="A445" s="12"/>
      <c r="B445" s="1791" t="s">
        <v>37</v>
      </c>
      <c r="C445" s="1791"/>
      <c r="D445" s="1791"/>
      <c r="E445" s="1791"/>
      <c r="F445" s="1791"/>
      <c r="G445" s="1994"/>
      <c r="H445" s="2204">
        <v>0.88100000000000001</v>
      </c>
      <c r="I445" s="608">
        <v>0.88100000000000001</v>
      </c>
      <c r="J445" s="2205">
        <v>0.85899999999999999</v>
      </c>
      <c r="K445" s="609">
        <v>0.88595283724814</v>
      </c>
      <c r="L445" s="610">
        <v>0.878</v>
      </c>
      <c r="M445" s="2206">
        <v>0.88100000000000001</v>
      </c>
      <c r="N445" s="12"/>
      <c r="O445" s="12"/>
      <c r="P445" s="12"/>
      <c r="Q445" s="12"/>
      <c r="R445" s="12"/>
      <c r="S445" s="12"/>
      <c r="T445" s="12"/>
      <c r="U445" s="12"/>
      <c r="V445" s="12"/>
      <c r="W445" s="12"/>
      <c r="X445" s="12"/>
      <c r="Y445" s="12"/>
      <c r="Z445" s="12"/>
      <c r="AA445" s="12"/>
    </row>
    <row r="446" spans="1:27" ht="15" customHeight="1">
      <c r="A446" s="12"/>
      <c r="B446" s="1791" t="s">
        <v>38</v>
      </c>
      <c r="C446" s="1791"/>
      <c r="D446" s="1791"/>
      <c r="E446" s="1791"/>
      <c r="F446" s="1791"/>
      <c r="G446" s="1994"/>
      <c r="H446" s="2204">
        <v>0.98899999999999999</v>
      </c>
      <c r="I446" s="608">
        <v>0.98899999999999999</v>
      </c>
      <c r="J446" s="2205">
        <v>0.99399999999999999</v>
      </c>
      <c r="K446" s="609">
        <v>0</v>
      </c>
      <c r="L446" s="611" t="s">
        <v>47</v>
      </c>
      <c r="M446" s="2203" t="s">
        <v>47</v>
      </c>
      <c r="N446" s="12"/>
      <c r="O446" s="12"/>
      <c r="P446" s="12"/>
      <c r="Q446" s="12"/>
      <c r="R446" s="12"/>
      <c r="S446" s="12"/>
      <c r="T446" s="12"/>
      <c r="U446" s="12"/>
      <c r="V446" s="12"/>
      <c r="W446" s="12"/>
      <c r="X446" s="12"/>
      <c r="Y446" s="12"/>
      <c r="Z446" s="12"/>
      <c r="AA446" s="12"/>
    </row>
    <row r="447" spans="1:27" ht="15" customHeight="1">
      <c r="A447" s="12"/>
      <c r="B447" s="1791" t="s">
        <v>39</v>
      </c>
      <c r="C447" s="1791"/>
      <c r="D447" s="1791"/>
      <c r="E447" s="1791"/>
      <c r="F447" s="1791"/>
      <c r="G447" s="1994"/>
      <c r="H447" s="2204">
        <v>1.0369999999999999</v>
      </c>
      <c r="I447" s="608">
        <v>1.0369999999999999</v>
      </c>
      <c r="J447" s="2207">
        <v>1.02</v>
      </c>
      <c r="K447" s="609">
        <v>1.3333333333333333</v>
      </c>
      <c r="L447" s="612">
        <v>1</v>
      </c>
      <c r="M447" s="2206">
        <v>1.056</v>
      </c>
      <c r="N447" s="12"/>
      <c r="O447" s="12"/>
      <c r="P447" s="12"/>
      <c r="Q447" s="12"/>
      <c r="R447" s="12"/>
      <c r="S447" s="12"/>
      <c r="T447" s="12"/>
      <c r="U447" s="12"/>
      <c r="V447" s="12"/>
      <c r="W447" s="12"/>
      <c r="X447" s="12"/>
      <c r="Y447" s="12"/>
      <c r="Z447" s="12"/>
      <c r="AA447" s="12"/>
    </row>
    <row r="448" spans="1:27" ht="15" customHeight="1">
      <c r="A448" s="12"/>
      <c r="B448" s="1849" t="s">
        <v>150</v>
      </c>
      <c r="C448" s="1849"/>
      <c r="D448" s="1849"/>
      <c r="E448" s="1849"/>
      <c r="F448" s="1849"/>
      <c r="G448" s="2034"/>
      <c r="H448" s="613">
        <v>0.81100000000000005</v>
      </c>
      <c r="I448" s="614">
        <v>0.81100000000000005</v>
      </c>
      <c r="J448" s="2208">
        <v>0.78500000000000003</v>
      </c>
      <c r="K448" s="615">
        <v>0.90495421553959821</v>
      </c>
      <c r="L448" s="616">
        <v>0.85</v>
      </c>
      <c r="M448" s="2209">
        <v>0.69399999999999995</v>
      </c>
      <c r="N448" s="12"/>
      <c r="O448" s="12"/>
      <c r="P448" s="12"/>
      <c r="Q448" s="12"/>
      <c r="R448" s="12"/>
      <c r="S448" s="12"/>
      <c r="T448" s="12"/>
      <c r="U448" s="12"/>
      <c r="V448" s="12"/>
      <c r="W448" s="12"/>
      <c r="X448" s="12"/>
      <c r="Y448" s="12"/>
      <c r="Z448" s="12"/>
      <c r="AA448" s="12"/>
    </row>
    <row r="449" spans="1:27" ht="15" customHeight="1">
      <c r="B449" s="3501" t="s">
        <v>670</v>
      </c>
      <c r="C449" s="3316"/>
      <c r="D449" s="3316"/>
      <c r="E449" s="3316"/>
      <c r="F449" s="3316"/>
      <c r="G449" s="3316"/>
      <c r="H449" s="3316"/>
      <c r="I449" s="3316"/>
      <c r="J449" s="3316"/>
      <c r="K449" s="3316"/>
      <c r="L449" s="3316"/>
      <c r="M449" s="3316"/>
    </row>
    <row r="450" spans="1:27" ht="15" customHeight="1">
      <c r="B450" s="2885"/>
      <c r="C450" s="2882"/>
      <c r="D450" s="2882"/>
      <c r="E450" s="2882"/>
      <c r="F450" s="2882"/>
      <c r="G450" s="2882"/>
      <c r="H450" s="2882"/>
      <c r="I450" s="2882"/>
      <c r="J450" s="2882"/>
      <c r="K450" s="2882"/>
      <c r="L450" s="2882"/>
      <c r="M450" s="2885"/>
    </row>
    <row r="451" spans="1:27" ht="15" customHeight="1">
      <c r="B451" s="2935"/>
      <c r="C451" s="2935"/>
      <c r="D451" s="2935"/>
      <c r="E451" s="2935"/>
      <c r="F451" s="2935"/>
      <c r="G451" s="2935"/>
      <c r="H451" s="2935"/>
      <c r="I451" s="2935"/>
      <c r="J451" s="2935"/>
      <c r="K451" s="2935"/>
      <c r="L451" s="2935"/>
      <c r="M451" s="2935"/>
    </row>
    <row r="453" spans="1:27" ht="15" customHeight="1">
      <c r="B453" s="1706" t="s">
        <v>671</v>
      </c>
      <c r="C453" s="1705"/>
      <c r="D453" s="1705"/>
      <c r="E453" s="1705"/>
      <c r="F453" s="1705"/>
      <c r="G453" s="1705"/>
      <c r="H453" s="1705"/>
      <c r="I453" s="1705"/>
      <c r="J453" s="1705"/>
      <c r="K453" s="1705"/>
      <c r="L453" s="1705"/>
      <c r="M453" s="1705"/>
    </row>
    <row r="454" spans="1:27" ht="15" customHeight="1">
      <c r="B454" s="1"/>
      <c r="C454" s="1"/>
      <c r="D454" s="1"/>
      <c r="E454" s="1"/>
      <c r="F454" s="1"/>
      <c r="G454" s="1"/>
      <c r="H454" s="1"/>
      <c r="I454" s="1"/>
      <c r="J454" s="1"/>
      <c r="K454" s="1"/>
      <c r="L454" s="1"/>
      <c r="M454" s="1"/>
    </row>
    <row r="455" spans="1:27" ht="15" customHeight="1">
      <c r="B455" s="3444" t="s">
        <v>672</v>
      </c>
      <c r="C455" s="2885"/>
      <c r="D455" s="2885"/>
      <c r="E455" s="2885"/>
      <c r="F455" s="2885"/>
      <c r="G455" s="3030"/>
      <c r="H455" s="3319" t="s">
        <v>586</v>
      </c>
      <c r="I455" s="2885"/>
      <c r="J455" s="3030"/>
      <c r="K455" s="3320" t="s">
        <v>587</v>
      </c>
      <c r="L455" s="2885"/>
      <c r="M455" s="2885"/>
    </row>
    <row r="456" spans="1:27" ht="15" customHeight="1">
      <c r="B456" s="3297"/>
      <c r="C456" s="3297"/>
      <c r="D456" s="3297"/>
      <c r="E456" s="3297"/>
      <c r="F456" s="3297"/>
      <c r="G456" s="3298"/>
      <c r="H456" s="1952">
        <v>2023</v>
      </c>
      <c r="I456" s="1952">
        <v>2024</v>
      </c>
      <c r="J456" s="2055">
        <v>2025</v>
      </c>
      <c r="K456" s="1952">
        <v>2023</v>
      </c>
      <c r="L456" s="1952">
        <v>2024</v>
      </c>
      <c r="M456" s="1952">
        <v>2025</v>
      </c>
    </row>
    <row r="457" spans="1:27" ht="15" customHeight="1">
      <c r="A457" s="12"/>
      <c r="B457" s="1925" t="s">
        <v>673</v>
      </c>
      <c r="C457" s="1925"/>
      <c r="D457" s="1925"/>
      <c r="E457" s="1925"/>
      <c r="F457" s="1925"/>
      <c r="G457" s="1992"/>
      <c r="H457" s="617">
        <v>7875</v>
      </c>
      <c r="I457" s="618">
        <v>7796</v>
      </c>
      <c r="J457" s="2210">
        <v>7670</v>
      </c>
      <c r="K457" s="619">
        <v>608</v>
      </c>
      <c r="L457" s="2210">
        <v>545</v>
      </c>
      <c r="M457" s="620">
        <v>562</v>
      </c>
      <c r="N457" s="12"/>
      <c r="O457" s="12"/>
      <c r="P457" s="12"/>
      <c r="Q457" s="12"/>
      <c r="R457" s="12"/>
      <c r="S457" s="12"/>
      <c r="T457" s="12"/>
      <c r="U457" s="12"/>
      <c r="V457" s="12"/>
      <c r="W457" s="12"/>
      <c r="X457" s="12"/>
      <c r="Y457" s="12"/>
      <c r="Z457" s="12"/>
      <c r="AA457" s="12"/>
    </row>
    <row r="458" spans="1:27" ht="15" customHeight="1">
      <c r="A458" s="12"/>
      <c r="B458" s="1791" t="s">
        <v>161</v>
      </c>
      <c r="C458" s="1791"/>
      <c r="D458" s="1791"/>
      <c r="E458" s="1791"/>
      <c r="F458" s="1791"/>
      <c r="G458" s="1994"/>
      <c r="H458" s="621">
        <v>3927</v>
      </c>
      <c r="I458" s="622">
        <v>4342</v>
      </c>
      <c r="J458" s="623">
        <v>5916</v>
      </c>
      <c r="K458" s="624">
        <v>300</v>
      </c>
      <c r="L458" s="625">
        <v>367</v>
      </c>
      <c r="M458" s="626">
        <v>506</v>
      </c>
      <c r="N458" s="12"/>
      <c r="O458" s="12"/>
      <c r="P458" s="12"/>
      <c r="Q458" s="12"/>
      <c r="R458" s="12"/>
      <c r="S458" s="12"/>
      <c r="T458" s="12"/>
      <c r="U458" s="12"/>
      <c r="V458" s="12"/>
      <c r="W458" s="12"/>
      <c r="X458" s="12"/>
      <c r="Y458" s="12"/>
      <c r="Z458" s="12"/>
      <c r="AA458" s="12"/>
    </row>
    <row r="459" spans="1:27" ht="15" customHeight="1">
      <c r="A459" s="12"/>
      <c r="B459" s="2211" t="s">
        <v>674</v>
      </c>
      <c r="C459" s="2211"/>
      <c r="D459" s="2211"/>
      <c r="E459" s="2211"/>
      <c r="F459" s="2211"/>
      <c r="G459" s="627"/>
      <c r="H459" s="628">
        <f t="shared" ref="H459:I459" si="8">H458/H457</f>
        <v>0.49866666666666665</v>
      </c>
      <c r="I459" s="629">
        <f t="shared" si="8"/>
        <v>0.55695228322216517</v>
      </c>
      <c r="J459" s="630">
        <v>0.44</v>
      </c>
      <c r="K459" s="631">
        <f t="shared" ref="K459:L459" si="9">K458/K457</f>
        <v>0.49342105263157893</v>
      </c>
      <c r="L459" s="630">
        <f t="shared" si="9"/>
        <v>0.67339449541284402</v>
      </c>
      <c r="M459" s="632">
        <v>0.39500000000000002</v>
      </c>
      <c r="N459" s="12"/>
      <c r="O459" s="12"/>
      <c r="P459" s="12"/>
      <c r="Q459" s="12"/>
      <c r="R459" s="12"/>
      <c r="S459" s="12"/>
      <c r="T459" s="12"/>
      <c r="U459" s="12"/>
      <c r="V459" s="12"/>
      <c r="W459" s="12"/>
      <c r="X459" s="12"/>
      <c r="Y459" s="12"/>
      <c r="Z459" s="12"/>
      <c r="AA459" s="12"/>
    </row>
    <row r="460" spans="1:27" ht="15" customHeight="1">
      <c r="B460" s="1"/>
      <c r="C460" s="1"/>
      <c r="D460" s="1"/>
      <c r="E460" s="1"/>
      <c r="F460" s="1"/>
      <c r="G460" s="1"/>
      <c r="H460" s="1"/>
      <c r="I460" s="1"/>
      <c r="J460" s="1"/>
      <c r="K460" s="1"/>
      <c r="L460" s="1"/>
      <c r="M460" s="1"/>
    </row>
    <row r="461" spans="1:27" ht="15" customHeight="1">
      <c r="B461" s="1"/>
      <c r="C461" s="1"/>
      <c r="D461" s="1"/>
      <c r="E461" s="1"/>
      <c r="F461" s="1"/>
      <c r="G461" s="1"/>
      <c r="H461" s="1"/>
      <c r="I461" s="1"/>
      <c r="J461" s="1"/>
      <c r="K461" s="1"/>
      <c r="L461" s="1"/>
      <c r="M461" s="1"/>
    </row>
    <row r="462" spans="1:27" ht="15" customHeight="1">
      <c r="B462" s="1705" t="s">
        <v>675</v>
      </c>
      <c r="C462" s="1705"/>
      <c r="D462" s="1705"/>
      <c r="E462" s="1705"/>
      <c r="F462" s="1705"/>
      <c r="G462" s="1705"/>
      <c r="H462" s="1705"/>
      <c r="I462" s="1705"/>
      <c r="J462" s="1705"/>
      <c r="K462" s="1705"/>
      <c r="L462" s="1705"/>
      <c r="M462" s="1705"/>
    </row>
    <row r="463" spans="1:27" ht="15" customHeight="1">
      <c r="B463" s="1706" t="s">
        <v>676</v>
      </c>
      <c r="C463" s="1706"/>
      <c r="D463" s="1706"/>
      <c r="E463" s="1706"/>
      <c r="F463" s="1706"/>
      <c r="G463" s="1706"/>
      <c r="H463" s="1706"/>
      <c r="I463" s="1706"/>
      <c r="J463" s="1706"/>
      <c r="K463" s="1706"/>
      <c r="L463" s="1706"/>
      <c r="M463" s="1706"/>
    </row>
    <row r="464" spans="1:27" ht="15" customHeight="1">
      <c r="B464" s="2212"/>
      <c r="C464" s="2212"/>
      <c r="D464" s="2212"/>
      <c r="E464" s="2212"/>
      <c r="F464" s="2212"/>
      <c r="G464" s="2212"/>
      <c r="H464" s="2212"/>
      <c r="I464" s="2212"/>
      <c r="J464" s="2212"/>
      <c r="K464" s="2212"/>
      <c r="L464" s="2212"/>
      <c r="M464" s="2212"/>
    </row>
    <row r="465" spans="2:13" ht="15" customHeight="1">
      <c r="B465" s="2983" t="s">
        <v>677</v>
      </c>
      <c r="C465" s="2885"/>
      <c r="D465" s="2885"/>
      <c r="E465" s="2885"/>
      <c r="F465" s="2885"/>
      <c r="G465" s="2885"/>
      <c r="H465" s="2885"/>
      <c r="I465" s="2885"/>
      <c r="J465" s="2885"/>
      <c r="K465" s="2885"/>
      <c r="L465" s="2885"/>
      <c r="M465" s="2885"/>
    </row>
    <row r="466" spans="2:13" ht="15" customHeight="1">
      <c r="B466" s="2885"/>
      <c r="C466" s="2885"/>
      <c r="D466" s="2885"/>
      <c r="E466" s="2885"/>
      <c r="F466" s="2885"/>
      <c r="G466" s="2885"/>
      <c r="H466" s="2885"/>
      <c r="I466" s="2885"/>
      <c r="J466" s="2885"/>
      <c r="K466" s="2885"/>
      <c r="L466" s="2885"/>
      <c r="M466" s="2885"/>
    </row>
    <row r="468" spans="2:13" ht="30" customHeight="1">
      <c r="B468" s="303" t="s">
        <v>152</v>
      </c>
      <c r="C468" s="10"/>
      <c r="D468" s="10"/>
      <c r="E468" s="10"/>
      <c r="F468" s="10"/>
      <c r="G468" s="10"/>
      <c r="H468" s="10"/>
      <c r="I468" s="10"/>
      <c r="J468" s="10"/>
      <c r="K468" s="10"/>
      <c r="L468" s="10"/>
      <c r="M468" s="10"/>
    </row>
    <row r="469" spans="2:13" ht="12.75" customHeight="1">
      <c r="B469" s="1"/>
      <c r="C469" s="1"/>
      <c r="D469" s="1"/>
      <c r="E469" s="1"/>
      <c r="F469" s="1"/>
      <c r="G469" s="1"/>
      <c r="H469" s="1"/>
      <c r="I469" s="1"/>
      <c r="J469" s="1"/>
      <c r="K469" s="1"/>
      <c r="L469" s="1"/>
      <c r="M469" s="1"/>
    </row>
    <row r="470" spans="2:13" ht="12.75" customHeight="1">
      <c r="B470" s="1"/>
      <c r="C470" s="1"/>
      <c r="D470" s="1"/>
      <c r="E470" s="1"/>
      <c r="F470" s="1"/>
      <c r="G470" s="1"/>
      <c r="H470" s="1"/>
      <c r="I470" s="1"/>
      <c r="J470" s="1"/>
      <c r="K470" s="1"/>
      <c r="L470" s="1"/>
      <c r="M470" s="1"/>
    </row>
    <row r="471" spans="2:13" ht="15" customHeight="1">
      <c r="B471" s="1706" t="s">
        <v>678</v>
      </c>
      <c r="C471" s="1705"/>
      <c r="D471" s="1705"/>
      <c r="E471" s="1705"/>
      <c r="F471" s="1705"/>
      <c r="G471" s="1705"/>
      <c r="H471" s="1705"/>
      <c r="I471" s="1705"/>
      <c r="J471" s="1705"/>
      <c r="K471" s="1705"/>
      <c r="L471" s="1705"/>
      <c r="M471" s="1705"/>
    </row>
    <row r="472" spans="2:13" ht="15" customHeight="1">
      <c r="B472" s="2949" t="s">
        <v>679</v>
      </c>
      <c r="C472" s="2882"/>
      <c r="D472" s="2882"/>
      <c r="E472" s="2882"/>
      <c r="F472" s="2882"/>
      <c r="G472" s="2882"/>
      <c r="H472" s="2882"/>
      <c r="I472" s="2882"/>
      <c r="J472" s="2882"/>
      <c r="K472" s="2882"/>
      <c r="L472" s="2882"/>
      <c r="M472" s="2882"/>
    </row>
    <row r="473" spans="2:13" ht="15" customHeight="1">
      <c r="B473" s="2882"/>
      <c r="C473" s="2882"/>
      <c r="D473" s="2882"/>
      <c r="E473" s="2882"/>
      <c r="F473" s="2882"/>
      <c r="G473" s="2882"/>
      <c r="H473" s="2882"/>
      <c r="I473" s="2882"/>
      <c r="J473" s="2882"/>
      <c r="K473" s="2882"/>
      <c r="L473" s="2882"/>
      <c r="M473" s="2882"/>
    </row>
    <row r="474" spans="2:13" ht="15" customHeight="1">
      <c r="B474" s="2882"/>
      <c r="C474" s="2882"/>
      <c r="D474" s="2882"/>
      <c r="E474" s="2882"/>
      <c r="F474" s="2882"/>
      <c r="G474" s="2882"/>
      <c r="H474" s="2882"/>
      <c r="I474" s="2882"/>
      <c r="J474" s="2882"/>
      <c r="K474" s="2882"/>
      <c r="L474" s="2882"/>
      <c r="M474" s="2882"/>
    </row>
    <row r="475" spans="2:13" ht="15" customHeight="1">
      <c r="B475" s="2882"/>
      <c r="C475" s="2882"/>
      <c r="D475" s="2882"/>
      <c r="E475" s="2882"/>
      <c r="F475" s="2882"/>
      <c r="G475" s="2882"/>
      <c r="H475" s="2882"/>
      <c r="I475" s="2882"/>
      <c r="J475" s="2882"/>
      <c r="K475" s="2882"/>
      <c r="L475" s="2882"/>
      <c r="M475" s="2882"/>
    </row>
    <row r="476" spans="2:13" ht="15" customHeight="1">
      <c r="B476" s="1"/>
      <c r="C476" s="1"/>
      <c r="D476" s="1"/>
      <c r="E476" s="1"/>
      <c r="F476" s="1"/>
      <c r="G476" s="1"/>
      <c r="H476" s="1"/>
      <c r="I476" s="1"/>
      <c r="J476" s="1"/>
      <c r="K476" s="1"/>
      <c r="L476" s="1"/>
      <c r="M476" s="1"/>
    </row>
    <row r="477" spans="2:13" ht="15" customHeight="1">
      <c r="B477" s="1706" t="s">
        <v>680</v>
      </c>
      <c r="C477" s="1705"/>
      <c r="D477" s="1705"/>
      <c r="E477" s="1705"/>
      <c r="F477" s="1705"/>
      <c r="G477" s="1705"/>
      <c r="H477" s="1705"/>
      <c r="I477" s="1705"/>
      <c r="J477" s="1705"/>
      <c r="K477" s="1705"/>
      <c r="L477" s="1705"/>
      <c r="M477" s="1705"/>
    </row>
    <row r="478" spans="2:13" ht="15" customHeight="1">
      <c r="B478" s="2949" t="s">
        <v>681</v>
      </c>
      <c r="C478" s="2882"/>
      <c r="D478" s="2882"/>
      <c r="E478" s="2882"/>
      <c r="F478" s="2882"/>
      <c r="G478" s="2882"/>
      <c r="H478" s="2882"/>
      <c r="I478" s="2882"/>
      <c r="J478" s="2882"/>
      <c r="K478" s="2882"/>
      <c r="L478" s="2882"/>
      <c r="M478" s="2882"/>
    </row>
    <row r="479" spans="2:13" ht="15" customHeight="1">
      <c r="B479" s="2882"/>
      <c r="C479" s="2882"/>
      <c r="D479" s="2882"/>
      <c r="E479" s="2882"/>
      <c r="F479" s="2882"/>
      <c r="G479" s="2882"/>
      <c r="H479" s="2882"/>
      <c r="I479" s="2882"/>
      <c r="J479" s="2882"/>
      <c r="K479" s="2882"/>
      <c r="L479" s="2882"/>
      <c r="M479" s="2882"/>
    </row>
    <row r="480" spans="2:13" ht="15" customHeight="1">
      <c r="B480" s="2882"/>
      <c r="C480" s="2882"/>
      <c r="D480" s="2882"/>
      <c r="E480" s="2882"/>
      <c r="F480" s="2882"/>
      <c r="G480" s="2882"/>
      <c r="H480" s="2882"/>
      <c r="I480" s="2882"/>
      <c r="J480" s="2882"/>
      <c r="K480" s="2882"/>
      <c r="L480" s="2882"/>
      <c r="M480" s="2882"/>
    </row>
    <row r="481" spans="2:13" ht="15" customHeight="1">
      <c r="B481" s="46"/>
      <c r="C481" s="46"/>
      <c r="D481" s="46"/>
      <c r="E481" s="46"/>
      <c r="F481" s="46"/>
      <c r="G481" s="46"/>
      <c r="H481" s="46"/>
      <c r="I481" s="46"/>
      <c r="J481" s="46"/>
      <c r="K481" s="46"/>
      <c r="L481" s="46"/>
      <c r="M481" s="46"/>
    </row>
    <row r="482" spans="2:13" ht="15" customHeight="1">
      <c r="B482" s="3508" t="s">
        <v>682</v>
      </c>
      <c r="C482" s="2885"/>
      <c r="D482" s="2885"/>
      <c r="E482" s="2885"/>
      <c r="F482" s="2885"/>
      <c r="G482" s="2885"/>
      <c r="H482" s="2885"/>
      <c r="I482" s="2885"/>
      <c r="J482" s="2885"/>
      <c r="K482" s="2885"/>
      <c r="L482" s="2885"/>
      <c r="M482" s="2885"/>
    </row>
    <row r="483" spans="2:13" ht="15" customHeight="1">
      <c r="B483" s="2949" t="s">
        <v>683</v>
      </c>
      <c r="C483" s="2882"/>
      <c r="D483" s="2882"/>
      <c r="E483" s="2882"/>
      <c r="F483" s="2882"/>
      <c r="G483" s="2882"/>
      <c r="H483" s="2882"/>
      <c r="I483" s="2882"/>
      <c r="J483" s="2882"/>
      <c r="K483" s="2882"/>
      <c r="L483" s="2882"/>
      <c r="M483" s="2882"/>
    </row>
    <row r="484" spans="2:13" ht="15" customHeight="1">
      <c r="B484" s="2882"/>
      <c r="C484" s="2882"/>
      <c r="D484" s="2882"/>
      <c r="E484" s="2882"/>
      <c r="F484" s="2882"/>
      <c r="G484" s="2882"/>
      <c r="H484" s="2882"/>
      <c r="I484" s="2882"/>
      <c r="J484" s="2882"/>
      <c r="K484" s="2882"/>
      <c r="L484" s="2882"/>
      <c r="M484" s="2882"/>
    </row>
    <row r="485" spans="2:13" ht="15" customHeight="1">
      <c r="B485" s="2882"/>
      <c r="C485" s="2882"/>
      <c r="D485" s="2882"/>
      <c r="E485" s="2882"/>
      <c r="F485" s="2882"/>
      <c r="G485" s="2882"/>
      <c r="H485" s="2882"/>
      <c r="I485" s="2882"/>
      <c r="J485" s="2882"/>
      <c r="K485" s="2882"/>
      <c r="L485" s="2882"/>
      <c r="M485" s="2882"/>
    </row>
    <row r="486" spans="2:13" ht="15" customHeight="1">
      <c r="B486" s="2882"/>
      <c r="C486" s="2882"/>
      <c r="D486" s="2882"/>
      <c r="E486" s="2882"/>
      <c r="F486" s="2882"/>
      <c r="G486" s="2882"/>
      <c r="H486" s="2882"/>
      <c r="I486" s="2882"/>
      <c r="J486" s="2882"/>
      <c r="K486" s="2882"/>
      <c r="L486" s="2882"/>
      <c r="M486" s="2882"/>
    </row>
    <row r="487" spans="2:13" ht="15" customHeight="1">
      <c r="B487" s="46"/>
      <c r="C487" s="46"/>
      <c r="D487" s="46"/>
      <c r="E487" s="46"/>
      <c r="F487" s="46"/>
      <c r="G487" s="46"/>
      <c r="H487" s="46"/>
      <c r="I487" s="46"/>
      <c r="J487" s="46"/>
      <c r="K487" s="46"/>
      <c r="L487" s="46"/>
      <c r="M487" s="46"/>
    </row>
    <row r="488" spans="2:13" ht="15" customHeight="1">
      <c r="B488" s="1706" t="s">
        <v>684</v>
      </c>
      <c r="C488" s="1706"/>
      <c r="D488" s="1706"/>
      <c r="E488" s="1706"/>
      <c r="F488" s="1706"/>
      <c r="G488" s="1706"/>
      <c r="H488" s="1706"/>
      <c r="I488" s="1706"/>
      <c r="J488" s="1706"/>
      <c r="K488" s="1706"/>
      <c r="L488" s="1706"/>
      <c r="M488" s="1706"/>
    </row>
    <row r="489" spans="2:13" ht="15" customHeight="1">
      <c r="B489" s="1706" t="s">
        <v>685</v>
      </c>
      <c r="C489" s="1706"/>
      <c r="D489" s="1706"/>
      <c r="E489" s="1706"/>
      <c r="F489" s="1706"/>
      <c r="G489" s="1706"/>
      <c r="H489" s="1706"/>
      <c r="I489" s="1706"/>
      <c r="J489" s="1706"/>
      <c r="K489" s="1706"/>
      <c r="L489" s="1706"/>
      <c r="M489" s="1706"/>
    </row>
    <row r="490" spans="2:13" ht="15" customHeight="1">
      <c r="B490" s="2949" t="s">
        <v>686</v>
      </c>
      <c r="C490" s="2882"/>
      <c r="D490" s="2882"/>
      <c r="E490" s="2882"/>
      <c r="F490" s="2882"/>
      <c r="G490" s="2882"/>
      <c r="H490" s="2882"/>
      <c r="I490" s="2882"/>
      <c r="J490" s="2882"/>
      <c r="K490" s="2882"/>
      <c r="L490" s="2882"/>
      <c r="M490" s="2882"/>
    </row>
    <row r="491" spans="2:13" ht="15" customHeight="1">
      <c r="B491" s="2882"/>
      <c r="C491" s="2882"/>
      <c r="D491" s="2882"/>
      <c r="E491" s="2882"/>
      <c r="F491" s="2882"/>
      <c r="G491" s="2882"/>
      <c r="H491" s="2882"/>
      <c r="I491" s="2882"/>
      <c r="J491" s="2882"/>
      <c r="K491" s="2882"/>
      <c r="L491" s="2882"/>
      <c r="M491" s="2882"/>
    </row>
    <row r="492" spans="2:13" ht="15" customHeight="1">
      <c r="B492" s="2882"/>
      <c r="C492" s="2882"/>
      <c r="D492" s="2882"/>
      <c r="E492" s="2882"/>
      <c r="F492" s="2882"/>
      <c r="G492" s="2882"/>
      <c r="H492" s="2882"/>
      <c r="I492" s="2882"/>
      <c r="J492" s="2882"/>
      <c r="K492" s="2882"/>
      <c r="L492" s="2882"/>
      <c r="M492" s="2882"/>
    </row>
    <row r="493" spans="2:13" ht="15" customHeight="1">
      <c r="B493" s="2882"/>
      <c r="C493" s="2882"/>
      <c r="D493" s="2882"/>
      <c r="E493" s="2882"/>
      <c r="F493" s="2882"/>
      <c r="G493" s="2882"/>
      <c r="H493" s="2882"/>
      <c r="I493" s="2882"/>
      <c r="J493" s="2882"/>
      <c r="K493" s="2882"/>
      <c r="L493" s="2882"/>
      <c r="M493" s="2882"/>
    </row>
    <row r="494" spans="2:13" ht="15" customHeight="1">
      <c r="B494" s="2882"/>
      <c r="C494" s="2882"/>
      <c r="D494" s="2882"/>
      <c r="E494" s="2882"/>
      <c r="F494" s="2882"/>
      <c r="G494" s="2882"/>
      <c r="H494" s="2882"/>
      <c r="I494" s="2882"/>
      <c r="J494" s="2882"/>
      <c r="K494" s="2882"/>
      <c r="L494" s="2882"/>
      <c r="M494" s="2882"/>
    </row>
    <row r="495" spans="2:13" ht="15" customHeight="1">
      <c r="B495" s="3507"/>
      <c r="C495" s="2882"/>
      <c r="D495" s="2882"/>
      <c r="E495" s="2882"/>
      <c r="F495" s="2882"/>
      <c r="G495" s="2882"/>
      <c r="H495" s="2882"/>
      <c r="I495" s="2882"/>
      <c r="J495" s="2882"/>
      <c r="K495" s="2882"/>
      <c r="L495" s="2882"/>
      <c r="M495" s="2882"/>
    </row>
    <row r="496" spans="2:13" ht="15" customHeight="1">
      <c r="B496" s="1706" t="s">
        <v>155</v>
      </c>
      <c r="C496" s="1706"/>
      <c r="D496" s="1706"/>
      <c r="E496" s="1706"/>
      <c r="F496" s="1706"/>
      <c r="G496" s="1706"/>
      <c r="H496" s="1706"/>
      <c r="I496" s="1706"/>
      <c r="J496" s="1706"/>
      <c r="K496" s="1706"/>
      <c r="L496" s="1706"/>
      <c r="M496" s="1706"/>
    </row>
    <row r="497" spans="1:27" ht="15" customHeight="1">
      <c r="B497" s="2983" t="s">
        <v>687</v>
      </c>
      <c r="C497" s="2885"/>
      <c r="D497" s="2885"/>
      <c r="E497" s="2885"/>
      <c r="F497" s="2885"/>
      <c r="G497" s="2885"/>
      <c r="H497" s="2885"/>
      <c r="I497" s="2885"/>
      <c r="J497" s="2885"/>
      <c r="K497" s="2885"/>
      <c r="L497" s="2885"/>
      <c r="M497" s="2885"/>
    </row>
    <row r="498" spans="1:27" ht="15" customHeight="1">
      <c r="B498" s="2885"/>
      <c r="C498" s="2882"/>
      <c r="D498" s="2882"/>
      <c r="E498" s="2882"/>
      <c r="F498" s="2882"/>
      <c r="G498" s="2882"/>
      <c r="H498" s="2882"/>
      <c r="I498" s="2882"/>
      <c r="J498" s="2882"/>
      <c r="K498" s="2882"/>
      <c r="L498" s="2882"/>
      <c r="M498" s="2885"/>
    </row>
    <row r="499" spans="1:27" ht="15" customHeight="1">
      <c r="B499" s="2885"/>
      <c r="C499" s="2882"/>
      <c r="D499" s="2882"/>
      <c r="E499" s="2882"/>
      <c r="F499" s="2882"/>
      <c r="G499" s="2882"/>
      <c r="H499" s="2882"/>
      <c r="I499" s="2882"/>
      <c r="J499" s="2882"/>
      <c r="K499" s="2882"/>
      <c r="L499" s="2882"/>
      <c r="M499" s="2885"/>
    </row>
    <row r="500" spans="1:27" ht="15" customHeight="1">
      <c r="B500" s="2885"/>
      <c r="C500" s="2885"/>
      <c r="D500" s="2885"/>
      <c r="E500" s="2885"/>
      <c r="F500" s="2885"/>
      <c r="G500" s="2885"/>
      <c r="H500" s="2885"/>
      <c r="I500" s="2885"/>
      <c r="J500" s="2885"/>
      <c r="K500" s="2885"/>
      <c r="L500" s="2885"/>
      <c r="M500" s="2885"/>
    </row>
    <row r="501" spans="1:27" ht="15" customHeight="1">
      <c r="B501" s="379"/>
      <c r="C501" s="10"/>
      <c r="D501" s="10"/>
      <c r="E501" s="10"/>
      <c r="F501" s="10"/>
      <c r="G501" s="10"/>
      <c r="H501" s="10"/>
      <c r="I501" s="10"/>
      <c r="J501" s="10"/>
      <c r="K501" s="10"/>
      <c r="L501" s="10"/>
      <c r="M501" s="10"/>
    </row>
    <row r="502" spans="1:27" ht="25.5" customHeight="1">
      <c r="B502" s="379" t="s">
        <v>157</v>
      </c>
      <c r="C502" s="10"/>
      <c r="D502" s="10"/>
      <c r="E502" s="10"/>
      <c r="F502" s="10"/>
      <c r="G502" s="10"/>
      <c r="H502" s="10"/>
      <c r="I502" s="10"/>
      <c r="J502" s="10"/>
      <c r="K502" s="10"/>
      <c r="L502" s="10"/>
      <c r="M502" s="10"/>
    </row>
    <row r="503" spans="1:27" ht="15" customHeight="1">
      <c r="B503" s="1"/>
      <c r="C503" s="1"/>
      <c r="D503" s="1"/>
      <c r="E503" s="1"/>
      <c r="F503" s="1"/>
      <c r="G503" s="1"/>
      <c r="H503" s="1"/>
      <c r="I503" s="1"/>
      <c r="J503" s="1"/>
      <c r="K503" s="1"/>
      <c r="L503" s="1"/>
      <c r="M503" s="1"/>
    </row>
    <row r="504" spans="1:27" ht="15" customHeight="1">
      <c r="B504" s="1"/>
      <c r="C504" s="1"/>
      <c r="D504" s="1"/>
      <c r="E504" s="1"/>
      <c r="F504" s="1"/>
      <c r="G504" s="1"/>
      <c r="H504" s="1"/>
      <c r="I504" s="1"/>
      <c r="J504" s="1"/>
      <c r="K504" s="1"/>
      <c r="L504" s="1"/>
      <c r="M504" s="1"/>
    </row>
    <row r="505" spans="1:27" ht="15" customHeight="1">
      <c r="B505" s="1706" t="s">
        <v>158</v>
      </c>
      <c r="C505" s="1705"/>
      <c r="D505" s="1705"/>
      <c r="E505" s="1705"/>
      <c r="F505" s="1705"/>
      <c r="G505" s="1705"/>
      <c r="H505" s="1705"/>
      <c r="I505" s="1705"/>
      <c r="J505" s="1705"/>
      <c r="K505" s="1705"/>
      <c r="L505" s="1705"/>
      <c r="M505" s="1705"/>
    </row>
    <row r="506" spans="1:27" ht="15" customHeight="1">
      <c r="B506" s="1"/>
      <c r="C506" s="1"/>
      <c r="D506" s="1"/>
      <c r="E506" s="1"/>
      <c r="F506" s="1"/>
      <c r="G506" s="1"/>
      <c r="H506" s="1"/>
      <c r="I506" s="1"/>
      <c r="J506" s="1"/>
      <c r="K506" s="1"/>
      <c r="L506" s="1"/>
      <c r="M506" s="1"/>
    </row>
    <row r="507" spans="1:27" ht="15" customHeight="1">
      <c r="B507" s="3296" t="s">
        <v>688</v>
      </c>
      <c r="C507" s="2885"/>
      <c r="D507" s="3030"/>
      <c r="E507" s="3319">
        <v>2023</v>
      </c>
      <c r="F507" s="2885"/>
      <c r="G507" s="3030"/>
      <c r="H507" s="3319">
        <v>2024</v>
      </c>
      <c r="I507" s="2885"/>
      <c r="J507" s="2885"/>
      <c r="K507" s="3437">
        <v>2025</v>
      </c>
      <c r="L507" s="2885"/>
      <c r="M507" s="2885"/>
    </row>
    <row r="508" spans="1:27" ht="15" customHeight="1">
      <c r="B508" s="3297"/>
      <c r="C508" s="3297"/>
      <c r="D508" s="3298"/>
      <c r="E508" s="2214" t="s">
        <v>160</v>
      </c>
      <c r="F508" s="2215" t="s">
        <v>161</v>
      </c>
      <c r="G508" s="2216" t="s">
        <v>150</v>
      </c>
      <c r="H508" s="2214" t="s">
        <v>160</v>
      </c>
      <c r="I508" s="2215" t="s">
        <v>161</v>
      </c>
      <c r="J508" s="2217" t="s">
        <v>150</v>
      </c>
      <c r="K508" s="633" t="s">
        <v>160</v>
      </c>
      <c r="L508" s="2215" t="s">
        <v>161</v>
      </c>
      <c r="M508" s="2217" t="s">
        <v>150</v>
      </c>
    </row>
    <row r="509" spans="1:27" ht="15" customHeight="1">
      <c r="A509" s="12"/>
      <c r="B509" s="3054" t="s">
        <v>162</v>
      </c>
      <c r="C509" s="2995"/>
      <c r="D509" s="3312"/>
      <c r="E509" s="2218">
        <v>13094324.27</v>
      </c>
      <c r="F509" s="2219">
        <v>8955336</v>
      </c>
      <c r="G509" s="2220">
        <v>22049661</v>
      </c>
      <c r="H509" s="2218">
        <v>13879971.300000001</v>
      </c>
      <c r="I509" s="2219">
        <v>10250094.6</v>
      </c>
      <c r="J509" s="2221">
        <f>SUM(H509:I509)</f>
        <v>24130065.899999999</v>
      </c>
      <c r="K509" s="2222">
        <v>13210801</v>
      </c>
      <c r="L509" s="634">
        <v>12627993</v>
      </c>
      <c r="M509" s="2223">
        <v>25838794</v>
      </c>
      <c r="N509" s="12"/>
      <c r="O509" s="12"/>
      <c r="P509" s="12"/>
      <c r="Q509" s="12"/>
      <c r="R509" s="12"/>
      <c r="S509" s="12"/>
      <c r="T509" s="12"/>
      <c r="U509" s="12"/>
      <c r="V509" s="12"/>
      <c r="W509" s="12"/>
      <c r="X509" s="12"/>
      <c r="Y509" s="12"/>
      <c r="Z509" s="12"/>
      <c r="AA509" s="12"/>
    </row>
    <row r="510" spans="1:27" ht="15" customHeight="1">
      <c r="A510" s="12"/>
      <c r="B510" s="3199" t="s">
        <v>689</v>
      </c>
      <c r="C510" s="2993"/>
      <c r="D510" s="3314"/>
      <c r="E510" s="3497">
        <v>13</v>
      </c>
      <c r="F510" s="3010">
        <v>11</v>
      </c>
      <c r="G510" s="3499">
        <v>24</v>
      </c>
      <c r="H510" s="3497">
        <v>14</v>
      </c>
      <c r="I510" s="3010">
        <v>10</v>
      </c>
      <c r="J510" s="3011">
        <v>24</v>
      </c>
      <c r="K510" s="3493">
        <v>15</v>
      </c>
      <c r="L510" s="3495">
        <v>12</v>
      </c>
      <c r="M510" s="3496">
        <v>27</v>
      </c>
      <c r="N510" s="12"/>
      <c r="O510" s="12"/>
      <c r="P510" s="12"/>
      <c r="Q510" s="12"/>
      <c r="R510" s="12"/>
      <c r="S510" s="12"/>
      <c r="T510" s="12"/>
      <c r="U510" s="12"/>
      <c r="V510" s="12"/>
      <c r="W510" s="12"/>
      <c r="X510" s="12"/>
      <c r="Y510" s="12"/>
      <c r="Z510" s="12"/>
      <c r="AA510" s="12"/>
    </row>
    <row r="511" spans="1:27" ht="15" customHeight="1">
      <c r="A511" s="12"/>
      <c r="B511" s="2995"/>
      <c r="C511" s="2995"/>
      <c r="D511" s="3312"/>
      <c r="E511" s="3498"/>
      <c r="F511" s="3000"/>
      <c r="G511" s="3500"/>
      <c r="H511" s="3498"/>
      <c r="I511" s="3000"/>
      <c r="J511" s="2991"/>
      <c r="K511" s="3494"/>
      <c r="L511" s="3000"/>
      <c r="M511" s="2991"/>
      <c r="N511" s="12"/>
      <c r="O511" s="12"/>
      <c r="P511" s="12"/>
      <c r="Q511" s="12"/>
      <c r="R511" s="12"/>
      <c r="S511" s="12"/>
      <c r="T511" s="12"/>
      <c r="U511" s="12"/>
      <c r="V511" s="12"/>
      <c r="W511" s="12"/>
      <c r="X511" s="12"/>
      <c r="Y511" s="12"/>
      <c r="Z511" s="12"/>
      <c r="AA511" s="12"/>
    </row>
    <row r="512" spans="1:27" ht="15" customHeight="1">
      <c r="A512" s="12"/>
      <c r="B512" s="3199" t="s">
        <v>690</v>
      </c>
      <c r="C512" s="2993"/>
      <c r="D512" s="3314"/>
      <c r="E512" s="3497">
        <v>1</v>
      </c>
      <c r="F512" s="3010">
        <v>1</v>
      </c>
      <c r="G512" s="3499">
        <v>2</v>
      </c>
      <c r="H512" s="3497">
        <v>2</v>
      </c>
      <c r="I512" s="3010">
        <v>0</v>
      </c>
      <c r="J512" s="3011">
        <v>2</v>
      </c>
      <c r="K512" s="3493">
        <v>2</v>
      </c>
      <c r="L512" s="3495">
        <v>0</v>
      </c>
      <c r="M512" s="3496">
        <v>2</v>
      </c>
      <c r="N512" s="12"/>
      <c r="O512" s="12"/>
      <c r="P512" s="12"/>
      <c r="Q512" s="12"/>
      <c r="R512" s="12"/>
      <c r="S512" s="12"/>
      <c r="T512" s="12"/>
      <c r="U512" s="12"/>
      <c r="V512" s="12"/>
      <c r="W512" s="12"/>
      <c r="X512" s="12"/>
      <c r="Y512" s="12"/>
      <c r="Z512" s="12"/>
      <c r="AA512" s="12"/>
    </row>
    <row r="513" spans="1:27" ht="15" customHeight="1">
      <c r="A513" s="12"/>
      <c r="B513" s="2995"/>
      <c r="C513" s="2995"/>
      <c r="D513" s="3312"/>
      <c r="E513" s="3498"/>
      <c r="F513" s="3000"/>
      <c r="G513" s="3500"/>
      <c r="H513" s="3498"/>
      <c r="I513" s="3000"/>
      <c r="J513" s="2991"/>
      <c r="K513" s="3494"/>
      <c r="L513" s="3000"/>
      <c r="M513" s="2991"/>
      <c r="N513" s="12"/>
      <c r="O513" s="12"/>
      <c r="P513" s="12"/>
      <c r="Q513" s="12"/>
      <c r="R513" s="12"/>
      <c r="S513" s="12"/>
      <c r="T513" s="12"/>
      <c r="U513" s="12"/>
      <c r="V513" s="12"/>
      <c r="W513" s="12"/>
      <c r="X513" s="12"/>
      <c r="Y513" s="12"/>
      <c r="Z513" s="12"/>
      <c r="AA513" s="12"/>
    </row>
    <row r="514" spans="1:27" ht="15" customHeight="1">
      <c r="A514" s="12"/>
      <c r="B514" s="2960" t="s">
        <v>691</v>
      </c>
      <c r="C514" s="2908"/>
      <c r="D514" s="3034"/>
      <c r="E514" s="2070">
        <v>0</v>
      </c>
      <c r="F514" s="185">
        <v>0</v>
      </c>
      <c r="G514" s="635">
        <v>0</v>
      </c>
      <c r="H514" s="2070">
        <v>0</v>
      </c>
      <c r="I514" s="185">
        <v>0</v>
      </c>
      <c r="J514" s="1859">
        <v>0</v>
      </c>
      <c r="K514" s="426">
        <v>0</v>
      </c>
      <c r="L514" s="636">
        <v>0</v>
      </c>
      <c r="M514" s="637">
        <v>0</v>
      </c>
      <c r="N514" s="12"/>
      <c r="O514" s="12"/>
      <c r="P514" s="12"/>
      <c r="Q514" s="12"/>
      <c r="R514" s="12"/>
      <c r="S514" s="12"/>
      <c r="T514" s="12"/>
      <c r="U514" s="12"/>
      <c r="V514" s="12"/>
      <c r="W514" s="12"/>
      <c r="X514" s="12"/>
      <c r="Y514" s="12"/>
      <c r="Z514" s="12"/>
      <c r="AA514" s="12"/>
    </row>
    <row r="515" spans="1:27" ht="15" customHeight="1">
      <c r="A515" s="12"/>
      <c r="B515" s="3199" t="s">
        <v>692</v>
      </c>
      <c r="C515" s="2993"/>
      <c r="D515" s="3314"/>
      <c r="E515" s="2023">
        <v>436</v>
      </c>
      <c r="F515" s="1857">
        <v>360</v>
      </c>
      <c r="G515" s="2024">
        <v>796</v>
      </c>
      <c r="H515" s="2023">
        <f>(SUM(916+175))</f>
        <v>1091</v>
      </c>
      <c r="I515" s="1857">
        <v>306</v>
      </c>
      <c r="J515" s="1858">
        <f>(SUM(H515+I515))</f>
        <v>1397</v>
      </c>
      <c r="K515" s="638">
        <v>1449</v>
      </c>
      <c r="L515" s="639">
        <v>283</v>
      </c>
      <c r="M515" s="640">
        <v>1732</v>
      </c>
      <c r="N515" s="12"/>
      <c r="O515" s="12"/>
      <c r="P515" s="12"/>
      <c r="Q515" s="12"/>
      <c r="R515" s="12"/>
      <c r="S515" s="12"/>
      <c r="T515" s="12"/>
      <c r="U515" s="12"/>
      <c r="V515" s="12"/>
      <c r="W515" s="12"/>
      <c r="X515" s="12"/>
      <c r="Y515" s="12"/>
      <c r="Z515" s="12"/>
      <c r="AA515" s="12"/>
    </row>
    <row r="516" spans="1:27" ht="15" customHeight="1">
      <c r="A516" s="12"/>
      <c r="B516" s="3199" t="s">
        <v>693</v>
      </c>
      <c r="C516" s="2993"/>
      <c r="D516" s="3314"/>
      <c r="E516" s="3505">
        <v>0.2</v>
      </c>
      <c r="F516" s="2999">
        <v>0.25</v>
      </c>
      <c r="G516" s="3506">
        <v>0.22</v>
      </c>
      <c r="H516" s="3505">
        <v>0.24</v>
      </c>
      <c r="I516" s="2999">
        <v>0.19</v>
      </c>
      <c r="J516" s="3001">
        <v>0.21</v>
      </c>
      <c r="K516" s="3502">
        <v>0.23</v>
      </c>
      <c r="L516" s="3503">
        <v>0.19</v>
      </c>
      <c r="M516" s="3504">
        <v>0.21</v>
      </c>
      <c r="N516" s="12"/>
      <c r="O516" s="12"/>
      <c r="P516" s="12"/>
      <c r="Q516" s="12"/>
      <c r="R516" s="12"/>
      <c r="S516" s="12"/>
      <c r="T516" s="12"/>
      <c r="U516" s="12"/>
      <c r="V516" s="12"/>
      <c r="W516" s="12"/>
      <c r="X516" s="12"/>
      <c r="Y516" s="12"/>
      <c r="Z516" s="12"/>
      <c r="AA516" s="12"/>
    </row>
    <row r="517" spans="1:27" ht="15" customHeight="1">
      <c r="A517" s="12"/>
      <c r="B517" s="2995"/>
      <c r="C517" s="2995"/>
      <c r="D517" s="3312"/>
      <c r="E517" s="3498"/>
      <c r="F517" s="3000"/>
      <c r="G517" s="3500"/>
      <c r="H517" s="3498"/>
      <c r="I517" s="3000"/>
      <c r="J517" s="2991"/>
      <c r="K517" s="3494"/>
      <c r="L517" s="3000"/>
      <c r="M517" s="2991"/>
      <c r="N517" s="12"/>
      <c r="O517" s="12"/>
      <c r="P517" s="12"/>
      <c r="Q517" s="12"/>
      <c r="R517" s="12"/>
      <c r="S517" s="12"/>
      <c r="T517" s="12"/>
      <c r="U517" s="12"/>
      <c r="V517" s="12"/>
      <c r="W517" s="12"/>
      <c r="X517" s="12"/>
      <c r="Y517" s="12"/>
      <c r="Z517" s="12"/>
      <c r="AA517" s="12"/>
    </row>
    <row r="518" spans="1:27" ht="15" customHeight="1">
      <c r="A518" s="12"/>
      <c r="B518" s="3199" t="s">
        <v>694</v>
      </c>
      <c r="C518" s="2993"/>
      <c r="D518" s="3314"/>
      <c r="E518" s="3505">
        <v>0.02</v>
      </c>
      <c r="F518" s="2999">
        <v>0.02</v>
      </c>
      <c r="G518" s="3506">
        <v>0.02</v>
      </c>
      <c r="H518" s="3505">
        <v>0.02</v>
      </c>
      <c r="I518" s="2999">
        <v>0</v>
      </c>
      <c r="J518" s="3001">
        <v>0.02</v>
      </c>
      <c r="K518" s="3502">
        <v>0.03</v>
      </c>
      <c r="L518" s="3503">
        <v>0</v>
      </c>
      <c r="M518" s="3504">
        <v>0.02</v>
      </c>
      <c r="N518" s="12"/>
      <c r="O518" s="12"/>
      <c r="P518" s="12"/>
      <c r="Q518" s="12"/>
      <c r="R518" s="12"/>
      <c r="S518" s="12"/>
      <c r="T518" s="12"/>
      <c r="U518" s="12"/>
      <c r="V518" s="12"/>
      <c r="W518" s="12"/>
      <c r="X518" s="12"/>
      <c r="Y518" s="12"/>
      <c r="Z518" s="12"/>
      <c r="AA518" s="12"/>
    </row>
    <row r="519" spans="1:27" ht="15" customHeight="1">
      <c r="A519" s="12"/>
      <c r="B519" s="2995"/>
      <c r="C519" s="2995"/>
      <c r="D519" s="3312"/>
      <c r="E519" s="3498"/>
      <c r="F519" s="3000"/>
      <c r="G519" s="3500"/>
      <c r="H519" s="3498"/>
      <c r="I519" s="3000"/>
      <c r="J519" s="2991"/>
      <c r="K519" s="3494"/>
      <c r="L519" s="3000"/>
      <c r="M519" s="2991"/>
      <c r="N519" s="12"/>
      <c r="O519" s="12"/>
      <c r="P519" s="12"/>
      <c r="Q519" s="12"/>
      <c r="R519" s="12"/>
      <c r="S519" s="12"/>
      <c r="T519" s="12"/>
      <c r="U519" s="12"/>
      <c r="V519" s="12"/>
      <c r="W519" s="12"/>
      <c r="X519" s="12"/>
      <c r="Y519" s="12"/>
      <c r="Z519" s="12"/>
      <c r="AA519" s="12"/>
    </row>
    <row r="520" spans="1:27" ht="15" customHeight="1">
      <c r="A520" s="12"/>
      <c r="B520" s="3121" t="s">
        <v>695</v>
      </c>
      <c r="C520" s="2908"/>
      <c r="D520" s="3034"/>
      <c r="E520" s="2070">
        <v>0</v>
      </c>
      <c r="F520" s="185">
        <v>0</v>
      </c>
      <c r="G520" s="635">
        <v>0</v>
      </c>
      <c r="H520" s="2070">
        <v>0</v>
      </c>
      <c r="I520" s="185">
        <v>0</v>
      </c>
      <c r="J520" s="1859">
        <v>0</v>
      </c>
      <c r="K520" s="426">
        <v>0</v>
      </c>
      <c r="L520" s="636">
        <v>0</v>
      </c>
      <c r="M520" s="637">
        <v>0</v>
      </c>
      <c r="N520" s="12"/>
      <c r="O520" s="12"/>
      <c r="P520" s="12"/>
      <c r="Q520" s="12"/>
      <c r="R520" s="12"/>
      <c r="S520" s="12"/>
      <c r="T520" s="12"/>
      <c r="U520" s="12"/>
      <c r="V520" s="12"/>
      <c r="W520" s="12"/>
      <c r="X520" s="12"/>
      <c r="Y520" s="12"/>
      <c r="Z520" s="12"/>
      <c r="AA520" s="12"/>
    </row>
    <row r="521" spans="1:27" ht="15" customHeight="1">
      <c r="A521" s="12"/>
      <c r="B521" s="3313" t="s">
        <v>696</v>
      </c>
      <c r="C521" s="2993"/>
      <c r="D521" s="3314"/>
      <c r="E521" s="2023">
        <v>7</v>
      </c>
      <c r="F521" s="1857">
        <v>8</v>
      </c>
      <c r="G521" s="2024">
        <v>7</v>
      </c>
      <c r="H521" s="2023">
        <v>16</v>
      </c>
      <c r="I521" s="1857">
        <v>6</v>
      </c>
      <c r="J521" s="1858">
        <v>12</v>
      </c>
      <c r="K521" s="428">
        <v>22</v>
      </c>
      <c r="L521" s="639">
        <v>4</v>
      </c>
      <c r="M521" s="640">
        <v>13</v>
      </c>
      <c r="N521" s="12"/>
      <c r="O521" s="12"/>
      <c r="P521" s="12"/>
      <c r="Q521" s="12"/>
      <c r="R521" s="12"/>
      <c r="S521" s="12"/>
      <c r="T521" s="12"/>
      <c r="U521" s="12"/>
      <c r="V521" s="12"/>
      <c r="W521" s="12"/>
      <c r="X521" s="12"/>
      <c r="Y521" s="12"/>
      <c r="Z521" s="12"/>
      <c r="AA521" s="12"/>
    </row>
    <row r="522" spans="1:27" ht="15" customHeight="1">
      <c r="B522" s="3501" t="s">
        <v>697</v>
      </c>
      <c r="C522" s="3316"/>
      <c r="D522" s="3316"/>
      <c r="E522" s="3316"/>
      <c r="F522" s="3316"/>
      <c r="G522" s="3316"/>
      <c r="H522" s="3316"/>
      <c r="I522" s="3316"/>
      <c r="J522" s="3316"/>
      <c r="K522" s="3316"/>
      <c r="L522" s="3316"/>
      <c r="M522" s="3316"/>
    </row>
    <row r="523" spans="1:27" ht="15" customHeight="1">
      <c r="B523" s="2885"/>
      <c r="C523" s="2882"/>
      <c r="D523" s="2882"/>
      <c r="E523" s="2882"/>
      <c r="F523" s="2882"/>
      <c r="G523" s="2882"/>
      <c r="H523" s="2882"/>
      <c r="I523" s="2882"/>
      <c r="J523" s="2882"/>
      <c r="K523" s="2882"/>
      <c r="L523" s="2882"/>
      <c r="M523" s="2885"/>
    </row>
    <row r="524" spans="1:27" ht="15" customHeight="1">
      <c r="B524" s="2885"/>
      <c r="C524" s="2882"/>
      <c r="D524" s="2882"/>
      <c r="E524" s="2882"/>
      <c r="F524" s="2882"/>
      <c r="G524" s="2882"/>
      <c r="H524" s="2882"/>
      <c r="I524" s="2882"/>
      <c r="J524" s="2882"/>
      <c r="K524" s="2882"/>
      <c r="L524" s="2882"/>
      <c r="M524" s="2885"/>
    </row>
    <row r="525" spans="1:27" ht="15" customHeight="1">
      <c r="B525" s="2885"/>
      <c r="C525" s="2882"/>
      <c r="D525" s="2882"/>
      <c r="E525" s="2882"/>
      <c r="F525" s="2882"/>
      <c r="G525" s="2882"/>
      <c r="H525" s="2882"/>
      <c r="I525" s="2882"/>
      <c r="J525" s="2882"/>
      <c r="K525" s="2882"/>
      <c r="L525" s="2882"/>
      <c r="M525" s="2885"/>
    </row>
    <row r="526" spans="1:27" ht="15" customHeight="1">
      <c r="B526" s="3317"/>
      <c r="C526" s="3317"/>
      <c r="D526" s="3317"/>
      <c r="E526" s="3317"/>
      <c r="F526" s="3317"/>
      <c r="G526" s="3317"/>
      <c r="H526" s="3317"/>
      <c r="I526" s="3317"/>
      <c r="J526" s="3317"/>
      <c r="K526" s="3317"/>
      <c r="L526" s="3317"/>
      <c r="M526" s="3317"/>
    </row>
    <row r="527" spans="1:27" ht="15" customHeight="1">
      <c r="B527" s="12"/>
      <c r="C527" s="12"/>
      <c r="D527" s="12"/>
      <c r="E527" s="12"/>
      <c r="F527" s="12"/>
      <c r="G527" s="12"/>
      <c r="H527" s="12"/>
      <c r="I527" s="12"/>
      <c r="J527" s="12"/>
      <c r="K527" s="12"/>
      <c r="L527" s="12"/>
      <c r="M527" s="12"/>
    </row>
    <row r="528" spans="1:27" ht="15" customHeight="1">
      <c r="B528" s="3444" t="s">
        <v>698</v>
      </c>
      <c r="C528" s="2885"/>
      <c r="D528" s="3030"/>
      <c r="E528" s="3319">
        <v>2023</v>
      </c>
      <c r="F528" s="2885"/>
      <c r="G528" s="3030"/>
      <c r="H528" s="3320" t="s">
        <v>413</v>
      </c>
      <c r="I528" s="2885"/>
      <c r="J528" s="2885"/>
      <c r="K528" s="3437">
        <v>2025</v>
      </c>
      <c r="L528" s="2885"/>
      <c r="M528" s="2885"/>
    </row>
    <row r="529" spans="1:27" ht="15" customHeight="1">
      <c r="B529" s="3297"/>
      <c r="C529" s="3297"/>
      <c r="D529" s="3298"/>
      <c r="E529" s="2214" t="s">
        <v>160</v>
      </c>
      <c r="F529" s="2215" t="s">
        <v>161</v>
      </c>
      <c r="G529" s="2216" t="s">
        <v>150</v>
      </c>
      <c r="H529" s="2214" t="s">
        <v>160</v>
      </c>
      <c r="I529" s="2215" t="s">
        <v>161</v>
      </c>
      <c r="J529" s="2217" t="s">
        <v>150</v>
      </c>
      <c r="K529" s="633" t="s">
        <v>160</v>
      </c>
      <c r="L529" s="2215" t="s">
        <v>161</v>
      </c>
      <c r="M529" s="2217" t="s">
        <v>150</v>
      </c>
    </row>
    <row r="530" spans="1:27" ht="15" customHeight="1">
      <c r="A530" s="12"/>
      <c r="B530" s="3047" t="s">
        <v>162</v>
      </c>
      <c r="C530" s="2995"/>
      <c r="D530" s="3312"/>
      <c r="E530" s="2218">
        <v>1486854.15118</v>
      </c>
      <c r="F530" s="2219">
        <v>529813</v>
      </c>
      <c r="G530" s="2220">
        <f>E530+F530</f>
        <v>2016667.15118</v>
      </c>
      <c r="H530" s="2218">
        <v>1461133.66</v>
      </c>
      <c r="I530" s="2219">
        <v>589974.13</v>
      </c>
      <c r="J530" s="2221">
        <f>SUM(H530:I530)</f>
        <v>2051107.79</v>
      </c>
      <c r="K530" s="2222">
        <v>1344304.29</v>
      </c>
      <c r="L530" s="634">
        <v>1067182.28</v>
      </c>
      <c r="M530" s="2223">
        <v>2411487</v>
      </c>
      <c r="N530" s="12"/>
      <c r="O530" s="12"/>
      <c r="P530" s="12"/>
      <c r="Q530" s="12"/>
      <c r="R530" s="12"/>
      <c r="S530" s="12"/>
      <c r="T530" s="12"/>
      <c r="U530" s="12"/>
      <c r="V530" s="12"/>
      <c r="W530" s="12"/>
      <c r="X530" s="12"/>
      <c r="Y530" s="12"/>
      <c r="Z530" s="12"/>
      <c r="AA530" s="12"/>
    </row>
    <row r="531" spans="1:27" ht="15" customHeight="1">
      <c r="A531" s="12"/>
      <c r="B531" s="2992" t="s">
        <v>689</v>
      </c>
      <c r="C531" s="2993"/>
      <c r="D531" s="3314"/>
      <c r="E531" s="3497">
        <v>7</v>
      </c>
      <c r="F531" s="3010">
        <v>1</v>
      </c>
      <c r="G531" s="3499">
        <v>8</v>
      </c>
      <c r="H531" s="3497">
        <v>6</v>
      </c>
      <c r="I531" s="3010">
        <v>1</v>
      </c>
      <c r="J531" s="3011">
        <v>7</v>
      </c>
      <c r="K531" s="3493">
        <v>4</v>
      </c>
      <c r="L531" s="3495">
        <v>1</v>
      </c>
      <c r="M531" s="3496">
        <v>5</v>
      </c>
      <c r="N531" s="12"/>
      <c r="O531" s="12"/>
      <c r="P531" s="12"/>
      <c r="Q531" s="12"/>
      <c r="R531" s="12"/>
      <c r="S531" s="12"/>
      <c r="T531" s="12"/>
      <c r="U531" s="12"/>
      <c r="V531" s="12"/>
      <c r="W531" s="12"/>
      <c r="X531" s="12"/>
      <c r="Y531" s="12"/>
      <c r="Z531" s="12"/>
      <c r="AA531" s="12"/>
    </row>
    <row r="532" spans="1:27" ht="15" customHeight="1">
      <c r="A532" s="12"/>
      <c r="B532" s="2995"/>
      <c r="C532" s="2995"/>
      <c r="D532" s="3312"/>
      <c r="E532" s="3498"/>
      <c r="F532" s="3000"/>
      <c r="G532" s="3500"/>
      <c r="H532" s="3498"/>
      <c r="I532" s="3000"/>
      <c r="J532" s="2991"/>
      <c r="K532" s="3494"/>
      <c r="L532" s="3000"/>
      <c r="M532" s="2991"/>
      <c r="N532" s="12"/>
      <c r="O532" s="12"/>
      <c r="P532" s="12"/>
      <c r="Q532" s="12"/>
      <c r="R532" s="12"/>
      <c r="S532" s="12"/>
      <c r="T532" s="12"/>
      <c r="U532" s="12"/>
      <c r="V532" s="12"/>
      <c r="W532" s="12"/>
      <c r="X532" s="12"/>
      <c r="Y532" s="12"/>
      <c r="Z532" s="12"/>
      <c r="AA532" s="12"/>
    </row>
    <row r="533" spans="1:27" ht="15" customHeight="1">
      <c r="A533" s="12"/>
      <c r="B533" s="2992" t="s">
        <v>690</v>
      </c>
      <c r="C533" s="2993"/>
      <c r="D533" s="3314"/>
      <c r="E533" s="3497">
        <v>0</v>
      </c>
      <c r="F533" s="3010">
        <v>0</v>
      </c>
      <c r="G533" s="3499">
        <v>0</v>
      </c>
      <c r="H533" s="3497">
        <v>1</v>
      </c>
      <c r="I533" s="3010">
        <v>0</v>
      </c>
      <c r="J533" s="3011">
        <v>1</v>
      </c>
      <c r="K533" s="3493">
        <v>0</v>
      </c>
      <c r="L533" s="3495">
        <v>0</v>
      </c>
      <c r="M533" s="3496">
        <v>0</v>
      </c>
      <c r="N533" s="12"/>
      <c r="O533" s="12"/>
      <c r="P533" s="12"/>
      <c r="Q533" s="12"/>
      <c r="R533" s="12"/>
      <c r="S533" s="12"/>
      <c r="T533" s="12"/>
      <c r="U533" s="12"/>
      <c r="V533" s="12"/>
      <c r="W533" s="12"/>
      <c r="X533" s="12"/>
      <c r="Y533" s="12"/>
      <c r="Z533" s="12"/>
      <c r="AA533" s="12"/>
    </row>
    <row r="534" spans="1:27" ht="15" customHeight="1">
      <c r="A534" s="12"/>
      <c r="B534" s="2995"/>
      <c r="C534" s="2995"/>
      <c r="D534" s="3312"/>
      <c r="E534" s="3498"/>
      <c r="F534" s="3000"/>
      <c r="G534" s="3500"/>
      <c r="H534" s="3498"/>
      <c r="I534" s="3000"/>
      <c r="J534" s="2991"/>
      <c r="K534" s="3494"/>
      <c r="L534" s="3000"/>
      <c r="M534" s="2991"/>
      <c r="N534" s="12"/>
      <c r="O534" s="12"/>
      <c r="P534" s="12"/>
      <c r="Q534" s="12"/>
      <c r="R534" s="12"/>
      <c r="S534" s="12"/>
      <c r="T534" s="12"/>
      <c r="U534" s="12"/>
      <c r="V534" s="12"/>
      <c r="W534" s="12"/>
      <c r="X534" s="12"/>
      <c r="Y534" s="12"/>
      <c r="Z534" s="12"/>
      <c r="AA534" s="12"/>
    </row>
    <row r="535" spans="1:27" ht="15" customHeight="1">
      <c r="A535" s="12"/>
      <c r="B535" s="2907" t="s">
        <v>691</v>
      </c>
      <c r="C535" s="2908"/>
      <c r="D535" s="3034"/>
      <c r="E535" s="2070">
        <v>0</v>
      </c>
      <c r="F535" s="185">
        <v>0</v>
      </c>
      <c r="G535" s="635">
        <v>0</v>
      </c>
      <c r="H535" s="2070">
        <v>0</v>
      </c>
      <c r="I535" s="185">
        <v>0</v>
      </c>
      <c r="J535" s="1859">
        <v>0</v>
      </c>
      <c r="K535" s="426">
        <v>1</v>
      </c>
      <c r="L535" s="636">
        <v>0</v>
      </c>
      <c r="M535" s="637">
        <v>1</v>
      </c>
      <c r="N535" s="12"/>
      <c r="O535" s="12"/>
      <c r="P535" s="12"/>
      <c r="Q535" s="12"/>
      <c r="R535" s="12"/>
      <c r="S535" s="12"/>
      <c r="T535" s="12"/>
      <c r="U535" s="12"/>
      <c r="V535" s="12"/>
      <c r="W535" s="12"/>
      <c r="X535" s="12"/>
      <c r="Y535" s="12"/>
      <c r="Z535" s="12"/>
      <c r="AA535" s="12"/>
    </row>
    <row r="536" spans="1:27" ht="15" customHeight="1">
      <c r="A536" s="12"/>
      <c r="B536" s="2992" t="s">
        <v>692</v>
      </c>
      <c r="C536" s="2993"/>
      <c r="D536" s="3314"/>
      <c r="E536" s="3497">
        <v>361</v>
      </c>
      <c r="F536" s="3010">
        <v>15</v>
      </c>
      <c r="G536" s="3499">
        <v>376</v>
      </c>
      <c r="H536" s="3497">
        <f>(SUM(1286+175))</f>
        <v>1461</v>
      </c>
      <c r="I536" s="3010">
        <v>321</v>
      </c>
      <c r="J536" s="3011">
        <f>(SUM(1607+175))</f>
        <v>1782</v>
      </c>
      <c r="K536" s="3493">
        <v>6177</v>
      </c>
      <c r="L536" s="3495">
        <v>0</v>
      </c>
      <c r="M536" s="3496">
        <v>6177</v>
      </c>
      <c r="N536" s="12"/>
      <c r="O536" s="12"/>
      <c r="P536" s="12"/>
      <c r="Q536" s="12"/>
      <c r="R536" s="12"/>
      <c r="S536" s="12"/>
      <c r="T536" s="12"/>
      <c r="U536" s="12"/>
      <c r="V536" s="12"/>
      <c r="W536" s="12"/>
      <c r="X536" s="12"/>
      <c r="Y536" s="12"/>
      <c r="Z536" s="12"/>
      <c r="AA536" s="12"/>
    </row>
    <row r="537" spans="1:27" ht="15" customHeight="1">
      <c r="A537" s="12"/>
      <c r="B537" s="2995"/>
      <c r="C537" s="2995"/>
      <c r="D537" s="3312"/>
      <c r="E537" s="3498"/>
      <c r="F537" s="3000"/>
      <c r="G537" s="3500"/>
      <c r="H537" s="3498"/>
      <c r="I537" s="3000"/>
      <c r="J537" s="2991"/>
      <c r="K537" s="3494"/>
      <c r="L537" s="3000"/>
      <c r="M537" s="2991"/>
      <c r="N537" s="12"/>
      <c r="O537" s="12"/>
      <c r="P537" s="12"/>
      <c r="Q537" s="12"/>
      <c r="R537" s="12"/>
      <c r="S537" s="12"/>
      <c r="T537" s="12"/>
      <c r="U537" s="12"/>
      <c r="V537" s="12"/>
      <c r="W537" s="12"/>
      <c r="X537" s="12"/>
      <c r="Y537" s="12"/>
      <c r="Z537" s="12"/>
      <c r="AA537" s="12"/>
    </row>
    <row r="538" spans="1:27" ht="15" customHeight="1">
      <c r="A538" s="12"/>
      <c r="B538" s="2992" t="s">
        <v>693</v>
      </c>
      <c r="C538" s="2993"/>
      <c r="D538" s="3314"/>
      <c r="E538" s="3505">
        <v>0.94</v>
      </c>
      <c r="F538" s="2999">
        <v>0.38</v>
      </c>
      <c r="G538" s="3506">
        <v>0.79</v>
      </c>
      <c r="H538" s="3505">
        <v>0.82</v>
      </c>
      <c r="I538" s="2999">
        <v>0.34</v>
      </c>
      <c r="J538" s="3001">
        <v>0.68</v>
      </c>
      <c r="K538" s="3550">
        <v>0.6</v>
      </c>
      <c r="L538" s="3551">
        <v>0.19</v>
      </c>
      <c r="M538" s="3552">
        <v>0.41</v>
      </c>
      <c r="N538" s="12"/>
      <c r="O538" s="12"/>
      <c r="P538" s="12"/>
      <c r="Q538" s="12"/>
      <c r="R538" s="12"/>
      <c r="S538" s="12"/>
      <c r="T538" s="12"/>
      <c r="U538" s="12"/>
      <c r="V538" s="12"/>
      <c r="W538" s="12"/>
      <c r="X538" s="12"/>
      <c r="Y538" s="12"/>
      <c r="Z538" s="12"/>
      <c r="AA538" s="12"/>
    </row>
    <row r="539" spans="1:27" ht="15" customHeight="1">
      <c r="A539" s="12"/>
      <c r="B539" s="2995"/>
      <c r="C539" s="2995"/>
      <c r="D539" s="3312"/>
      <c r="E539" s="3498"/>
      <c r="F539" s="3000"/>
      <c r="G539" s="3500"/>
      <c r="H539" s="3498"/>
      <c r="I539" s="3000"/>
      <c r="J539" s="2991"/>
      <c r="K539" s="3494"/>
      <c r="L539" s="3000"/>
      <c r="M539" s="2991"/>
      <c r="N539" s="12"/>
      <c r="O539" s="12"/>
      <c r="P539" s="12"/>
      <c r="Q539" s="12"/>
      <c r="R539" s="12"/>
      <c r="S539" s="12"/>
      <c r="T539" s="12"/>
      <c r="U539" s="12"/>
      <c r="V539" s="12"/>
      <c r="W539" s="12"/>
      <c r="X539" s="12"/>
      <c r="Y539" s="12"/>
      <c r="Z539" s="12"/>
      <c r="AA539" s="12"/>
    </row>
    <row r="540" spans="1:27" ht="15" customHeight="1">
      <c r="A540" s="12"/>
      <c r="B540" s="2992" t="s">
        <v>694</v>
      </c>
      <c r="C540" s="2993"/>
      <c r="D540" s="3314"/>
      <c r="E540" s="3497">
        <v>0</v>
      </c>
      <c r="F540" s="3010">
        <v>0</v>
      </c>
      <c r="G540" s="3499">
        <v>0</v>
      </c>
      <c r="H540" s="3505">
        <v>0.14000000000000001</v>
      </c>
      <c r="I540" s="3010">
        <v>0</v>
      </c>
      <c r="J540" s="3001">
        <v>0.1</v>
      </c>
      <c r="K540" s="3493">
        <v>0</v>
      </c>
      <c r="L540" s="3495">
        <v>0</v>
      </c>
      <c r="M540" s="3496">
        <v>0</v>
      </c>
      <c r="N540" s="12"/>
      <c r="O540" s="12"/>
      <c r="P540" s="12"/>
      <c r="Q540" s="12"/>
      <c r="R540" s="12"/>
      <c r="S540" s="12"/>
      <c r="T540" s="12"/>
      <c r="U540" s="12"/>
      <c r="V540" s="12"/>
      <c r="W540" s="12"/>
      <c r="X540" s="12"/>
      <c r="Y540" s="12"/>
      <c r="Z540" s="12"/>
      <c r="AA540" s="12"/>
    </row>
    <row r="541" spans="1:27" ht="15" customHeight="1">
      <c r="A541" s="12"/>
      <c r="B541" s="2995"/>
      <c r="C541" s="2995"/>
      <c r="D541" s="3312"/>
      <c r="E541" s="3498"/>
      <c r="F541" s="3000"/>
      <c r="G541" s="3500"/>
      <c r="H541" s="3498"/>
      <c r="I541" s="3000"/>
      <c r="J541" s="2991"/>
      <c r="K541" s="3494"/>
      <c r="L541" s="3000"/>
      <c r="M541" s="2991"/>
      <c r="N541" s="12"/>
      <c r="O541" s="12"/>
      <c r="P541" s="12"/>
      <c r="Q541" s="12"/>
      <c r="R541" s="12"/>
      <c r="S541" s="12"/>
      <c r="T541" s="12"/>
      <c r="U541" s="12"/>
      <c r="V541" s="12"/>
      <c r="W541" s="12"/>
      <c r="X541" s="12"/>
      <c r="Y541" s="12"/>
      <c r="Z541" s="12"/>
      <c r="AA541" s="12"/>
    </row>
    <row r="542" spans="1:27" ht="15" customHeight="1">
      <c r="A542" s="12"/>
      <c r="B542" s="2986" t="s">
        <v>699</v>
      </c>
      <c r="C542" s="2908"/>
      <c r="D542" s="3034"/>
      <c r="E542" s="2070">
        <v>0</v>
      </c>
      <c r="F542" s="185">
        <v>0</v>
      </c>
      <c r="G542" s="635">
        <v>0</v>
      </c>
      <c r="H542" s="2070">
        <v>0</v>
      </c>
      <c r="I542" s="185">
        <v>0</v>
      </c>
      <c r="J542" s="1859">
        <v>0</v>
      </c>
      <c r="K542" s="641">
        <v>0.15</v>
      </c>
      <c r="L542" s="642">
        <v>0</v>
      </c>
      <c r="M542" s="643">
        <v>0.08</v>
      </c>
      <c r="N542" s="12"/>
      <c r="O542" s="12"/>
      <c r="P542" s="12"/>
      <c r="Q542" s="12"/>
      <c r="R542" s="12"/>
      <c r="S542" s="12"/>
      <c r="T542" s="12"/>
      <c r="U542" s="12"/>
      <c r="V542" s="12"/>
      <c r="W542" s="12"/>
      <c r="X542" s="12"/>
      <c r="Y542" s="12"/>
      <c r="Z542" s="12"/>
      <c r="AA542" s="12"/>
    </row>
    <row r="543" spans="1:27" ht="15" customHeight="1">
      <c r="A543" s="12"/>
      <c r="B543" s="3449" t="s">
        <v>696</v>
      </c>
      <c r="C543" s="2993"/>
      <c r="D543" s="3314"/>
      <c r="E543" s="2023">
        <v>49</v>
      </c>
      <c r="F543" s="1857">
        <v>6</v>
      </c>
      <c r="G543" s="2024">
        <v>37</v>
      </c>
      <c r="H543" s="2023">
        <v>200</v>
      </c>
      <c r="I543" s="1857">
        <v>109</v>
      </c>
      <c r="J543" s="1858">
        <v>174</v>
      </c>
      <c r="K543" s="428">
        <v>919</v>
      </c>
      <c r="L543" s="639">
        <v>0</v>
      </c>
      <c r="M543" s="640">
        <v>512</v>
      </c>
      <c r="N543" s="12"/>
      <c r="O543" s="12"/>
      <c r="P543" s="12"/>
      <c r="Q543" s="12"/>
      <c r="R543" s="12"/>
      <c r="S543" s="12"/>
      <c r="T543" s="12"/>
      <c r="U543" s="12"/>
      <c r="V543" s="12"/>
      <c r="W543" s="12"/>
      <c r="X543" s="12"/>
      <c r="Y543" s="12"/>
      <c r="Z543" s="12"/>
      <c r="AA543" s="12"/>
    </row>
    <row r="544" spans="1:27" ht="15" customHeight="1">
      <c r="B544" s="3501" t="s">
        <v>700</v>
      </c>
      <c r="C544" s="3316"/>
      <c r="D544" s="3316"/>
      <c r="E544" s="3316"/>
      <c r="F544" s="3316"/>
      <c r="G544" s="3316"/>
      <c r="H544" s="3316"/>
      <c r="I544" s="3316"/>
      <c r="J544" s="3316"/>
      <c r="K544" s="3316"/>
      <c r="L544" s="3316"/>
      <c r="M544" s="3316"/>
    </row>
    <row r="545" spans="1:27" ht="15" customHeight="1">
      <c r="B545" s="2885"/>
      <c r="C545" s="2882"/>
      <c r="D545" s="2882"/>
      <c r="E545" s="2882"/>
      <c r="F545" s="2882"/>
      <c r="G545" s="2882"/>
      <c r="H545" s="2882"/>
      <c r="I545" s="2882"/>
      <c r="J545" s="2882"/>
      <c r="K545" s="2882"/>
      <c r="L545" s="2882"/>
      <c r="M545" s="2885"/>
    </row>
    <row r="546" spans="1:27" ht="15" customHeight="1">
      <c r="B546" s="3317"/>
      <c r="C546" s="3317"/>
      <c r="D546" s="3317"/>
      <c r="E546" s="3317"/>
      <c r="F546" s="3317"/>
      <c r="G546" s="3317"/>
      <c r="H546" s="3317"/>
      <c r="I546" s="3317"/>
      <c r="J546" s="3317"/>
      <c r="K546" s="3317"/>
      <c r="L546" s="3317"/>
      <c r="M546" s="3317"/>
    </row>
    <row r="547" spans="1:27" ht="15" customHeight="1">
      <c r="B547" s="23"/>
      <c r="C547" s="23"/>
      <c r="D547" s="23"/>
      <c r="E547" s="23"/>
      <c r="F547" s="23"/>
      <c r="G547" s="23"/>
      <c r="H547" s="23"/>
      <c r="I547" s="23"/>
      <c r="J547" s="23"/>
      <c r="K547" s="23"/>
      <c r="L547" s="23"/>
      <c r="M547" s="23"/>
    </row>
    <row r="548" spans="1:27" ht="15" customHeight="1">
      <c r="B548" s="1706" t="s">
        <v>172</v>
      </c>
      <c r="C548" s="1706"/>
      <c r="D548" s="1706"/>
      <c r="E548" s="1706"/>
      <c r="F548" s="1706"/>
      <c r="G548" s="1706"/>
      <c r="H548" s="1706"/>
      <c r="I548" s="1706"/>
      <c r="J548" s="1706"/>
      <c r="K548" s="1706"/>
      <c r="L548" s="1706"/>
      <c r="M548" s="1706"/>
    </row>
    <row r="549" spans="1:27" ht="15" customHeight="1">
      <c r="B549" s="2949" t="s">
        <v>701</v>
      </c>
      <c r="C549" s="2882"/>
      <c r="D549" s="2882"/>
      <c r="E549" s="2882"/>
      <c r="F549" s="2882"/>
      <c r="G549" s="2882"/>
      <c r="H549" s="2882"/>
      <c r="I549" s="2882"/>
      <c r="J549" s="2882"/>
      <c r="K549" s="2882"/>
      <c r="L549" s="2882"/>
      <c r="M549" s="2882"/>
    </row>
    <row r="550" spans="1:27" ht="15" customHeight="1">
      <c r="B550" s="2882"/>
      <c r="C550" s="2882"/>
      <c r="D550" s="2882"/>
      <c r="E550" s="2882"/>
      <c r="F550" s="2882"/>
      <c r="G550" s="2882"/>
      <c r="H550" s="2882"/>
      <c r="I550" s="2882"/>
      <c r="J550" s="2882"/>
      <c r="K550" s="2882"/>
      <c r="L550" s="2882"/>
      <c r="M550" s="2882"/>
    </row>
    <row r="551" spans="1:27" ht="15" customHeight="1">
      <c r="B551" s="2882"/>
      <c r="C551" s="2882"/>
      <c r="D551" s="2882"/>
      <c r="E551" s="2882"/>
      <c r="F551" s="2882"/>
      <c r="G551" s="2882"/>
      <c r="H551" s="2882"/>
      <c r="I551" s="2882"/>
      <c r="J551" s="2882"/>
      <c r="K551" s="2882"/>
      <c r="L551" s="2882"/>
      <c r="M551" s="2882"/>
    </row>
    <row r="552" spans="1:27" ht="15" customHeight="1">
      <c r="A552" s="307"/>
      <c r="B552" s="3157" t="s">
        <v>702</v>
      </c>
      <c r="C552" s="2885"/>
      <c r="D552" s="2885"/>
      <c r="E552" s="2885"/>
      <c r="F552" s="2885"/>
      <c r="G552" s="2885"/>
      <c r="H552" s="2885"/>
      <c r="I552" s="2885"/>
      <c r="J552" s="2885"/>
      <c r="K552" s="2885"/>
      <c r="L552" s="2885"/>
      <c r="M552" s="2885"/>
      <c r="N552" s="307"/>
      <c r="O552" s="307"/>
      <c r="P552" s="307"/>
      <c r="Q552" s="307"/>
      <c r="R552" s="307"/>
      <c r="S552" s="307"/>
      <c r="T552" s="307"/>
      <c r="U552" s="307"/>
      <c r="V552" s="307"/>
      <c r="W552" s="307"/>
      <c r="X552" s="307"/>
      <c r="Y552" s="307"/>
      <c r="Z552" s="307"/>
      <c r="AA552" s="307"/>
    </row>
    <row r="553" spans="1:27" ht="15" customHeight="1">
      <c r="B553" s="3549" t="s">
        <v>703</v>
      </c>
      <c r="C553" s="2885"/>
      <c r="D553" s="2885"/>
      <c r="E553" s="2885"/>
      <c r="F553" s="2885"/>
      <c r="G553" s="2885"/>
      <c r="H553" s="2885"/>
      <c r="I553" s="2885"/>
      <c r="J553" s="2885"/>
      <c r="K553" s="2885"/>
      <c r="L553" s="2885"/>
      <c r="M553" s="2885"/>
    </row>
    <row r="554" spans="1:27" ht="15" customHeight="1">
      <c r="B554" s="2885"/>
      <c r="C554" s="2885"/>
      <c r="D554" s="2885"/>
      <c r="E554" s="2885"/>
      <c r="F554" s="2885"/>
      <c r="G554" s="2885"/>
      <c r="H554" s="2885"/>
      <c r="I554" s="2885"/>
      <c r="J554" s="2885"/>
      <c r="K554" s="2885"/>
      <c r="L554" s="2885"/>
      <c r="M554" s="2885"/>
    </row>
    <row r="555" spans="1:27" ht="15" customHeight="1">
      <c r="B555" s="1"/>
      <c r="C555" s="1"/>
      <c r="D555" s="1"/>
      <c r="E555" s="1"/>
      <c r="F555" s="1"/>
      <c r="G555" s="1"/>
      <c r="H555" s="1"/>
      <c r="I555" s="1"/>
      <c r="J555" s="1"/>
      <c r="K555" s="1"/>
      <c r="L555" s="1"/>
      <c r="M555" s="1"/>
    </row>
    <row r="556" spans="1:27" ht="15" customHeight="1">
      <c r="B556" s="3296" t="s">
        <v>704</v>
      </c>
      <c r="C556" s="2885"/>
      <c r="D556" s="2885"/>
      <c r="E556" s="2885"/>
      <c r="F556" s="2885"/>
      <c r="G556" s="3030"/>
      <c r="H556" s="3319">
        <v>2023</v>
      </c>
      <c r="I556" s="3030"/>
      <c r="J556" s="3319">
        <v>2024</v>
      </c>
      <c r="K556" s="2885"/>
      <c r="L556" s="3437">
        <v>2025</v>
      </c>
      <c r="M556" s="2885"/>
    </row>
    <row r="557" spans="1:27" ht="15" customHeight="1">
      <c r="B557" s="3297"/>
      <c r="C557" s="3297"/>
      <c r="D557" s="3297"/>
      <c r="E557" s="3297"/>
      <c r="F557" s="3297"/>
      <c r="G557" s="3298"/>
      <c r="H557" s="2107" t="s">
        <v>160</v>
      </c>
      <c r="I557" s="2108" t="s">
        <v>161</v>
      </c>
      <c r="J557" s="2107" t="s">
        <v>160</v>
      </c>
      <c r="K557" s="2109" t="s">
        <v>161</v>
      </c>
      <c r="L557" s="450" t="s">
        <v>160</v>
      </c>
      <c r="M557" s="2109" t="s">
        <v>161</v>
      </c>
    </row>
    <row r="558" spans="1:27" ht="15" customHeight="1">
      <c r="A558" s="12"/>
      <c r="B558" s="1925" t="s">
        <v>705</v>
      </c>
      <c r="C558" s="1925"/>
      <c r="D558" s="1925"/>
      <c r="E558" s="1925"/>
      <c r="F558" s="1925"/>
      <c r="G558" s="1992"/>
      <c r="H558" s="2225">
        <v>184.81289680173776</v>
      </c>
      <c r="I558" s="2226">
        <v>34.124906089509089</v>
      </c>
      <c r="J558" s="2227">
        <v>146.15</v>
      </c>
      <c r="K558" s="2228">
        <v>0.25</v>
      </c>
      <c r="L558" s="644">
        <v>102.9</v>
      </c>
      <c r="M558" s="2229">
        <v>19.78</v>
      </c>
      <c r="N558" s="12"/>
      <c r="O558" s="12"/>
      <c r="P558" s="12"/>
      <c r="Q558" s="12"/>
      <c r="R558" s="12"/>
      <c r="S558" s="12"/>
      <c r="T558" s="12"/>
      <c r="U558" s="12"/>
      <c r="V558" s="12"/>
      <c r="W558" s="12"/>
      <c r="X558" s="12"/>
      <c r="Y558" s="12"/>
      <c r="Z558" s="12"/>
      <c r="AA558" s="12"/>
    </row>
    <row r="559" spans="1:27" ht="15" customHeight="1">
      <c r="A559" s="12"/>
      <c r="B559" s="1791" t="s">
        <v>706</v>
      </c>
      <c r="C559" s="1791"/>
      <c r="D559" s="1791"/>
      <c r="E559" s="1791"/>
      <c r="F559" s="1791"/>
      <c r="G559" s="1994"/>
      <c r="H559" s="2230">
        <v>0.19855931061343726</v>
      </c>
      <c r="I559" s="645">
        <v>0.2452281811776032</v>
      </c>
      <c r="J559" s="2231">
        <v>0.2</v>
      </c>
      <c r="K559" s="2232">
        <v>0.2</v>
      </c>
      <c r="L559" s="646">
        <v>0.23</v>
      </c>
      <c r="M559" s="647">
        <v>0.19</v>
      </c>
      <c r="N559" s="12"/>
      <c r="O559" s="12"/>
      <c r="P559" s="12"/>
      <c r="Q559" s="12"/>
      <c r="R559" s="12"/>
      <c r="S559" s="12"/>
      <c r="T559" s="12"/>
      <c r="U559" s="12"/>
      <c r="V559" s="12"/>
      <c r="W559" s="12"/>
      <c r="X559" s="12"/>
      <c r="Y559" s="12"/>
      <c r="Z559" s="12"/>
      <c r="AA559" s="12"/>
    </row>
    <row r="560" spans="1:27" ht="15" customHeight="1">
      <c r="A560" s="12"/>
      <c r="B560" s="1791" t="s">
        <v>707</v>
      </c>
      <c r="C560" s="1791"/>
      <c r="D560" s="1791"/>
      <c r="E560" s="1791"/>
      <c r="F560" s="1791"/>
      <c r="G560" s="1994"/>
      <c r="H560" s="2224">
        <v>0</v>
      </c>
      <c r="I560" s="2233">
        <v>0</v>
      </c>
      <c r="J560" s="2234">
        <v>0</v>
      </c>
      <c r="K560" s="2235">
        <v>0</v>
      </c>
      <c r="L560" s="648">
        <v>0</v>
      </c>
      <c r="M560" s="2236">
        <v>0</v>
      </c>
      <c r="N560" s="12"/>
      <c r="O560" s="12"/>
      <c r="P560" s="12"/>
      <c r="Q560" s="12"/>
      <c r="R560" s="12"/>
      <c r="S560" s="12"/>
      <c r="T560" s="12"/>
      <c r="U560" s="12"/>
      <c r="V560" s="12"/>
      <c r="W560" s="12"/>
      <c r="X560" s="12"/>
      <c r="Y560" s="12"/>
      <c r="Z560" s="12"/>
      <c r="AA560" s="12"/>
    </row>
    <row r="561" spans="1:27" ht="15" customHeight="1">
      <c r="A561" s="12"/>
      <c r="B561" s="2133" t="s">
        <v>708</v>
      </c>
      <c r="C561" s="2133"/>
      <c r="D561" s="2133"/>
      <c r="E561" s="2133"/>
      <c r="F561" s="2133"/>
      <c r="G561" s="2237"/>
      <c r="H561" s="2023">
        <v>85130</v>
      </c>
      <c r="I561" s="2074" t="s">
        <v>42</v>
      </c>
      <c r="J561" s="2238">
        <v>89898.58</v>
      </c>
      <c r="K561" s="2075" t="s">
        <v>42</v>
      </c>
      <c r="L561" s="2239">
        <v>121273.03</v>
      </c>
      <c r="M561" s="2240" t="s">
        <v>42</v>
      </c>
      <c r="N561" s="12"/>
      <c r="O561" s="12"/>
      <c r="P561" s="12"/>
      <c r="Q561" s="12"/>
      <c r="R561" s="12"/>
      <c r="S561" s="12"/>
      <c r="T561" s="12"/>
      <c r="U561" s="12"/>
      <c r="V561" s="12"/>
      <c r="W561" s="12"/>
      <c r="X561" s="12"/>
      <c r="Y561" s="12"/>
      <c r="Z561" s="12"/>
      <c r="AA561" s="12"/>
    </row>
    <row r="562" spans="1:27" ht="15" customHeight="1">
      <c r="B562" s="3546" t="s">
        <v>709</v>
      </c>
      <c r="C562" s="3328"/>
      <c r="D562" s="3328"/>
      <c r="E562" s="3328"/>
      <c r="F562" s="3328"/>
      <c r="G562" s="3328"/>
      <c r="H562" s="3328"/>
      <c r="I562" s="3328"/>
      <c r="J562" s="3328"/>
      <c r="K562" s="3328"/>
      <c r="L562" s="3328"/>
      <c r="M562" s="3328"/>
    </row>
    <row r="563" spans="1:27" ht="15" customHeight="1">
      <c r="B563" s="12"/>
      <c r="C563" s="12"/>
      <c r="D563" s="12"/>
      <c r="E563" s="12"/>
      <c r="F563" s="12"/>
      <c r="G563" s="12"/>
      <c r="H563" s="12"/>
      <c r="I563" s="12"/>
      <c r="J563" s="12"/>
      <c r="K563" s="12"/>
      <c r="L563" s="12"/>
      <c r="M563" s="12"/>
    </row>
    <row r="564" spans="1:27" ht="15" customHeight="1">
      <c r="B564" s="3444" t="s">
        <v>710</v>
      </c>
      <c r="C564" s="2885"/>
      <c r="D564" s="2885"/>
      <c r="E564" s="2885"/>
      <c r="F564" s="2885"/>
      <c r="G564" s="3030"/>
      <c r="H564" s="3319">
        <v>2023</v>
      </c>
      <c r="I564" s="3030"/>
      <c r="J564" s="3319">
        <v>2024</v>
      </c>
      <c r="K564" s="2885"/>
      <c r="L564" s="3437">
        <v>2025</v>
      </c>
      <c r="M564" s="2885"/>
    </row>
    <row r="565" spans="1:27" ht="15" customHeight="1">
      <c r="B565" s="3297"/>
      <c r="C565" s="3297"/>
      <c r="D565" s="3297"/>
      <c r="E565" s="3297"/>
      <c r="F565" s="3297"/>
      <c r="G565" s="3298"/>
      <c r="H565" s="2107" t="s">
        <v>160</v>
      </c>
      <c r="I565" s="2108" t="s">
        <v>161</v>
      </c>
      <c r="J565" s="2107" t="s">
        <v>160</v>
      </c>
      <c r="K565" s="2109" t="s">
        <v>161</v>
      </c>
      <c r="L565" s="450" t="s">
        <v>160</v>
      </c>
      <c r="M565" s="2109" t="s">
        <v>161</v>
      </c>
    </row>
    <row r="566" spans="1:27" ht="15" customHeight="1">
      <c r="A566" s="12"/>
      <c r="B566" s="1925" t="s">
        <v>711</v>
      </c>
      <c r="C566" s="1925"/>
      <c r="D566" s="1925"/>
      <c r="E566" s="1925"/>
      <c r="F566" s="1925"/>
      <c r="G566" s="1992"/>
      <c r="H566" s="2225">
        <v>2.2867071375505699</v>
      </c>
      <c r="I566" s="2226">
        <v>0.37588926708152187</v>
      </c>
      <c r="J566" s="2225">
        <v>1.37</v>
      </c>
      <c r="K566" s="2228">
        <v>0.68</v>
      </c>
      <c r="L566" s="649">
        <v>6.55</v>
      </c>
      <c r="M566" s="650">
        <v>0.94</v>
      </c>
      <c r="N566" s="12"/>
      <c r="O566" s="12"/>
      <c r="P566" s="12"/>
      <c r="Q566" s="12"/>
      <c r="R566" s="12"/>
      <c r="S566" s="12"/>
      <c r="T566" s="12"/>
      <c r="U566" s="12"/>
      <c r="V566" s="12"/>
      <c r="W566" s="12"/>
      <c r="X566" s="12"/>
      <c r="Y566" s="12"/>
      <c r="Z566" s="12"/>
      <c r="AA566" s="12"/>
    </row>
    <row r="567" spans="1:27" ht="15" customHeight="1">
      <c r="A567" s="12"/>
      <c r="B567" s="1791" t="s">
        <v>712</v>
      </c>
      <c r="C567" s="1791"/>
      <c r="D567" s="1791"/>
      <c r="E567" s="1791"/>
      <c r="F567" s="1791"/>
      <c r="G567" s="1994"/>
      <c r="H567" s="2230">
        <v>0.94158529193258755</v>
      </c>
      <c r="I567" s="645">
        <v>0.37588926708152187</v>
      </c>
      <c r="J567" s="2230">
        <v>0.82</v>
      </c>
      <c r="K567" s="2232">
        <v>0.34</v>
      </c>
      <c r="L567" s="651">
        <v>0.6</v>
      </c>
      <c r="M567" s="652">
        <v>0.19</v>
      </c>
      <c r="N567" s="12"/>
      <c r="O567" s="12"/>
      <c r="P567" s="12"/>
      <c r="Q567" s="12"/>
      <c r="R567" s="12"/>
      <c r="S567" s="12"/>
      <c r="T567" s="12"/>
      <c r="U567" s="12"/>
      <c r="V567" s="12"/>
      <c r="W567" s="12"/>
      <c r="X567" s="12"/>
      <c r="Y567" s="12"/>
      <c r="Z567" s="12"/>
      <c r="AA567" s="12"/>
    </row>
    <row r="568" spans="1:27" ht="15" customHeight="1">
      <c r="A568" s="12"/>
      <c r="B568" s="1791" t="s">
        <v>713</v>
      </c>
      <c r="C568" s="1791"/>
      <c r="D568" s="1791"/>
      <c r="E568" s="1791"/>
      <c r="F568" s="1791"/>
      <c r="G568" s="1994"/>
      <c r="H568" s="2224">
        <v>0</v>
      </c>
      <c r="I568" s="2233">
        <v>0</v>
      </c>
      <c r="J568" s="2234">
        <v>0</v>
      </c>
      <c r="K568" s="2235">
        <v>0</v>
      </c>
      <c r="L568" s="653">
        <v>0.15</v>
      </c>
      <c r="M568" s="654">
        <v>0</v>
      </c>
      <c r="N568" s="12"/>
      <c r="O568" s="12"/>
      <c r="P568" s="12"/>
      <c r="Q568" s="12"/>
      <c r="R568" s="12"/>
      <c r="S568" s="12"/>
      <c r="T568" s="12"/>
      <c r="U568" s="12"/>
      <c r="V568" s="12"/>
      <c r="W568" s="12"/>
      <c r="X568" s="12"/>
      <c r="Y568" s="12"/>
      <c r="Z568" s="12"/>
      <c r="AA568" s="12"/>
    </row>
    <row r="569" spans="1:27" ht="15" customHeight="1">
      <c r="A569" s="12"/>
      <c r="B569" s="2133" t="s">
        <v>708</v>
      </c>
      <c r="C569" s="2133"/>
      <c r="D569" s="2133"/>
      <c r="E569" s="2133"/>
      <c r="F569" s="2133"/>
      <c r="G569" s="2237"/>
      <c r="H569" s="2023">
        <v>4868</v>
      </c>
      <c r="I569" s="2074" t="s">
        <v>42</v>
      </c>
      <c r="J569" s="2238">
        <v>9109.83</v>
      </c>
      <c r="K569" s="2075" t="s">
        <v>42</v>
      </c>
      <c r="L569" s="655">
        <v>9177.35</v>
      </c>
      <c r="M569" s="2241" t="s">
        <v>42</v>
      </c>
      <c r="N569" s="12"/>
      <c r="O569" s="12"/>
      <c r="P569" s="12"/>
      <c r="Q569" s="12"/>
      <c r="R569" s="12"/>
      <c r="S569" s="12"/>
      <c r="T569" s="12"/>
      <c r="U569" s="12"/>
      <c r="V569" s="12"/>
      <c r="W569" s="12"/>
      <c r="X569" s="12"/>
      <c r="Y569" s="12"/>
      <c r="Z569" s="12"/>
      <c r="AA569" s="12"/>
    </row>
    <row r="570" spans="1:27" ht="15" customHeight="1">
      <c r="B570" s="3546" t="s">
        <v>709</v>
      </c>
      <c r="C570" s="3328"/>
      <c r="D570" s="3328"/>
      <c r="E570" s="3328"/>
      <c r="F570" s="3328"/>
      <c r="G570" s="3328"/>
      <c r="H570" s="3328"/>
      <c r="I570" s="3328"/>
      <c r="J570" s="3328"/>
      <c r="K570" s="3328"/>
      <c r="L570" s="3328"/>
      <c r="M570" s="3328"/>
    </row>
    <row r="571" spans="1:27" ht="15" customHeight="1">
      <c r="B571" s="1"/>
      <c r="C571" s="1"/>
      <c r="D571" s="1"/>
      <c r="E571" s="1"/>
      <c r="F571" s="1"/>
      <c r="G571" s="1"/>
      <c r="H571" s="1"/>
      <c r="I571" s="1"/>
      <c r="J571" s="1"/>
      <c r="K571" s="1"/>
      <c r="L571" s="1"/>
      <c r="M571" s="1"/>
    </row>
    <row r="572" spans="1:27" ht="17.25" customHeight="1">
      <c r="B572" s="303" t="s">
        <v>174</v>
      </c>
      <c r="C572" s="656"/>
      <c r="D572" s="10"/>
      <c r="E572" s="10"/>
      <c r="F572" s="10"/>
      <c r="G572" s="10"/>
      <c r="H572" s="10"/>
      <c r="I572" s="10"/>
      <c r="J572" s="10"/>
      <c r="K572" s="10"/>
      <c r="L572" s="10"/>
      <c r="M572" s="10"/>
    </row>
    <row r="575" spans="1:27" ht="15" customHeight="1">
      <c r="B575" s="1705" t="s">
        <v>175</v>
      </c>
      <c r="C575" s="1705"/>
      <c r="D575" s="1705"/>
      <c r="E575" s="1705"/>
      <c r="F575" s="1705"/>
      <c r="G575" s="1705"/>
      <c r="H575" s="1705"/>
      <c r="I575" s="1705"/>
      <c r="J575" s="1705"/>
      <c r="K575" s="1705"/>
      <c r="L575" s="1705"/>
      <c r="M575" s="1705"/>
    </row>
    <row r="576" spans="1:27" ht="15" customHeight="1">
      <c r="B576" s="1"/>
      <c r="C576" s="1"/>
      <c r="D576" s="1"/>
      <c r="E576" s="1"/>
      <c r="F576" s="1"/>
      <c r="G576" s="1"/>
      <c r="H576" s="1"/>
      <c r="I576" s="1"/>
      <c r="J576" s="1"/>
      <c r="K576" s="1"/>
      <c r="L576" s="1"/>
      <c r="M576" s="1"/>
    </row>
    <row r="577" spans="1:27" ht="15" customHeight="1">
      <c r="B577" s="3444" t="s">
        <v>714</v>
      </c>
      <c r="C577" s="2885"/>
      <c r="D577" s="2885"/>
      <c r="E577" s="2885"/>
      <c r="F577" s="2885"/>
      <c r="G577" s="3030"/>
      <c r="H577" s="3319" t="s">
        <v>586</v>
      </c>
      <c r="I577" s="2885"/>
      <c r="J577" s="3030"/>
      <c r="K577" s="3547" t="s">
        <v>587</v>
      </c>
      <c r="L577" s="2885"/>
      <c r="M577" s="2885"/>
    </row>
    <row r="578" spans="1:27" ht="15" customHeight="1">
      <c r="B578" s="3297"/>
      <c r="C578" s="3297"/>
      <c r="D578" s="3297"/>
      <c r="E578" s="3297"/>
      <c r="F578" s="3297"/>
      <c r="G578" s="3298"/>
      <c r="H578" s="2028">
        <v>2023</v>
      </c>
      <c r="I578" s="2047">
        <v>2024</v>
      </c>
      <c r="J578" s="2242">
        <v>2025</v>
      </c>
      <c r="K578" s="390">
        <v>2023</v>
      </c>
      <c r="L578" s="2047">
        <v>2024</v>
      </c>
      <c r="M578" s="2242">
        <v>2025</v>
      </c>
    </row>
    <row r="579" spans="1:27" ht="15" customHeight="1">
      <c r="A579" s="12"/>
      <c r="B579" s="1925" t="s">
        <v>177</v>
      </c>
      <c r="C579" s="1925"/>
      <c r="D579" s="1925"/>
      <c r="E579" s="1925"/>
      <c r="F579" s="1925"/>
      <c r="G579" s="1992"/>
      <c r="H579" s="2219">
        <v>1393</v>
      </c>
      <c r="I579" s="2243">
        <v>1412</v>
      </c>
      <c r="J579" s="657">
        <v>1432</v>
      </c>
      <c r="K579" s="658">
        <v>362</v>
      </c>
      <c r="L579" s="2244">
        <v>373</v>
      </c>
      <c r="M579" s="2244">
        <v>390</v>
      </c>
      <c r="N579" s="12"/>
      <c r="O579" s="12"/>
      <c r="P579" s="12"/>
      <c r="Q579" s="12"/>
      <c r="R579" s="12"/>
      <c r="S579" s="12"/>
      <c r="T579" s="12"/>
      <c r="U579" s="12"/>
      <c r="V579" s="12"/>
      <c r="W579" s="12"/>
      <c r="X579" s="12"/>
      <c r="Y579" s="12"/>
      <c r="Z579" s="12"/>
      <c r="AA579" s="12"/>
    </row>
    <row r="580" spans="1:27" ht="15" customHeight="1">
      <c r="A580" s="12"/>
      <c r="B580" s="3313" t="s">
        <v>178</v>
      </c>
      <c r="C580" s="2993"/>
      <c r="D580" s="2993"/>
      <c r="E580" s="2993"/>
      <c r="F580" s="2993"/>
      <c r="G580" s="3314"/>
      <c r="H580" s="2245">
        <v>11970.05906</v>
      </c>
      <c r="I580" s="2246">
        <v>8283.9699999999993</v>
      </c>
      <c r="J580" s="659">
        <v>10255.1</v>
      </c>
      <c r="K580" s="660">
        <v>171.25766999999999</v>
      </c>
      <c r="L580" s="661">
        <v>172.33</v>
      </c>
      <c r="M580" s="661">
        <v>143.62</v>
      </c>
      <c r="N580" s="12"/>
      <c r="O580" s="12"/>
      <c r="P580" s="12"/>
      <c r="Q580" s="12"/>
      <c r="R580" s="12"/>
      <c r="S580" s="12"/>
      <c r="T580" s="12"/>
      <c r="U580" s="12"/>
      <c r="V580" s="12"/>
      <c r="W580" s="12"/>
      <c r="X580" s="12"/>
      <c r="Y580" s="12"/>
      <c r="Z580" s="12"/>
      <c r="AA580" s="12"/>
    </row>
    <row r="581" spans="1:27" ht="15" customHeight="1">
      <c r="B581" s="3546" t="s">
        <v>715</v>
      </c>
      <c r="C581" s="3328"/>
      <c r="D581" s="3328"/>
      <c r="E581" s="3328"/>
      <c r="F581" s="3328"/>
      <c r="G581" s="3328"/>
      <c r="H581" s="3328"/>
      <c r="I581" s="3328"/>
      <c r="J581" s="3328"/>
      <c r="K581" s="3328"/>
      <c r="L581" s="3328"/>
      <c r="M581" s="3328"/>
    </row>
    <row r="582" spans="1:27" ht="15" customHeight="1">
      <c r="B582" s="662"/>
      <c r="C582" s="662"/>
      <c r="D582" s="662"/>
      <c r="E582" s="662"/>
      <c r="F582" s="662"/>
      <c r="G582" s="662"/>
      <c r="H582" s="662"/>
      <c r="I582" s="662"/>
      <c r="J582" s="662"/>
      <c r="K582" s="662"/>
      <c r="L582" s="662"/>
      <c r="M582" s="662"/>
    </row>
    <row r="583" spans="1:27" ht="15" customHeight="1">
      <c r="B583" s="1705" t="s">
        <v>180</v>
      </c>
      <c r="C583" s="1705"/>
      <c r="D583" s="1705"/>
      <c r="E583" s="1705"/>
      <c r="F583" s="1705"/>
      <c r="G583" s="1705"/>
      <c r="H583" s="1705"/>
      <c r="I583" s="1705"/>
      <c r="J583" s="1705"/>
      <c r="K583" s="1705"/>
      <c r="L583" s="1705"/>
      <c r="M583" s="1705"/>
    </row>
    <row r="584" spans="1:27" ht="15" customHeight="1">
      <c r="B584" s="1"/>
      <c r="C584" s="1"/>
      <c r="D584" s="1"/>
      <c r="E584" s="1"/>
      <c r="F584" s="1"/>
      <c r="G584" s="1"/>
      <c r="H584" s="1"/>
      <c r="I584" s="1"/>
      <c r="J584" s="1"/>
      <c r="K584" s="1"/>
      <c r="L584" s="1"/>
      <c r="M584" s="1"/>
    </row>
    <row r="585" spans="1:27" ht="15" customHeight="1">
      <c r="B585" s="3296" t="s">
        <v>716</v>
      </c>
      <c r="C585" s="2885"/>
      <c r="D585" s="2885"/>
      <c r="E585" s="2885"/>
      <c r="F585" s="2885"/>
      <c r="G585" s="3030"/>
      <c r="H585" s="3319" t="s">
        <v>586</v>
      </c>
      <c r="I585" s="2885"/>
      <c r="J585" s="3030"/>
      <c r="K585" s="3547" t="s">
        <v>587</v>
      </c>
      <c r="L585" s="2885"/>
      <c r="M585" s="2885"/>
    </row>
    <row r="586" spans="1:27" ht="15" customHeight="1">
      <c r="B586" s="3297"/>
      <c r="C586" s="3297"/>
      <c r="D586" s="3297"/>
      <c r="E586" s="3297"/>
      <c r="F586" s="3297"/>
      <c r="G586" s="3298"/>
      <c r="H586" s="2029">
        <v>2023</v>
      </c>
      <c r="I586" s="663">
        <v>2024</v>
      </c>
      <c r="J586" s="663">
        <v>2025</v>
      </c>
      <c r="K586" s="390">
        <v>2023</v>
      </c>
      <c r="L586" s="2047">
        <v>2024</v>
      </c>
      <c r="M586" s="2242">
        <v>2025</v>
      </c>
    </row>
    <row r="587" spans="1:27" ht="15" customHeight="1">
      <c r="A587" s="12"/>
      <c r="B587" s="1925" t="s">
        <v>183</v>
      </c>
      <c r="C587" s="1925"/>
      <c r="D587" s="1925"/>
      <c r="E587" s="1925"/>
      <c r="F587" s="1925"/>
      <c r="G587" s="1992"/>
      <c r="H587" s="2247">
        <v>0.629</v>
      </c>
      <c r="I587" s="2247">
        <v>0.629</v>
      </c>
      <c r="J587" s="664">
        <v>0.65100000000000002</v>
      </c>
      <c r="K587" s="665">
        <v>0.78100000000000003</v>
      </c>
      <c r="L587" s="2248">
        <v>0.752</v>
      </c>
      <c r="M587" s="666">
        <v>0.75900000000000001</v>
      </c>
      <c r="N587" s="12"/>
      <c r="O587" s="12"/>
      <c r="P587" s="12"/>
      <c r="Q587" s="12"/>
      <c r="R587" s="12"/>
      <c r="S587" s="12"/>
      <c r="T587" s="12"/>
      <c r="U587" s="12"/>
      <c r="V587" s="12"/>
      <c r="W587" s="12"/>
      <c r="X587" s="12"/>
      <c r="Y587" s="12"/>
      <c r="Z587" s="12"/>
      <c r="AA587" s="12"/>
    </row>
    <row r="588" spans="1:27" ht="15" customHeight="1">
      <c r="A588" s="12"/>
      <c r="B588" s="1791" t="s">
        <v>184</v>
      </c>
      <c r="C588" s="1791"/>
      <c r="D588" s="1791"/>
      <c r="E588" s="1791"/>
      <c r="F588" s="1791"/>
      <c r="G588" s="1994"/>
      <c r="H588" s="2249">
        <v>0.30299999999999999</v>
      </c>
      <c r="I588" s="2249">
        <v>0.30299999999999999</v>
      </c>
      <c r="J588" s="667">
        <v>0.30199999999999999</v>
      </c>
      <c r="K588" s="2250">
        <v>0.83399999999999996</v>
      </c>
      <c r="L588" s="668">
        <v>0.86899999999999999</v>
      </c>
      <c r="M588" s="669">
        <v>0.77200000000000002</v>
      </c>
      <c r="N588" s="12"/>
      <c r="O588" s="12"/>
      <c r="P588" s="12"/>
      <c r="Q588" s="12"/>
      <c r="R588" s="12"/>
      <c r="S588" s="12"/>
      <c r="T588" s="12"/>
      <c r="U588" s="12"/>
      <c r="V588" s="12"/>
      <c r="W588" s="12"/>
      <c r="X588" s="12"/>
      <c r="Y588" s="12"/>
      <c r="Z588" s="12"/>
      <c r="AA588" s="12"/>
    </row>
    <row r="589" spans="1:27" ht="15" customHeight="1">
      <c r="A589" s="12"/>
      <c r="B589" s="1849" t="s">
        <v>150</v>
      </c>
      <c r="C589" s="1849"/>
      <c r="D589" s="1849"/>
      <c r="E589" s="1849"/>
      <c r="F589" s="1849"/>
      <c r="G589" s="2034"/>
      <c r="H589" s="2251">
        <v>0.39500000000000002</v>
      </c>
      <c r="I589" s="2251">
        <v>0.39500000000000002</v>
      </c>
      <c r="J589" s="670">
        <v>0.38900000000000001</v>
      </c>
      <c r="K589" s="2252">
        <v>0.81699999999999995</v>
      </c>
      <c r="L589" s="671">
        <v>0.82499999999999996</v>
      </c>
      <c r="M589" s="672">
        <v>0.76600000000000001</v>
      </c>
      <c r="N589" s="12"/>
      <c r="O589" s="12"/>
      <c r="P589" s="12"/>
      <c r="Q589" s="12"/>
      <c r="R589" s="12"/>
      <c r="S589" s="12"/>
      <c r="T589" s="12"/>
      <c r="U589" s="12"/>
      <c r="V589" s="12"/>
      <c r="W589" s="12"/>
      <c r="X589" s="12"/>
      <c r="Y589" s="12"/>
      <c r="Z589" s="12"/>
      <c r="AA589" s="12"/>
    </row>
    <row r="590" spans="1:27" ht="15" customHeight="1">
      <c r="B590" s="3548" t="s">
        <v>717</v>
      </c>
      <c r="C590" s="3328"/>
      <c r="D590" s="3328"/>
      <c r="E590" s="3328"/>
      <c r="F590" s="3328"/>
      <c r="G590" s="3328"/>
      <c r="H590" s="3328"/>
      <c r="I590" s="3328"/>
      <c r="J590" s="3328"/>
      <c r="K590" s="3328"/>
      <c r="L590" s="3328"/>
      <c r="M590" s="3328"/>
    </row>
    <row r="591" spans="1:27" ht="15" customHeight="1">
      <c r="B591" s="673"/>
      <c r="C591" s="673"/>
      <c r="D591" s="673"/>
      <c r="E591" s="673"/>
      <c r="F591" s="673"/>
      <c r="G591" s="673"/>
      <c r="H591" s="673"/>
      <c r="I591" s="673"/>
      <c r="J591" s="673"/>
      <c r="K591" s="673"/>
      <c r="L591" s="673"/>
      <c r="M591" s="673"/>
    </row>
    <row r="592" spans="1:27" ht="15" customHeight="1">
      <c r="B592" s="1706" t="s">
        <v>186</v>
      </c>
      <c r="C592" s="1705"/>
      <c r="D592" s="1705"/>
      <c r="E592" s="1705"/>
      <c r="F592" s="1705"/>
      <c r="G592" s="1705"/>
      <c r="H592" s="1705"/>
      <c r="I592" s="1705"/>
      <c r="J592" s="1705"/>
      <c r="K592" s="1705"/>
      <c r="L592" s="1705"/>
      <c r="M592" s="1705"/>
    </row>
    <row r="593" spans="1:27" ht="15" customHeight="1">
      <c r="B593" s="1"/>
      <c r="C593" s="1"/>
      <c r="D593" s="1"/>
      <c r="E593" s="1"/>
      <c r="F593" s="1"/>
      <c r="G593" s="1"/>
      <c r="H593" s="1"/>
      <c r="I593" s="1"/>
      <c r="J593" s="1"/>
      <c r="K593" s="1"/>
      <c r="L593" s="1"/>
      <c r="M593" s="1"/>
    </row>
    <row r="594" spans="1:27" ht="15" customHeight="1">
      <c r="B594" s="3444" t="s">
        <v>718</v>
      </c>
      <c r="C594" s="2885"/>
      <c r="D594" s="2885"/>
      <c r="E594" s="2885"/>
      <c r="F594" s="2885"/>
      <c r="G594" s="3030"/>
      <c r="H594" s="3320" t="s">
        <v>719</v>
      </c>
      <c r="I594" s="2885"/>
      <c r="J594" s="2885"/>
      <c r="K594" s="3390"/>
      <c r="L594" s="2885"/>
      <c r="M594" s="2885"/>
    </row>
    <row r="595" spans="1:27" ht="15" customHeight="1">
      <c r="B595" s="3297"/>
      <c r="C595" s="3297"/>
      <c r="D595" s="3297"/>
      <c r="E595" s="3297"/>
      <c r="F595" s="3297"/>
      <c r="G595" s="3298"/>
      <c r="H595" s="2029">
        <v>2023</v>
      </c>
      <c r="I595" s="2047">
        <v>2024</v>
      </c>
      <c r="J595" s="2253">
        <v>2025</v>
      </c>
      <c r="K595" s="2147"/>
      <c r="L595" s="2147"/>
      <c r="M595" s="2147"/>
    </row>
    <row r="596" spans="1:27" ht="15" customHeight="1">
      <c r="A596" s="12"/>
      <c r="B596" s="1925" t="s">
        <v>189</v>
      </c>
      <c r="C596" s="1925"/>
      <c r="D596" s="1925"/>
      <c r="E596" s="1925"/>
      <c r="F596" s="1925"/>
      <c r="G596" s="1992"/>
      <c r="H596" s="617">
        <v>1251</v>
      </c>
      <c r="I596" s="2210">
        <v>1412</v>
      </c>
      <c r="J596" s="620">
        <v>1432</v>
      </c>
      <c r="K596" s="2254"/>
      <c r="L596" s="2255"/>
      <c r="M596" s="2255"/>
      <c r="N596" s="12"/>
      <c r="O596" s="12"/>
      <c r="P596" s="12"/>
      <c r="Q596" s="12"/>
      <c r="R596" s="12"/>
      <c r="S596" s="12"/>
      <c r="T596" s="12"/>
      <c r="U596" s="12"/>
      <c r="V596" s="12"/>
      <c r="W596" s="12"/>
      <c r="X596" s="12"/>
      <c r="Y596" s="12"/>
      <c r="Z596" s="12"/>
      <c r="AA596" s="12"/>
    </row>
    <row r="597" spans="1:27" ht="15" customHeight="1">
      <c r="A597" s="12"/>
      <c r="B597" s="1791" t="s">
        <v>190</v>
      </c>
      <c r="C597" s="1791"/>
      <c r="D597" s="1791"/>
      <c r="E597" s="1791"/>
      <c r="F597" s="1791"/>
      <c r="G597" s="1994"/>
      <c r="H597" s="674">
        <v>1251</v>
      </c>
      <c r="I597" s="675">
        <v>1412</v>
      </c>
      <c r="J597" s="676">
        <v>1432</v>
      </c>
      <c r="K597" s="2254"/>
      <c r="L597" s="2255"/>
      <c r="M597" s="2255"/>
      <c r="N597" s="12"/>
      <c r="O597" s="12"/>
      <c r="P597" s="12"/>
      <c r="Q597" s="12"/>
      <c r="R597" s="12"/>
      <c r="S597" s="12"/>
      <c r="T597" s="12"/>
      <c r="U597" s="12"/>
      <c r="V597" s="12"/>
      <c r="W597" s="12"/>
      <c r="X597" s="12"/>
      <c r="Y597" s="12"/>
      <c r="Z597" s="12"/>
      <c r="AA597" s="12"/>
    </row>
    <row r="598" spans="1:27" ht="15" customHeight="1">
      <c r="A598" s="12"/>
      <c r="B598" s="2133" t="s">
        <v>191</v>
      </c>
      <c r="C598" s="2133"/>
      <c r="D598" s="2133"/>
      <c r="E598" s="2133"/>
      <c r="F598" s="2133"/>
      <c r="G598" s="2237"/>
      <c r="H598" s="677">
        <v>1</v>
      </c>
      <c r="I598" s="678">
        <v>1</v>
      </c>
      <c r="J598" s="679">
        <v>1</v>
      </c>
      <c r="K598" s="2256"/>
      <c r="L598" s="2151"/>
      <c r="M598" s="2151"/>
      <c r="N598" s="12"/>
      <c r="O598" s="12"/>
      <c r="P598" s="12"/>
      <c r="Q598" s="12"/>
      <c r="R598" s="12"/>
      <c r="S598" s="12"/>
      <c r="T598" s="12"/>
      <c r="U598" s="12"/>
      <c r="V598" s="12"/>
      <c r="W598" s="12"/>
      <c r="X598" s="12"/>
      <c r="Y598" s="12"/>
      <c r="Z598" s="12"/>
      <c r="AA598" s="12"/>
    </row>
    <row r="599" spans="1:27" ht="15" customHeight="1">
      <c r="B599" s="3445" t="s">
        <v>720</v>
      </c>
      <c r="C599" s="3316"/>
      <c r="D599" s="3316"/>
      <c r="E599" s="3316"/>
      <c r="F599" s="3316"/>
      <c r="G599" s="3316"/>
      <c r="H599" s="3316"/>
      <c r="I599" s="3316"/>
      <c r="J599" s="3316"/>
      <c r="K599" s="673"/>
      <c r="L599" s="673"/>
      <c r="M599" s="673"/>
    </row>
    <row r="600" spans="1:27" ht="15" customHeight="1">
      <c r="B600" s="2885"/>
      <c r="C600" s="2882"/>
      <c r="D600" s="2882"/>
      <c r="E600" s="2882"/>
      <c r="F600" s="2882"/>
      <c r="G600" s="2882"/>
      <c r="H600" s="2882"/>
      <c r="I600" s="2882"/>
      <c r="J600" s="2885"/>
      <c r="K600" s="673"/>
      <c r="L600" s="673"/>
      <c r="M600" s="673"/>
    </row>
    <row r="601" spans="1:27" ht="15" customHeight="1">
      <c r="B601" s="3317"/>
      <c r="C601" s="3317"/>
      <c r="D601" s="3317"/>
      <c r="E601" s="3317"/>
      <c r="F601" s="3317"/>
      <c r="G601" s="3317"/>
      <c r="H601" s="3317"/>
      <c r="I601" s="3317"/>
      <c r="J601" s="3317"/>
      <c r="K601" s="673"/>
      <c r="L601" s="673"/>
      <c r="M601" s="673"/>
    </row>
    <row r="602" spans="1:27" ht="15" customHeight="1">
      <c r="B602" s="1"/>
      <c r="C602" s="1"/>
      <c r="D602" s="1"/>
      <c r="E602" s="1"/>
      <c r="F602" s="1"/>
      <c r="G602" s="1"/>
      <c r="H602" s="1"/>
      <c r="I602" s="1"/>
      <c r="J602" s="1"/>
      <c r="K602" s="1"/>
      <c r="L602" s="1"/>
      <c r="M602" s="1"/>
    </row>
    <row r="603" spans="1:27" ht="15" customHeight="1">
      <c r="B603" s="1705" t="s">
        <v>193</v>
      </c>
      <c r="C603" s="1705"/>
      <c r="D603" s="1705"/>
      <c r="E603" s="1705"/>
      <c r="F603" s="1705"/>
      <c r="G603" s="1705"/>
      <c r="H603" s="1705"/>
      <c r="I603" s="1705"/>
      <c r="J603" s="1705"/>
      <c r="K603" s="1705"/>
      <c r="L603" s="1705"/>
      <c r="M603" s="1705"/>
    </row>
    <row r="604" spans="1:27" ht="15" customHeight="1">
      <c r="B604" s="1"/>
      <c r="C604" s="1"/>
      <c r="D604" s="1"/>
      <c r="E604" s="1"/>
      <c r="F604" s="1"/>
      <c r="G604" s="1"/>
      <c r="H604" s="1"/>
      <c r="I604" s="1"/>
      <c r="J604" s="1"/>
      <c r="K604" s="1"/>
      <c r="L604" s="1"/>
      <c r="M604" s="1"/>
    </row>
    <row r="605" spans="1:27" ht="15" customHeight="1">
      <c r="B605" s="3539" t="s">
        <v>721</v>
      </c>
      <c r="C605" s="2885"/>
      <c r="D605" s="2885"/>
      <c r="E605" s="2885"/>
      <c r="F605" s="2885"/>
      <c r="G605" s="3030"/>
      <c r="H605" s="3319" t="s">
        <v>586</v>
      </c>
      <c r="I605" s="2885"/>
      <c r="J605" s="2885"/>
      <c r="K605" s="3390"/>
      <c r="L605" s="2885"/>
      <c r="M605" s="2885"/>
    </row>
    <row r="606" spans="1:27" ht="15" customHeight="1">
      <c r="B606" s="3297"/>
      <c r="C606" s="3297"/>
      <c r="D606" s="3297"/>
      <c r="E606" s="3297"/>
      <c r="F606" s="3297"/>
      <c r="G606" s="3298"/>
      <c r="H606" s="2047">
        <v>2023</v>
      </c>
      <c r="I606" s="2047">
        <v>2024</v>
      </c>
      <c r="J606" s="680">
        <v>2025</v>
      </c>
      <c r="K606" s="2147"/>
      <c r="L606" s="2147"/>
      <c r="M606" s="2147"/>
    </row>
    <row r="607" spans="1:27" ht="15" customHeight="1">
      <c r="A607" s="12"/>
      <c r="B607" s="2257" t="s">
        <v>189</v>
      </c>
      <c r="C607" s="2257"/>
      <c r="D607" s="2257"/>
      <c r="E607" s="2257"/>
      <c r="F607" s="2257"/>
      <c r="G607" s="2258"/>
      <c r="H607" s="2050">
        <v>1251</v>
      </c>
      <c r="I607" s="681">
        <v>1412</v>
      </c>
      <c r="J607" s="682">
        <v>1432</v>
      </c>
      <c r="K607" s="2255"/>
      <c r="L607" s="2255"/>
      <c r="M607" s="2255"/>
      <c r="N607" s="12"/>
      <c r="O607" s="12"/>
      <c r="P607" s="12"/>
      <c r="Q607" s="12"/>
      <c r="R607" s="12"/>
      <c r="S607" s="12"/>
      <c r="T607" s="12"/>
      <c r="U607" s="12"/>
      <c r="V607" s="12"/>
      <c r="W607" s="12"/>
      <c r="X607" s="12"/>
      <c r="Y607" s="12"/>
      <c r="Z607" s="12"/>
      <c r="AA607" s="12"/>
    </row>
    <row r="608" spans="1:27" ht="15" customHeight="1">
      <c r="A608" s="12"/>
      <c r="B608" s="1820" t="s">
        <v>195</v>
      </c>
      <c r="C608" s="1820"/>
      <c r="D608" s="1820"/>
      <c r="E608" s="1820"/>
      <c r="F608" s="1820"/>
      <c r="G608" s="513"/>
      <c r="H608" s="2131">
        <v>1251</v>
      </c>
      <c r="I608" s="2259">
        <v>1384</v>
      </c>
      <c r="J608" s="683">
        <v>1432</v>
      </c>
      <c r="K608" s="2255"/>
      <c r="L608" s="2255"/>
      <c r="M608" s="2255"/>
      <c r="N608" s="12"/>
      <c r="O608" s="12"/>
      <c r="P608" s="12"/>
      <c r="Q608" s="12"/>
      <c r="R608" s="12"/>
      <c r="S608" s="12"/>
      <c r="T608" s="12"/>
      <c r="U608" s="12"/>
      <c r="V608" s="12"/>
      <c r="W608" s="12"/>
      <c r="X608" s="12"/>
      <c r="Y608" s="12"/>
      <c r="Z608" s="12"/>
      <c r="AA608" s="12"/>
    </row>
    <row r="609" spans="1:27" ht="15" customHeight="1">
      <c r="A609" s="12"/>
      <c r="B609" s="503" t="s">
        <v>196</v>
      </c>
      <c r="C609" s="503"/>
      <c r="D609" s="503"/>
      <c r="E609" s="503"/>
      <c r="F609" s="503"/>
      <c r="G609" s="684"/>
      <c r="H609" s="2057">
        <v>1</v>
      </c>
      <c r="I609" s="685">
        <v>0.98019999999999996</v>
      </c>
      <c r="J609" s="686">
        <v>1</v>
      </c>
      <c r="K609" s="2151"/>
      <c r="L609" s="2151"/>
      <c r="M609" s="2151"/>
      <c r="N609" s="12"/>
      <c r="O609" s="12"/>
      <c r="P609" s="12"/>
      <c r="Q609" s="12"/>
      <c r="R609" s="12"/>
      <c r="S609" s="12"/>
      <c r="T609" s="12"/>
      <c r="U609" s="12"/>
      <c r="V609" s="12"/>
      <c r="W609" s="12"/>
      <c r="X609" s="12"/>
      <c r="Y609" s="12"/>
      <c r="Z609" s="12"/>
      <c r="AA609" s="12"/>
    </row>
    <row r="613" spans="1:27" ht="24" customHeight="1">
      <c r="B613" s="379" t="s">
        <v>722</v>
      </c>
      <c r="C613" s="10"/>
      <c r="D613" s="10"/>
      <c r="E613" s="10"/>
      <c r="F613" s="10"/>
      <c r="G613" s="10"/>
      <c r="H613" s="10"/>
      <c r="I613" s="10"/>
      <c r="J613" s="10"/>
      <c r="K613" s="10"/>
      <c r="L613" s="10"/>
      <c r="M613" s="10"/>
      <c r="N613" s="10"/>
      <c r="O613" s="10"/>
    </row>
    <row r="614" spans="1:27" ht="15" customHeight="1">
      <c r="A614" s="1807"/>
      <c r="B614" s="1911"/>
      <c r="C614" s="1911"/>
      <c r="D614" s="1911"/>
      <c r="E614" s="1911"/>
      <c r="F614" s="1911"/>
      <c r="G614" s="1911"/>
      <c r="H614" s="1911"/>
      <c r="I614" s="1911"/>
      <c r="J614" s="1911"/>
      <c r="K614" s="1911"/>
      <c r="L614" s="1911"/>
      <c r="M614" s="1911"/>
      <c r="N614" s="1807"/>
      <c r="O614" s="1807"/>
      <c r="P614" s="1807"/>
      <c r="Q614" s="1807"/>
      <c r="R614" s="1807"/>
      <c r="S614" s="1807"/>
      <c r="T614" s="1807"/>
      <c r="U614" s="1807"/>
      <c r="V614" s="1807"/>
      <c r="W614" s="1807"/>
      <c r="X614" s="1807"/>
      <c r="Y614" s="1807"/>
      <c r="Z614" s="1807"/>
      <c r="AA614" s="1807"/>
    </row>
    <row r="615" spans="1:27" ht="15" customHeight="1">
      <c r="A615" s="1807"/>
      <c r="B615" s="1911"/>
      <c r="C615" s="1911"/>
      <c r="D615" s="1911"/>
      <c r="E615" s="1911"/>
      <c r="F615" s="1911"/>
      <c r="G615" s="1911"/>
      <c r="H615" s="1911"/>
      <c r="I615" s="1911"/>
      <c r="J615" s="1911"/>
      <c r="K615" s="1911"/>
      <c r="L615" s="1911"/>
      <c r="M615" s="1911"/>
      <c r="N615" s="1807"/>
      <c r="O615" s="1807"/>
      <c r="P615" s="1807"/>
      <c r="Q615" s="1807"/>
      <c r="R615" s="1807"/>
      <c r="S615" s="1807"/>
      <c r="T615" s="1807"/>
      <c r="U615" s="1807"/>
      <c r="V615" s="1807"/>
      <c r="W615" s="1807"/>
      <c r="X615" s="1807"/>
      <c r="Y615" s="1807"/>
      <c r="Z615" s="1807"/>
      <c r="AA615" s="1807"/>
    </row>
    <row r="616" spans="1:27" ht="15" customHeight="1">
      <c r="B616" s="2260" t="s">
        <v>723</v>
      </c>
      <c r="C616" s="2261"/>
      <c r="D616" s="2261"/>
      <c r="E616" s="2261"/>
      <c r="F616" s="2261"/>
      <c r="G616" s="2261"/>
      <c r="H616" s="2261"/>
      <c r="I616" s="2262"/>
      <c r="J616" s="2262"/>
      <c r="K616" s="2262"/>
      <c r="L616" s="2262"/>
      <c r="M616" s="2262"/>
      <c r="N616" s="1"/>
      <c r="O616" s="1"/>
    </row>
    <row r="617" spans="1:27" ht="15" customHeight="1">
      <c r="B617" s="176"/>
      <c r="C617" s="176"/>
      <c r="D617" s="176"/>
      <c r="E617" s="176"/>
      <c r="F617" s="176"/>
      <c r="G617" s="176"/>
      <c r="H617" s="176"/>
      <c r="I617" s="176"/>
      <c r="J617" s="176"/>
      <c r="K617" s="176"/>
      <c r="L617" s="176"/>
      <c r="M617" s="176"/>
      <c r="N617" s="1"/>
      <c r="O617" s="1"/>
    </row>
    <row r="618" spans="1:27" ht="15" customHeight="1">
      <c r="A618" s="307"/>
      <c r="B618" s="3539" t="s">
        <v>724</v>
      </c>
      <c r="C618" s="2885"/>
      <c r="D618" s="2885"/>
      <c r="E618" s="2885"/>
      <c r="F618" s="2885"/>
      <c r="G618" s="3030"/>
      <c r="H618" s="3304">
        <v>2024</v>
      </c>
      <c r="I618" s="2885"/>
      <c r="J618" s="3540">
        <v>2025</v>
      </c>
      <c r="K618" s="2885"/>
      <c r="N618" s="12"/>
      <c r="O618" s="12"/>
      <c r="P618" s="307"/>
      <c r="Q618" s="307"/>
      <c r="R618" s="307"/>
      <c r="S618" s="307"/>
      <c r="T618" s="307"/>
      <c r="U618" s="307"/>
      <c r="V618" s="307"/>
      <c r="W618" s="307"/>
      <c r="X618" s="307"/>
      <c r="Y618" s="307"/>
      <c r="Z618" s="307"/>
      <c r="AA618" s="307"/>
    </row>
    <row r="619" spans="1:27" ht="15" customHeight="1">
      <c r="A619" s="307"/>
      <c r="B619" s="3297"/>
      <c r="C619" s="3297"/>
      <c r="D619" s="3297"/>
      <c r="E619" s="3297"/>
      <c r="F619" s="3297"/>
      <c r="G619" s="3298"/>
      <c r="H619" s="2263" t="s">
        <v>84</v>
      </c>
      <c r="I619" s="2264" t="s">
        <v>107</v>
      </c>
      <c r="J619" s="2263" t="s">
        <v>84</v>
      </c>
      <c r="K619" s="2265" t="s">
        <v>107</v>
      </c>
      <c r="N619" s="12"/>
      <c r="O619" s="12"/>
      <c r="P619" s="307"/>
      <c r="Q619" s="307"/>
      <c r="R619" s="307"/>
      <c r="S619" s="307"/>
      <c r="T619" s="307"/>
      <c r="U619" s="307"/>
      <c r="V619" s="307"/>
      <c r="W619" s="307"/>
      <c r="X619" s="307"/>
      <c r="Y619" s="307"/>
      <c r="Z619" s="307"/>
      <c r="AA619" s="307"/>
    </row>
    <row r="620" spans="1:27" ht="15" customHeight="1">
      <c r="A620" s="12"/>
      <c r="B620" s="3541" t="s">
        <v>725</v>
      </c>
      <c r="C620" s="2995"/>
      <c r="D620" s="2995"/>
      <c r="E620" s="2995"/>
      <c r="F620" s="2995"/>
      <c r="G620" s="2995"/>
      <c r="H620" s="2995"/>
      <c r="I620" s="2995"/>
      <c r="J620" s="2995"/>
      <c r="K620" s="2995"/>
      <c r="L620" s="2995"/>
      <c r="M620" s="3542"/>
      <c r="N620" s="12"/>
      <c r="O620" s="12"/>
      <c r="P620" s="12"/>
      <c r="Q620" s="12"/>
      <c r="R620" s="12"/>
      <c r="S620" s="12"/>
      <c r="T620" s="12"/>
      <c r="U620" s="12"/>
      <c r="V620" s="12"/>
      <c r="W620" s="12"/>
      <c r="X620" s="12"/>
      <c r="Y620" s="12"/>
      <c r="Z620" s="12"/>
      <c r="AA620" s="12"/>
    </row>
    <row r="621" spans="1:27" ht="15" customHeight="1">
      <c r="A621" s="12"/>
      <c r="B621" s="3487" t="s">
        <v>726</v>
      </c>
      <c r="C621" s="2908"/>
      <c r="D621" s="2908"/>
      <c r="E621" s="2908"/>
      <c r="F621" s="2908"/>
      <c r="G621" s="3034"/>
      <c r="H621" s="687">
        <v>0.9</v>
      </c>
      <c r="I621" s="688">
        <v>0.75</v>
      </c>
      <c r="J621" s="689">
        <v>0.88900000000000001</v>
      </c>
      <c r="K621" s="690">
        <v>0.81799999999999995</v>
      </c>
      <c r="N621" s="12"/>
      <c r="O621" s="12"/>
      <c r="P621" s="12"/>
      <c r="Q621" s="12"/>
      <c r="R621" s="12"/>
      <c r="S621" s="12"/>
      <c r="T621" s="12"/>
      <c r="U621" s="12"/>
      <c r="V621" s="12"/>
      <c r="W621" s="12"/>
      <c r="X621" s="12"/>
      <c r="Y621" s="12"/>
      <c r="Z621" s="12"/>
      <c r="AA621" s="12"/>
    </row>
    <row r="622" spans="1:27" ht="15" customHeight="1">
      <c r="A622" s="12"/>
      <c r="B622" s="3543" t="s">
        <v>727</v>
      </c>
      <c r="C622" s="2993"/>
      <c r="D622" s="2993"/>
      <c r="E622" s="2993"/>
      <c r="F622" s="2993"/>
      <c r="G622" s="3314"/>
      <c r="H622" s="2266">
        <v>0.998</v>
      </c>
      <c r="I622" s="2267">
        <v>0.998</v>
      </c>
      <c r="J622" s="2268">
        <v>0.997</v>
      </c>
      <c r="K622" s="691">
        <v>0.998</v>
      </c>
      <c r="N622" s="12"/>
      <c r="O622" s="12"/>
      <c r="P622" s="12"/>
      <c r="Q622" s="12"/>
      <c r="R622" s="12"/>
      <c r="S622" s="12"/>
      <c r="T622" s="12"/>
      <c r="U622" s="12"/>
      <c r="V622" s="12"/>
      <c r="W622" s="12"/>
      <c r="X622" s="12"/>
      <c r="Y622" s="12"/>
      <c r="Z622" s="12"/>
      <c r="AA622" s="12"/>
    </row>
    <row r="623" spans="1:27" ht="15" customHeight="1">
      <c r="A623" s="12"/>
      <c r="B623" s="3544" t="s">
        <v>728</v>
      </c>
      <c r="C623" s="3294"/>
      <c r="D623" s="3294"/>
      <c r="E623" s="3294"/>
      <c r="F623" s="3294"/>
      <c r="G623" s="3295"/>
      <c r="H623" s="2266">
        <v>0.996</v>
      </c>
      <c r="I623" s="2267">
        <v>0.996</v>
      </c>
      <c r="J623" s="2268">
        <v>0.995</v>
      </c>
      <c r="K623" s="692">
        <v>1</v>
      </c>
      <c r="N623" s="12"/>
      <c r="O623" s="12"/>
      <c r="P623" s="12"/>
      <c r="Q623" s="12"/>
      <c r="R623" s="12"/>
      <c r="S623" s="12"/>
      <c r="T623" s="12"/>
      <c r="U623" s="12"/>
      <c r="V623" s="12"/>
      <c r="W623" s="12"/>
      <c r="X623" s="12"/>
      <c r="Y623" s="12"/>
      <c r="Z623" s="12"/>
      <c r="AA623" s="12"/>
    </row>
    <row r="624" spans="1:27" ht="18.75" customHeight="1">
      <c r="A624" s="307"/>
      <c r="B624" s="3545" t="s">
        <v>729</v>
      </c>
      <c r="C624" s="3513"/>
      <c r="D624" s="3513"/>
      <c r="E624" s="3513"/>
      <c r="F624" s="3513"/>
      <c r="G624" s="3513"/>
      <c r="H624" s="3513"/>
      <c r="I624" s="3513"/>
      <c r="J624" s="3513"/>
      <c r="K624" s="3513"/>
      <c r="L624" s="3513"/>
      <c r="M624" s="3513"/>
      <c r="N624" s="12"/>
      <c r="O624" s="12"/>
      <c r="P624" s="307"/>
      <c r="Q624" s="307"/>
      <c r="R624" s="307"/>
      <c r="S624" s="307"/>
      <c r="T624" s="307"/>
      <c r="U624" s="307"/>
      <c r="V624" s="307"/>
      <c r="W624" s="307"/>
      <c r="X624" s="307"/>
      <c r="Y624" s="307"/>
      <c r="Z624" s="307"/>
      <c r="AA624" s="307"/>
    </row>
    <row r="625" spans="1:27" ht="15" customHeight="1">
      <c r="B625" s="1"/>
      <c r="C625" s="1"/>
      <c r="D625" s="1"/>
      <c r="E625" s="1"/>
      <c r="F625" s="1"/>
      <c r="G625" s="1"/>
      <c r="H625" s="1"/>
      <c r="I625" s="1"/>
      <c r="J625" s="1"/>
      <c r="K625" s="1"/>
      <c r="L625" s="1"/>
      <c r="M625" s="1"/>
      <c r="N625" s="1"/>
      <c r="O625" s="1"/>
    </row>
    <row r="626" spans="1:27" ht="15" customHeight="1">
      <c r="B626" s="1705" t="s">
        <v>730</v>
      </c>
      <c r="C626" s="1705"/>
      <c r="D626" s="1705"/>
      <c r="E626" s="1705"/>
      <c r="F626" s="1705"/>
      <c r="G626" s="1705"/>
      <c r="H626" s="1705"/>
      <c r="I626" s="1705"/>
      <c r="J626" s="1705"/>
      <c r="K626" s="1705"/>
      <c r="L626" s="1705"/>
      <c r="M626" s="1705"/>
      <c r="N626" s="1"/>
      <c r="O626" s="1"/>
    </row>
    <row r="627" spans="1:27" ht="15" customHeight="1">
      <c r="B627" s="2949" t="s">
        <v>731</v>
      </c>
      <c r="C627" s="2882"/>
      <c r="D627" s="2882"/>
      <c r="E627" s="2882"/>
      <c r="F627" s="2882"/>
      <c r="G627" s="2882"/>
      <c r="H627" s="2882"/>
      <c r="I627" s="2882"/>
      <c r="J627" s="2882"/>
      <c r="K627" s="2882"/>
      <c r="L627" s="2882"/>
      <c r="M627" s="2882"/>
      <c r="N627" s="1"/>
      <c r="O627" s="1"/>
    </row>
    <row r="628" spans="1:27" ht="15" customHeight="1">
      <c r="B628" s="2882"/>
      <c r="C628" s="2882"/>
      <c r="D628" s="2882"/>
      <c r="E628" s="2882"/>
      <c r="F628" s="2882"/>
      <c r="G628" s="2882"/>
      <c r="H628" s="2882"/>
      <c r="I628" s="2882"/>
      <c r="J628" s="2882"/>
      <c r="K628" s="2882"/>
      <c r="L628" s="2882"/>
      <c r="M628" s="2882"/>
      <c r="N628" s="1"/>
      <c r="O628" s="1"/>
    </row>
    <row r="629" spans="1:27" ht="15" customHeight="1">
      <c r="B629" s="1"/>
      <c r="C629" s="1"/>
      <c r="D629" s="1"/>
      <c r="E629" s="1"/>
      <c r="F629" s="1"/>
      <c r="G629" s="1"/>
      <c r="H629" s="1"/>
      <c r="I629" s="1"/>
      <c r="J629" s="1"/>
      <c r="K629" s="1"/>
      <c r="L629" s="1"/>
      <c r="M629" s="1"/>
      <c r="N629" s="1"/>
      <c r="O629" s="1"/>
    </row>
    <row r="630" spans="1:27" ht="15" customHeight="1">
      <c r="B630" s="1"/>
      <c r="C630" s="1"/>
      <c r="D630" s="1"/>
      <c r="E630" s="1"/>
      <c r="F630" s="1"/>
      <c r="G630" s="1"/>
      <c r="H630" s="1"/>
      <c r="I630" s="1"/>
      <c r="J630" s="1"/>
      <c r="K630" s="1"/>
      <c r="L630" s="1"/>
      <c r="M630" s="1"/>
      <c r="N630" s="1"/>
      <c r="O630" s="1"/>
    </row>
    <row r="631" spans="1:27" ht="21" customHeight="1">
      <c r="B631" s="379" t="s">
        <v>198</v>
      </c>
      <c r="C631" s="10"/>
      <c r="D631" s="10"/>
      <c r="E631" s="10"/>
      <c r="F631" s="10"/>
      <c r="G631" s="10"/>
      <c r="H631" s="10"/>
      <c r="I631" s="10"/>
      <c r="J631" s="10"/>
      <c r="K631" s="10"/>
      <c r="L631" s="10"/>
      <c r="M631" s="10"/>
      <c r="N631" s="10"/>
      <c r="O631" s="10"/>
    </row>
    <row r="632" spans="1:27" ht="15" customHeight="1">
      <c r="B632" s="1"/>
      <c r="C632" s="1"/>
      <c r="D632" s="1"/>
      <c r="E632" s="1"/>
      <c r="F632" s="1"/>
      <c r="G632" s="1"/>
      <c r="H632" s="1"/>
      <c r="I632" s="1"/>
      <c r="J632" s="1"/>
      <c r="K632" s="1"/>
      <c r="L632" s="1"/>
      <c r="M632" s="1"/>
      <c r="N632" s="1"/>
      <c r="O632" s="1"/>
    </row>
    <row r="633" spans="1:27" ht="15" customHeight="1">
      <c r="B633" s="1"/>
      <c r="C633" s="1"/>
      <c r="D633" s="1"/>
      <c r="E633" s="1"/>
      <c r="F633" s="1"/>
      <c r="G633" s="1"/>
      <c r="H633" s="1"/>
      <c r="I633" s="1"/>
      <c r="J633" s="1"/>
      <c r="K633" s="1"/>
      <c r="L633" s="1"/>
      <c r="M633" s="1"/>
      <c r="N633" s="1"/>
      <c r="O633" s="1"/>
    </row>
    <row r="634" spans="1:27" ht="15" customHeight="1">
      <c r="B634" s="3475" t="s">
        <v>732</v>
      </c>
      <c r="C634" s="2885"/>
      <c r="D634" s="2885"/>
      <c r="E634" s="2885"/>
      <c r="F634" s="2885"/>
      <c r="G634" s="2885"/>
      <c r="H634" s="2885"/>
      <c r="I634" s="2885"/>
      <c r="J634" s="2885"/>
      <c r="K634" s="2885"/>
      <c r="L634" s="2885"/>
      <c r="M634" s="2885"/>
      <c r="N634" s="2885"/>
      <c r="O634" s="2885"/>
    </row>
    <row r="635" spans="1:27" ht="15" customHeight="1">
      <c r="B635" s="1"/>
      <c r="C635" s="1"/>
      <c r="D635" s="1"/>
      <c r="E635" s="1"/>
      <c r="F635" s="1"/>
      <c r="G635" s="1"/>
      <c r="H635" s="1"/>
      <c r="I635" s="1"/>
      <c r="J635" s="1"/>
      <c r="K635" s="1"/>
      <c r="L635" s="1"/>
      <c r="M635" s="1"/>
      <c r="N635" s="1"/>
      <c r="O635" s="1"/>
    </row>
    <row r="636" spans="1:27" ht="15" customHeight="1">
      <c r="B636" s="3444" t="s">
        <v>733</v>
      </c>
      <c r="C636" s="2885"/>
      <c r="D636" s="2885"/>
      <c r="E636" s="2885"/>
      <c r="F636" s="2885"/>
      <c r="G636" s="3030"/>
      <c r="H636" s="3319" t="s">
        <v>586</v>
      </c>
      <c r="I636" s="2885"/>
      <c r="J636" s="3030"/>
      <c r="K636" s="3320" t="s">
        <v>734</v>
      </c>
      <c r="L636" s="2885"/>
      <c r="M636" s="2885"/>
      <c r="N636" s="1"/>
      <c r="O636" s="1"/>
    </row>
    <row r="637" spans="1:27" ht="15" customHeight="1">
      <c r="B637" s="3297"/>
      <c r="C637" s="3297"/>
      <c r="D637" s="3297"/>
      <c r="E637" s="3297"/>
      <c r="F637" s="3297"/>
      <c r="G637" s="3298"/>
      <c r="H637" s="2029">
        <v>2023</v>
      </c>
      <c r="I637" s="2047">
        <v>2024</v>
      </c>
      <c r="J637" s="663">
        <v>2025</v>
      </c>
      <c r="K637" s="693">
        <v>2023</v>
      </c>
      <c r="L637" s="2047">
        <v>2024</v>
      </c>
      <c r="M637" s="2253">
        <v>2025</v>
      </c>
      <c r="N637" s="1"/>
      <c r="O637" s="1"/>
    </row>
    <row r="638" spans="1:27" ht="15" customHeight="1">
      <c r="B638" s="3533" t="s">
        <v>201</v>
      </c>
      <c r="C638" s="2901"/>
      <c r="D638" s="2901"/>
      <c r="E638" s="2901"/>
      <c r="F638" s="2901"/>
      <c r="G638" s="2901"/>
      <c r="H638" s="2901"/>
      <c r="I638" s="2901"/>
      <c r="J638" s="2901"/>
      <c r="K638" s="2901"/>
      <c r="L638" s="2901"/>
      <c r="M638" s="2901"/>
      <c r="N638" s="1"/>
      <c r="O638" s="1"/>
    </row>
    <row r="639" spans="1:27" ht="15" customHeight="1">
      <c r="A639" s="12"/>
      <c r="B639" s="1925" t="s">
        <v>440</v>
      </c>
      <c r="C639" s="1925"/>
      <c r="D639" s="1925"/>
      <c r="E639" s="1925"/>
      <c r="F639" s="1925"/>
      <c r="G639" s="1992"/>
      <c r="H639" s="694">
        <v>0</v>
      </c>
      <c r="I639" s="2269">
        <v>0</v>
      </c>
      <c r="J639" s="2270">
        <v>0</v>
      </c>
      <c r="K639" s="695">
        <v>9397.2999999999993</v>
      </c>
      <c r="L639" s="696">
        <v>7302</v>
      </c>
      <c r="M639" s="2271">
        <v>4259.42</v>
      </c>
      <c r="N639" s="12"/>
      <c r="O639" s="12"/>
      <c r="P639" s="12"/>
      <c r="Q639" s="12"/>
      <c r="R639" s="12"/>
      <c r="S639" s="12"/>
      <c r="T639" s="12"/>
      <c r="U639" s="12"/>
      <c r="V639" s="12"/>
      <c r="W639" s="12"/>
      <c r="X639" s="12"/>
      <c r="Y639" s="12"/>
      <c r="Z639" s="12"/>
      <c r="AA639" s="12"/>
    </row>
    <row r="640" spans="1:27" ht="15" customHeight="1">
      <c r="A640" s="12"/>
      <c r="B640" s="1791" t="s">
        <v>213</v>
      </c>
      <c r="C640" s="1791"/>
      <c r="D640" s="1791"/>
      <c r="E640" s="1791"/>
      <c r="F640" s="1791"/>
      <c r="G640" s="1994"/>
      <c r="H640" s="697">
        <v>2775716.88</v>
      </c>
      <c r="I640" s="698">
        <v>3017635</v>
      </c>
      <c r="J640" s="699">
        <v>3161637.9</v>
      </c>
      <c r="K640" s="700">
        <v>187866.07</v>
      </c>
      <c r="L640" s="701">
        <v>179392</v>
      </c>
      <c r="M640" s="699">
        <v>204309.6</v>
      </c>
      <c r="N640" s="12"/>
      <c r="O640" s="12"/>
      <c r="P640" s="12"/>
      <c r="Q640" s="12"/>
      <c r="R640" s="12"/>
      <c r="S640" s="12"/>
      <c r="T640" s="12"/>
      <c r="U640" s="12"/>
      <c r="V640" s="12"/>
      <c r="W640" s="12"/>
      <c r="X640" s="12"/>
      <c r="Y640" s="12"/>
      <c r="Z640" s="12"/>
      <c r="AA640" s="12"/>
    </row>
    <row r="641" spans="1:27" ht="15" customHeight="1">
      <c r="A641" s="12"/>
      <c r="B641" s="1791" t="s">
        <v>214</v>
      </c>
      <c r="C641" s="1791"/>
      <c r="D641" s="1791"/>
      <c r="E641" s="1791"/>
      <c r="F641" s="1791"/>
      <c r="G641" s="1994"/>
      <c r="H641" s="697">
        <v>3260.3</v>
      </c>
      <c r="I641" s="698">
        <v>3035</v>
      </c>
      <c r="J641" s="699">
        <v>3646.85</v>
      </c>
      <c r="K641" s="700">
        <v>2974.88</v>
      </c>
      <c r="L641" s="701">
        <v>1726</v>
      </c>
      <c r="M641" s="699">
        <v>1607.75</v>
      </c>
      <c r="N641" s="12"/>
      <c r="O641" s="12"/>
      <c r="P641" s="12"/>
      <c r="Q641" s="12"/>
      <c r="R641" s="12"/>
      <c r="S641" s="12"/>
      <c r="T641" s="12"/>
      <c r="U641" s="12"/>
      <c r="V641" s="12"/>
      <c r="W641" s="12"/>
      <c r="X641" s="12"/>
      <c r="Y641" s="12"/>
      <c r="Z641" s="12"/>
      <c r="AA641" s="12"/>
    </row>
    <row r="642" spans="1:27" ht="15" customHeight="1">
      <c r="A642" s="12"/>
      <c r="B642" s="1791" t="s">
        <v>216</v>
      </c>
      <c r="C642" s="1791"/>
      <c r="D642" s="1791"/>
      <c r="E642" s="1791"/>
      <c r="F642" s="1791"/>
      <c r="G642" s="1994"/>
      <c r="H642" s="697">
        <v>7461.43</v>
      </c>
      <c r="I642" s="698">
        <v>7384</v>
      </c>
      <c r="J642" s="699">
        <v>8015.59</v>
      </c>
      <c r="K642" s="700">
        <v>440.49</v>
      </c>
      <c r="L642" s="702">
        <v>587</v>
      </c>
      <c r="M642" s="703">
        <v>625.92999999999995</v>
      </c>
      <c r="N642" s="12"/>
      <c r="O642" s="12"/>
      <c r="P642" s="12"/>
      <c r="Q642" s="12"/>
      <c r="R642" s="12"/>
      <c r="S642" s="12"/>
      <c r="T642" s="12"/>
      <c r="U642" s="12"/>
      <c r="V642" s="12"/>
      <c r="W642" s="12"/>
      <c r="X642" s="12"/>
      <c r="Y642" s="12"/>
      <c r="Z642" s="12"/>
      <c r="AA642" s="12"/>
    </row>
    <row r="643" spans="1:27" ht="15" customHeight="1">
      <c r="A643" s="12"/>
      <c r="B643" s="3487" t="s">
        <v>207</v>
      </c>
      <c r="C643" s="2908"/>
      <c r="D643" s="2908"/>
      <c r="E643" s="2908"/>
      <c r="F643" s="2908"/>
      <c r="G643" s="3034"/>
      <c r="H643" s="704">
        <v>1487.6437499999997</v>
      </c>
      <c r="I643" s="701">
        <v>1367.68914</v>
      </c>
      <c r="J643" s="699">
        <v>794.23</v>
      </c>
      <c r="K643" s="700">
        <v>56.676420000000014</v>
      </c>
      <c r="L643" s="701">
        <v>24.386130000000001</v>
      </c>
      <c r="M643" s="699">
        <v>25.91</v>
      </c>
      <c r="N643" s="12"/>
      <c r="O643" s="12"/>
      <c r="P643" s="12"/>
      <c r="Q643" s="12"/>
      <c r="R643" s="12"/>
      <c r="S643" s="12"/>
      <c r="T643" s="12"/>
      <c r="U643" s="12"/>
      <c r="V643" s="12"/>
      <c r="W643" s="12"/>
      <c r="X643" s="12"/>
      <c r="Y643" s="12"/>
      <c r="Z643" s="12"/>
      <c r="AA643" s="12"/>
    </row>
    <row r="644" spans="1:27" ht="15" customHeight="1">
      <c r="A644" s="12"/>
      <c r="B644" s="1801" t="s">
        <v>222</v>
      </c>
      <c r="C644" s="1801"/>
      <c r="D644" s="1801"/>
      <c r="E644" s="1801"/>
      <c r="F644" s="1801"/>
      <c r="G644" s="2272"/>
      <c r="H644" s="705">
        <f t="shared" ref="H644:M644" si="10">SUM(H639:H643)</f>
        <v>2787926.2537499997</v>
      </c>
      <c r="I644" s="706">
        <f t="shared" si="10"/>
        <v>3029421.6891399999</v>
      </c>
      <c r="J644" s="707">
        <f t="shared" si="10"/>
        <v>3174094.57</v>
      </c>
      <c r="K644" s="708">
        <f t="shared" si="10"/>
        <v>200735.41641999999</v>
      </c>
      <c r="L644" s="709">
        <f t="shared" si="10"/>
        <v>189031.38613</v>
      </c>
      <c r="M644" s="707">
        <f t="shared" si="10"/>
        <v>210828.61000000002</v>
      </c>
      <c r="N644" s="12"/>
      <c r="O644" s="12"/>
      <c r="P644" s="12"/>
      <c r="Q644" s="12"/>
      <c r="R644" s="12"/>
      <c r="S644" s="12"/>
      <c r="T644" s="12"/>
      <c r="U644" s="12"/>
      <c r="V644" s="12"/>
      <c r="W644" s="12"/>
      <c r="X644" s="12"/>
      <c r="Y644" s="12"/>
      <c r="Z644" s="12"/>
      <c r="AA644" s="12"/>
    </row>
    <row r="645" spans="1:27" ht="15" customHeight="1">
      <c r="A645" s="12"/>
      <c r="B645" s="1801" t="s">
        <v>223</v>
      </c>
      <c r="C645" s="1801"/>
      <c r="D645" s="1801"/>
      <c r="E645" s="1801"/>
      <c r="F645" s="1801"/>
      <c r="G645" s="2272"/>
      <c r="H645" s="705">
        <v>0</v>
      </c>
      <c r="I645" s="706">
        <v>1048</v>
      </c>
      <c r="J645" s="707">
        <v>1366.54</v>
      </c>
      <c r="K645" s="708">
        <v>0</v>
      </c>
      <c r="L645" s="710">
        <v>0</v>
      </c>
      <c r="M645" s="711">
        <v>0</v>
      </c>
      <c r="N645" s="12"/>
      <c r="O645" s="12"/>
      <c r="P645" s="12"/>
      <c r="Q645" s="12"/>
      <c r="R645" s="12"/>
      <c r="S645" s="12"/>
      <c r="T645" s="12"/>
      <c r="U645" s="12"/>
      <c r="V645" s="12"/>
      <c r="W645" s="12"/>
      <c r="X645" s="12"/>
      <c r="Y645" s="12"/>
      <c r="Z645" s="12"/>
      <c r="AA645" s="12"/>
    </row>
    <row r="646" spans="1:27" ht="15" customHeight="1">
      <c r="A646" s="12"/>
      <c r="B646" s="1802" t="s">
        <v>226</v>
      </c>
      <c r="C646" s="1802"/>
      <c r="D646" s="1802"/>
      <c r="E646" s="1802"/>
      <c r="F646" s="1802"/>
      <c r="G646" s="2273"/>
      <c r="H646" s="2274">
        <f t="shared" ref="H646:M646" si="11">H645+H644</f>
        <v>2787926.2537499997</v>
      </c>
      <c r="I646" s="2275">
        <f t="shared" si="11"/>
        <v>3030469.6891399999</v>
      </c>
      <c r="J646" s="2276">
        <f t="shared" si="11"/>
        <v>3175461.11</v>
      </c>
      <c r="K646" s="2277">
        <f t="shared" si="11"/>
        <v>200735.41641999999</v>
      </c>
      <c r="L646" s="2278">
        <f t="shared" si="11"/>
        <v>189031.38613</v>
      </c>
      <c r="M646" s="2276">
        <f t="shared" si="11"/>
        <v>210828.61000000002</v>
      </c>
      <c r="N646" s="12"/>
      <c r="O646" s="12"/>
      <c r="P646" s="12"/>
      <c r="Q646" s="12"/>
      <c r="R646" s="12"/>
      <c r="S646" s="12"/>
      <c r="T646" s="12"/>
      <c r="U646" s="12"/>
      <c r="V646" s="12"/>
      <c r="W646" s="12"/>
      <c r="X646" s="12"/>
      <c r="Y646" s="12"/>
      <c r="Z646" s="12"/>
      <c r="AA646" s="12"/>
    </row>
    <row r="647" spans="1:27" ht="15" customHeight="1">
      <c r="A647" s="12"/>
      <c r="B647" s="392" t="s">
        <v>735</v>
      </c>
      <c r="C647" s="392"/>
      <c r="D647" s="392"/>
      <c r="E647" s="392"/>
      <c r="F647" s="392"/>
      <c r="G647" s="392"/>
      <c r="H647" s="392"/>
      <c r="I647" s="392"/>
      <c r="J647" s="2279"/>
      <c r="K647" s="2279"/>
      <c r="L647" s="2279"/>
      <c r="M647" s="2279"/>
      <c r="N647" s="12"/>
      <c r="O647" s="12"/>
      <c r="P647" s="12"/>
      <c r="Q647" s="12"/>
      <c r="R647" s="12"/>
      <c r="S647" s="12"/>
      <c r="T647" s="12"/>
      <c r="U647" s="12"/>
      <c r="V647" s="12"/>
      <c r="W647" s="12"/>
      <c r="X647" s="12"/>
      <c r="Y647" s="12"/>
      <c r="Z647" s="12"/>
      <c r="AA647" s="12"/>
    </row>
    <row r="648" spans="1:27" ht="15" customHeight="1">
      <c r="A648" s="12"/>
      <c r="B648" s="3488" t="s">
        <v>446</v>
      </c>
      <c r="C648" s="3323"/>
      <c r="D648" s="3323"/>
      <c r="E648" s="3323"/>
      <c r="F648" s="3323"/>
      <c r="G648" s="3324"/>
      <c r="H648" s="420">
        <v>0</v>
      </c>
      <c r="I648" s="2280">
        <v>0</v>
      </c>
      <c r="J648" s="712">
        <v>0</v>
      </c>
      <c r="K648" s="421">
        <v>0</v>
      </c>
      <c r="L648" s="2281">
        <v>0</v>
      </c>
      <c r="M648" s="2281">
        <v>0</v>
      </c>
      <c r="N648" s="12"/>
      <c r="O648" s="12"/>
      <c r="P648" s="12"/>
      <c r="Q648" s="12"/>
      <c r="R648" s="12"/>
      <c r="S648" s="12"/>
      <c r="T648" s="12"/>
      <c r="U648" s="12"/>
      <c r="V648" s="12"/>
      <c r="W648" s="12"/>
      <c r="X648" s="12"/>
      <c r="Y648" s="12"/>
      <c r="Z648" s="12"/>
      <c r="AA648" s="12"/>
    </row>
    <row r="649" spans="1:27" ht="15" customHeight="1">
      <c r="A649" s="12"/>
      <c r="B649" s="2960" t="s">
        <v>230</v>
      </c>
      <c r="C649" s="2908"/>
      <c r="D649" s="2908"/>
      <c r="E649" s="2908"/>
      <c r="F649" s="2908"/>
      <c r="G649" s="3034"/>
      <c r="H649" s="2071">
        <v>1477820.63</v>
      </c>
      <c r="I649" s="2282">
        <v>1604670</v>
      </c>
      <c r="J649" s="713">
        <v>1615711.22</v>
      </c>
      <c r="K649" s="426">
        <v>69751.58</v>
      </c>
      <c r="L649" s="427">
        <v>74127</v>
      </c>
      <c r="M649" s="427">
        <v>75316.659080399986</v>
      </c>
      <c r="N649" s="12"/>
      <c r="O649" s="12"/>
      <c r="P649" s="12"/>
      <c r="Q649" s="12"/>
      <c r="R649" s="12"/>
      <c r="S649" s="12"/>
      <c r="T649" s="12"/>
      <c r="U649" s="12"/>
      <c r="V649" s="12"/>
      <c r="W649" s="12"/>
      <c r="X649" s="12"/>
      <c r="Y649" s="12"/>
      <c r="Z649" s="12"/>
      <c r="AA649" s="12"/>
    </row>
    <row r="650" spans="1:27" ht="15" customHeight="1">
      <c r="A650" s="12"/>
      <c r="B650" s="3037" t="s">
        <v>231</v>
      </c>
      <c r="C650" s="2908"/>
      <c r="D650" s="2908"/>
      <c r="E650" s="2908"/>
      <c r="F650" s="2908"/>
      <c r="G650" s="3034"/>
      <c r="H650" s="714">
        <v>1477820.63</v>
      </c>
      <c r="I650" s="1859">
        <v>1604670</v>
      </c>
      <c r="J650" s="637">
        <v>1615711.22</v>
      </c>
      <c r="K650" s="715">
        <v>69751.58</v>
      </c>
      <c r="L650" s="637">
        <v>74127</v>
      </c>
      <c r="M650" s="637">
        <v>75316.659080399986</v>
      </c>
      <c r="N650" s="12"/>
      <c r="O650" s="12"/>
      <c r="P650" s="12"/>
      <c r="Q650" s="12"/>
      <c r="R650" s="12"/>
      <c r="S650" s="12"/>
      <c r="T650" s="12"/>
      <c r="U650" s="12"/>
      <c r="V650" s="12"/>
      <c r="W650" s="12"/>
      <c r="X650" s="12"/>
      <c r="Y650" s="12"/>
      <c r="Z650" s="12"/>
      <c r="AA650" s="12"/>
    </row>
    <row r="651" spans="1:27" ht="15" customHeight="1">
      <c r="A651" s="12"/>
      <c r="B651" s="3489" t="s">
        <v>232</v>
      </c>
      <c r="C651" s="3294"/>
      <c r="D651" s="3294"/>
      <c r="E651" s="3294"/>
      <c r="F651" s="3294"/>
      <c r="G651" s="3295"/>
      <c r="H651" s="2283">
        <f t="shared" ref="H651:J651" si="12">H646+H650</f>
        <v>4265746.8837499991</v>
      </c>
      <c r="I651" s="2284">
        <f t="shared" si="12"/>
        <v>4635139.6891399994</v>
      </c>
      <c r="J651" s="2285">
        <f t="shared" si="12"/>
        <v>4791172.33</v>
      </c>
      <c r="K651" s="2286">
        <f t="shared" ref="K651:M651" si="13">K650+K646</f>
        <v>270486.99641999998</v>
      </c>
      <c r="L651" s="2285">
        <f t="shared" si="13"/>
        <v>263158.38613</v>
      </c>
      <c r="M651" s="2287">
        <f t="shared" si="13"/>
        <v>286145.2690804</v>
      </c>
      <c r="N651" s="12"/>
      <c r="O651" s="12"/>
      <c r="P651" s="12"/>
      <c r="Q651" s="12"/>
      <c r="R651" s="12"/>
      <c r="S651" s="12"/>
      <c r="T651" s="12"/>
      <c r="U651" s="12"/>
      <c r="V651" s="12"/>
      <c r="W651" s="12"/>
      <c r="X651" s="12"/>
      <c r="Y651" s="12"/>
      <c r="Z651" s="12"/>
      <c r="AA651" s="12"/>
    </row>
    <row r="652" spans="1:27" ht="15" customHeight="1">
      <c r="B652" s="3445" t="s">
        <v>736</v>
      </c>
      <c r="C652" s="3316"/>
      <c r="D652" s="3316"/>
      <c r="E652" s="3316"/>
      <c r="F652" s="3316"/>
      <c r="G652" s="3316"/>
      <c r="H652" s="3316"/>
      <c r="I652" s="3316"/>
      <c r="J652" s="3316"/>
      <c r="K652" s="3316"/>
      <c r="L652" s="3316"/>
      <c r="M652" s="3316"/>
    </row>
    <row r="653" spans="1:27" ht="15" customHeight="1">
      <c r="B653" s="3317"/>
      <c r="C653" s="3317"/>
      <c r="D653" s="3317"/>
      <c r="E653" s="3317"/>
      <c r="F653" s="3317"/>
      <c r="G653" s="3317"/>
      <c r="H653" s="3317"/>
      <c r="I653" s="3317"/>
      <c r="J653" s="3317"/>
      <c r="K653" s="3317"/>
      <c r="L653" s="3317"/>
      <c r="M653" s="3317"/>
    </row>
    <row r="655" spans="1:27" ht="15" customHeight="1">
      <c r="B655" s="3472" t="s">
        <v>737</v>
      </c>
      <c r="C655" s="2885"/>
      <c r="D655" s="2885"/>
      <c r="E655" s="2885"/>
      <c r="F655" s="2885"/>
      <c r="G655" s="2885"/>
      <c r="H655" s="2885"/>
      <c r="I655" s="2885"/>
      <c r="J655" s="2885"/>
      <c r="K655" s="2885"/>
      <c r="L655" s="2885"/>
      <c r="M655" s="2885"/>
      <c r="N655" s="2885"/>
    </row>
    <row r="656" spans="1:27" ht="15" customHeight="1">
      <c r="B656" s="1"/>
      <c r="C656" s="1"/>
      <c r="D656" s="1"/>
      <c r="E656" s="1"/>
      <c r="F656" s="1"/>
      <c r="G656" s="1"/>
      <c r="H656" s="344"/>
      <c r="I656" s="1"/>
      <c r="J656" s="1"/>
      <c r="K656" s="1"/>
      <c r="L656" s="1"/>
      <c r="M656" s="1"/>
      <c r="N656" s="1"/>
    </row>
    <row r="657" spans="1:27" ht="15" customHeight="1">
      <c r="B657" s="3296" t="s">
        <v>738</v>
      </c>
      <c r="C657" s="2885"/>
      <c r="D657" s="3030"/>
      <c r="E657" s="3319">
        <v>2023</v>
      </c>
      <c r="F657" s="3490">
        <v>2024</v>
      </c>
      <c r="G657" s="3490">
        <v>2025</v>
      </c>
      <c r="H657" s="2946"/>
      <c r="I657" s="1"/>
      <c r="J657" s="12"/>
      <c r="K657" s="12"/>
      <c r="L657" s="12"/>
      <c r="M657" s="12"/>
      <c r="N657" s="1"/>
    </row>
    <row r="658" spans="1:27" ht="15" hidden="1" customHeight="1">
      <c r="B658" s="2885"/>
      <c r="C658" s="2882"/>
      <c r="D658" s="3030"/>
      <c r="E658" s="2885"/>
      <c r="F658" s="3491"/>
      <c r="G658" s="3491"/>
      <c r="H658" s="2882"/>
      <c r="I658" s="1"/>
      <c r="J658" s="12"/>
      <c r="K658" s="12"/>
      <c r="L658" s="12"/>
      <c r="M658" s="12"/>
      <c r="N658" s="1"/>
    </row>
    <row r="659" spans="1:27" ht="15" customHeight="1">
      <c r="B659" s="3297"/>
      <c r="C659" s="3297"/>
      <c r="D659" s="3298"/>
      <c r="E659" s="3297"/>
      <c r="F659" s="3492"/>
      <c r="G659" s="3492"/>
      <c r="H659" s="2882"/>
      <c r="I659" s="1"/>
      <c r="J659" s="1"/>
      <c r="K659" s="12"/>
      <c r="L659" s="12"/>
      <c r="M659" s="716"/>
      <c r="N659" s="1"/>
    </row>
    <row r="660" spans="1:27" ht="15" customHeight="1">
      <c r="A660" s="12"/>
      <c r="B660" s="3054" t="s">
        <v>586</v>
      </c>
      <c r="C660" s="2995"/>
      <c r="D660" s="3312"/>
      <c r="E660" s="2288">
        <v>35426649.079999998</v>
      </c>
      <c r="F660" s="717">
        <v>29670027</v>
      </c>
      <c r="G660" s="2289">
        <v>32342667.188659202</v>
      </c>
      <c r="H660" s="12"/>
      <c r="I660" s="12"/>
      <c r="J660" s="12"/>
      <c r="K660" s="12"/>
      <c r="L660" s="12"/>
      <c r="M660" s="12"/>
      <c r="N660" s="12"/>
      <c r="O660" s="12"/>
      <c r="P660" s="12"/>
      <c r="Q660" s="12"/>
      <c r="R660" s="12"/>
      <c r="S660" s="12"/>
      <c r="T660" s="12"/>
      <c r="U660" s="12"/>
      <c r="V660" s="12"/>
      <c r="W660" s="12"/>
      <c r="X660" s="12"/>
      <c r="Y660" s="12"/>
      <c r="Z660" s="12"/>
      <c r="AA660" s="12"/>
    </row>
    <row r="661" spans="1:27" ht="15" customHeight="1">
      <c r="A661" s="12"/>
      <c r="B661" s="3313" t="s">
        <v>739</v>
      </c>
      <c r="C661" s="2993"/>
      <c r="D661" s="3314"/>
      <c r="E661" s="718">
        <v>10840.98</v>
      </c>
      <c r="F661" s="719">
        <v>8181</v>
      </c>
      <c r="G661" s="2290">
        <v>5615.29</v>
      </c>
      <c r="H661" s="720"/>
      <c r="I661" s="12"/>
      <c r="J661" s="12"/>
      <c r="K661" s="12"/>
      <c r="L661" s="12"/>
      <c r="M661" s="12"/>
      <c r="N661" s="12"/>
      <c r="O661" s="12"/>
      <c r="P661" s="12"/>
      <c r="Q661" s="12"/>
      <c r="R661" s="12"/>
      <c r="S661" s="12"/>
      <c r="T661" s="12"/>
      <c r="U661" s="12"/>
      <c r="V661" s="12"/>
      <c r="W661" s="12"/>
      <c r="X661" s="12"/>
      <c r="Y661" s="12"/>
      <c r="Z661" s="12"/>
      <c r="AA661" s="12"/>
    </row>
    <row r="662" spans="1:27" ht="15" customHeight="1">
      <c r="B662" s="3445" t="s">
        <v>740</v>
      </c>
      <c r="C662" s="3316"/>
      <c r="D662" s="3316"/>
      <c r="E662" s="3316"/>
      <c r="F662" s="3316"/>
      <c r="G662" s="3316"/>
      <c r="H662" s="1"/>
      <c r="I662" s="12"/>
      <c r="J662" s="1"/>
      <c r="K662" s="1"/>
      <c r="L662" s="1"/>
      <c r="M662" s="716"/>
      <c r="N662" s="1"/>
    </row>
    <row r="663" spans="1:27" ht="15" customHeight="1">
      <c r="B663" s="3317"/>
      <c r="C663" s="3317"/>
      <c r="D663" s="3317"/>
      <c r="E663" s="3317"/>
      <c r="F663" s="3317"/>
      <c r="G663" s="3317"/>
      <c r="H663" s="1"/>
      <c r="I663" s="1"/>
      <c r="J663" s="1"/>
      <c r="K663" s="1"/>
      <c r="L663" s="1"/>
      <c r="M663" s="1"/>
      <c r="N663" s="1"/>
    </row>
    <row r="664" spans="1:27" ht="15" customHeight="1">
      <c r="B664" s="1"/>
      <c r="C664" s="1"/>
      <c r="D664" s="1"/>
      <c r="E664" s="1"/>
      <c r="F664" s="1"/>
      <c r="G664" s="1"/>
      <c r="H664" s="1"/>
      <c r="I664" s="1"/>
      <c r="J664" s="1"/>
      <c r="K664" s="1"/>
      <c r="L664" s="1"/>
      <c r="M664" s="1"/>
      <c r="N664" s="1"/>
    </row>
    <row r="665" spans="1:27" ht="15" customHeight="1">
      <c r="B665" s="3477" t="s">
        <v>741</v>
      </c>
      <c r="C665" s="2885"/>
      <c r="D665" s="2885"/>
      <c r="E665" s="2885"/>
      <c r="F665" s="2885"/>
      <c r="G665" s="2885"/>
      <c r="H665" s="2885"/>
      <c r="I665" s="2885"/>
      <c r="J665" s="2885"/>
      <c r="K665" s="2885"/>
      <c r="L665" s="2885"/>
      <c r="M665" s="2885"/>
      <c r="N665" s="2885"/>
    </row>
    <row r="666" spans="1:27" ht="15" customHeight="1">
      <c r="B666" s="1"/>
      <c r="C666" s="1"/>
      <c r="D666" s="1"/>
      <c r="E666" s="1"/>
      <c r="F666" s="1"/>
      <c r="G666" s="1"/>
      <c r="H666" s="721"/>
      <c r="I666" s="1"/>
      <c r="J666" s="1"/>
      <c r="K666" s="1"/>
      <c r="L666" s="1"/>
      <c r="M666" s="1"/>
      <c r="N666" s="1"/>
    </row>
    <row r="667" spans="1:27">
      <c r="B667" s="3296" t="s">
        <v>742</v>
      </c>
      <c r="C667" s="2885"/>
      <c r="D667" s="3030"/>
      <c r="E667" s="3319">
        <v>2023</v>
      </c>
      <c r="F667" s="3478">
        <v>2024</v>
      </c>
      <c r="G667" s="3478">
        <v>2025</v>
      </c>
      <c r="H667" s="1"/>
      <c r="I667" s="1"/>
      <c r="J667" s="1"/>
      <c r="K667" s="1"/>
      <c r="L667" s="1"/>
      <c r="M667" s="1"/>
      <c r="N667" s="1"/>
    </row>
    <row r="668" spans="1:27">
      <c r="B668" s="3297"/>
      <c r="C668" s="3297"/>
      <c r="D668" s="3298"/>
      <c r="E668" s="3297"/>
      <c r="F668" s="3479"/>
      <c r="G668" s="3479"/>
      <c r="H668" s="1"/>
      <c r="I668" s="1"/>
      <c r="J668" s="1"/>
      <c r="K668" s="1"/>
      <c r="L668" s="1"/>
      <c r="M668" s="1"/>
      <c r="N668" s="1"/>
    </row>
    <row r="669" spans="1:27" ht="15" customHeight="1">
      <c r="A669" s="12"/>
      <c r="B669" s="2883" t="s">
        <v>743</v>
      </c>
      <c r="C669" s="2882"/>
      <c r="D669" s="3030"/>
      <c r="E669" s="3483">
        <v>0.151</v>
      </c>
      <c r="F669" s="3485">
        <v>0.14499999999999999</v>
      </c>
      <c r="G669" s="3481">
        <v>0.14399999999999999</v>
      </c>
      <c r="H669" s="722"/>
      <c r="I669" s="12"/>
      <c r="J669" s="12"/>
      <c r="K669" s="12"/>
      <c r="L669" s="12"/>
      <c r="M669" s="12"/>
      <c r="N669" s="12"/>
      <c r="O669" s="12"/>
      <c r="P669" s="12"/>
      <c r="Q669" s="12"/>
      <c r="R669" s="12"/>
      <c r="S669" s="12"/>
      <c r="T669" s="12"/>
      <c r="U669" s="12"/>
      <c r="V669" s="12"/>
      <c r="W669" s="12"/>
      <c r="X669" s="12"/>
      <c r="Y669" s="12"/>
      <c r="Z669" s="12"/>
      <c r="AA669" s="12"/>
    </row>
    <row r="670" spans="1:27" ht="15" customHeight="1">
      <c r="A670" s="12"/>
      <c r="B670" s="2935"/>
      <c r="C670" s="2935"/>
      <c r="D670" s="3480"/>
      <c r="E670" s="3484"/>
      <c r="F670" s="3486"/>
      <c r="G670" s="3482"/>
      <c r="H670" s="722"/>
      <c r="I670" s="12"/>
      <c r="J670" s="12"/>
      <c r="K670" s="12"/>
      <c r="L670" s="12"/>
      <c r="M670" s="12"/>
      <c r="N670" s="12"/>
      <c r="O670" s="12"/>
      <c r="P670" s="12"/>
      <c r="Q670" s="12"/>
      <c r="R670" s="12"/>
      <c r="S670" s="12"/>
      <c r="T670" s="12"/>
      <c r="U670" s="12"/>
      <c r="V670" s="12"/>
      <c r="W670" s="12"/>
      <c r="X670" s="12"/>
      <c r="Y670" s="12"/>
      <c r="Z670" s="12"/>
      <c r="AA670" s="12"/>
    </row>
    <row r="671" spans="1:27" ht="15" customHeight="1">
      <c r="B671" s="3474" t="s">
        <v>744</v>
      </c>
      <c r="C671" s="3316"/>
      <c r="D671" s="3316"/>
      <c r="E671" s="2885"/>
      <c r="F671" s="2885"/>
      <c r="G671" s="3316"/>
      <c r="H671" s="1"/>
      <c r="I671" s="1"/>
      <c r="J671" s="1"/>
      <c r="K671" s="1"/>
      <c r="L671" s="1"/>
      <c r="M671" s="1"/>
      <c r="N671" s="1"/>
    </row>
    <row r="672" spans="1:27" ht="15" customHeight="1">
      <c r="B672" s="2882"/>
      <c r="C672" s="2882"/>
      <c r="D672" s="2882"/>
      <c r="E672" s="2882"/>
      <c r="F672" s="2882"/>
      <c r="G672" s="2882"/>
      <c r="H672" s="1"/>
      <c r="I672" s="1"/>
      <c r="J672" s="1"/>
      <c r="K672" s="1"/>
      <c r="L672" s="1"/>
      <c r="M672" s="1"/>
      <c r="N672" s="1"/>
    </row>
    <row r="673" spans="1:27" ht="15" customHeight="1">
      <c r="B673" s="3317"/>
      <c r="C673" s="3317"/>
      <c r="D673" s="3317"/>
      <c r="E673" s="3317"/>
      <c r="F673" s="3317"/>
      <c r="G673" s="3317"/>
      <c r="H673" s="1"/>
      <c r="I673" s="1"/>
      <c r="J673" s="1"/>
      <c r="K673" s="1"/>
      <c r="L673" s="1"/>
      <c r="M673" s="1"/>
      <c r="N673" s="1"/>
    </row>
    <row r="674" spans="1:27" ht="15" customHeight="1">
      <c r="B674" s="1"/>
      <c r="C674" s="1"/>
      <c r="D674" s="1"/>
      <c r="E674" s="1"/>
      <c r="F674" s="1"/>
      <c r="G674" s="1"/>
      <c r="H674" s="1"/>
      <c r="I674" s="1"/>
      <c r="J674" s="1"/>
      <c r="K674" s="1"/>
      <c r="L674" s="1"/>
      <c r="M674" s="1"/>
      <c r="N674" s="1"/>
    </row>
    <row r="675" spans="1:27" ht="15" customHeight="1">
      <c r="B675" s="3475" t="s">
        <v>241</v>
      </c>
      <c r="C675" s="2885"/>
      <c r="D675" s="2885"/>
      <c r="E675" s="2885"/>
      <c r="F675" s="2885"/>
      <c r="G675" s="2885"/>
      <c r="H675" s="2885"/>
      <c r="I675" s="2885"/>
      <c r="J675" s="2885"/>
      <c r="K675" s="2885"/>
      <c r="L675" s="2885"/>
      <c r="M675" s="2885"/>
      <c r="N675" s="2885"/>
    </row>
    <row r="676" spans="1:27" ht="15" customHeight="1">
      <c r="B676" s="3475" t="s">
        <v>242</v>
      </c>
      <c r="C676" s="2885"/>
      <c r="D676" s="2885"/>
      <c r="E676" s="2885"/>
      <c r="F676" s="2885"/>
      <c r="G676" s="2885"/>
      <c r="H676" s="2885"/>
      <c r="I676" s="2885"/>
      <c r="J676" s="2885"/>
      <c r="K676" s="2885"/>
      <c r="L676" s="2885"/>
      <c r="M676" s="2885"/>
      <c r="N676" s="2885"/>
    </row>
    <row r="677" spans="1:27" ht="15" customHeight="1">
      <c r="B677" s="3475" t="s">
        <v>243</v>
      </c>
      <c r="C677" s="2885"/>
      <c r="D677" s="2885"/>
      <c r="E677" s="2885"/>
      <c r="F677" s="2885"/>
      <c r="G677" s="2885"/>
      <c r="H677" s="2885"/>
      <c r="I677" s="2885"/>
      <c r="J677" s="2885"/>
      <c r="K677" s="2885"/>
      <c r="L677" s="2885"/>
      <c r="M677" s="2885"/>
      <c r="N677" s="2885"/>
    </row>
    <row r="678" spans="1:27" ht="15" customHeight="1">
      <c r="B678" s="3476" t="s">
        <v>244</v>
      </c>
      <c r="C678" s="2885"/>
      <c r="D678" s="2885"/>
      <c r="E678" s="2885"/>
      <c r="F678" s="2885"/>
      <c r="G678" s="2885"/>
      <c r="H678" s="2885"/>
      <c r="I678" s="2885"/>
      <c r="J678" s="2885"/>
      <c r="K678" s="2885"/>
      <c r="L678" s="2885"/>
      <c r="M678" s="2885"/>
      <c r="N678" s="2885"/>
    </row>
    <row r="679" spans="1:27" ht="15" customHeight="1">
      <c r="B679" s="1"/>
      <c r="C679" s="1"/>
      <c r="D679" s="1"/>
      <c r="E679" s="1"/>
      <c r="F679" s="1"/>
      <c r="G679" s="1"/>
      <c r="H679" s="1"/>
      <c r="I679" s="1"/>
      <c r="J679" s="1"/>
      <c r="K679" s="1"/>
      <c r="L679" s="1"/>
      <c r="M679" s="1"/>
      <c r="N679" s="1"/>
    </row>
    <row r="680" spans="1:27" ht="15" customHeight="1">
      <c r="B680" s="3444" t="s">
        <v>745</v>
      </c>
      <c r="C680" s="2885"/>
      <c r="D680" s="2885"/>
      <c r="E680" s="2885"/>
      <c r="F680" s="2885"/>
      <c r="G680" s="3030"/>
      <c r="H680" s="3319" t="s">
        <v>586</v>
      </c>
      <c r="I680" s="2885"/>
      <c r="J680" s="3030"/>
      <c r="K680" s="3319" t="s">
        <v>746</v>
      </c>
      <c r="L680" s="2885"/>
      <c r="M680" s="2885"/>
      <c r="N680" s="1"/>
    </row>
    <row r="681" spans="1:27" ht="15" customHeight="1">
      <c r="B681" s="3297"/>
      <c r="C681" s="3297"/>
      <c r="D681" s="3297"/>
      <c r="E681" s="3297"/>
      <c r="F681" s="3297"/>
      <c r="G681" s="3298"/>
      <c r="H681" s="2047">
        <v>2023</v>
      </c>
      <c r="I681" s="2047">
        <v>2024</v>
      </c>
      <c r="J681" s="2055">
        <v>2025</v>
      </c>
      <c r="K681" s="2047">
        <v>2023</v>
      </c>
      <c r="L681" s="2047">
        <v>2024</v>
      </c>
      <c r="M681" s="1952">
        <v>2025</v>
      </c>
      <c r="N681" s="1"/>
    </row>
    <row r="682" spans="1:27" ht="15" customHeight="1">
      <c r="A682" s="12"/>
      <c r="B682" s="3054" t="s">
        <v>246</v>
      </c>
      <c r="C682" s="2995"/>
      <c r="D682" s="2995"/>
      <c r="E682" s="2995"/>
      <c r="F682" s="2995"/>
      <c r="G682" s="3312"/>
      <c r="H682" s="2017">
        <v>223135.55</v>
      </c>
      <c r="I682" s="2291">
        <v>209099</v>
      </c>
      <c r="J682" s="723">
        <v>257602.56</v>
      </c>
      <c r="K682" s="2020">
        <v>16037.53</v>
      </c>
      <c r="L682" s="1821">
        <v>12830</v>
      </c>
      <c r="M682" s="1821">
        <v>14046.95</v>
      </c>
      <c r="N682" s="12"/>
      <c r="O682" s="12"/>
      <c r="P682" s="12"/>
      <c r="Q682" s="12"/>
      <c r="R682" s="12"/>
      <c r="S682" s="12"/>
      <c r="T682" s="12"/>
      <c r="U682" s="12"/>
      <c r="V682" s="12"/>
      <c r="W682" s="12"/>
      <c r="X682" s="12"/>
      <c r="Y682" s="12"/>
      <c r="Z682" s="12"/>
      <c r="AA682" s="12"/>
    </row>
    <row r="683" spans="1:27" ht="15" customHeight="1">
      <c r="A683" s="12"/>
      <c r="B683" s="2960" t="s">
        <v>247</v>
      </c>
      <c r="C683" s="2908"/>
      <c r="D683" s="2908"/>
      <c r="E683" s="2908"/>
      <c r="F683" s="2908"/>
      <c r="G683" s="3034"/>
      <c r="H683" s="2022">
        <v>0</v>
      </c>
      <c r="I683" s="2292">
        <v>0</v>
      </c>
      <c r="J683" s="724">
        <v>0</v>
      </c>
      <c r="K683" s="382">
        <v>0</v>
      </c>
      <c r="L683" s="725">
        <v>0</v>
      </c>
      <c r="M683" s="725">
        <v>0</v>
      </c>
      <c r="N683" s="12"/>
      <c r="O683" s="12"/>
      <c r="P683" s="12"/>
      <c r="Q683" s="12"/>
      <c r="R683" s="12"/>
      <c r="S683" s="12"/>
      <c r="T683" s="12"/>
      <c r="U683" s="12"/>
      <c r="V683" s="12"/>
      <c r="W683" s="12"/>
      <c r="X683" s="12"/>
      <c r="Y683" s="12"/>
      <c r="Z683" s="12"/>
      <c r="AA683" s="12"/>
    </row>
    <row r="684" spans="1:27" ht="15" customHeight="1">
      <c r="A684" s="12"/>
      <c r="B684" s="3313" t="s">
        <v>248</v>
      </c>
      <c r="C684" s="2993"/>
      <c r="D684" s="2993"/>
      <c r="E684" s="2993"/>
      <c r="F684" s="2993"/>
      <c r="G684" s="3314"/>
      <c r="H684" s="2293">
        <v>50957318.289999999</v>
      </c>
      <c r="I684" s="1960">
        <v>51017788</v>
      </c>
      <c r="J684" s="726">
        <v>54825595.149999999</v>
      </c>
      <c r="K684" s="727">
        <v>6009.41</v>
      </c>
      <c r="L684" s="312">
        <v>5980</v>
      </c>
      <c r="M684" s="312">
        <v>6571.71</v>
      </c>
      <c r="N684" s="12"/>
      <c r="O684" s="12"/>
      <c r="P684" s="12"/>
      <c r="Q684" s="12"/>
      <c r="R684" s="12"/>
      <c r="S684" s="12"/>
      <c r="T684" s="12"/>
      <c r="U684" s="12"/>
      <c r="V684" s="12"/>
      <c r="W684" s="12"/>
      <c r="X684" s="12"/>
      <c r="Y684" s="12"/>
      <c r="Z684" s="12"/>
      <c r="AA684" s="12"/>
    </row>
    <row r="685" spans="1:27" ht="15" customHeight="1">
      <c r="B685" s="3445" t="s">
        <v>747</v>
      </c>
      <c r="C685" s="3316"/>
      <c r="D685" s="3316"/>
      <c r="E685" s="3316"/>
      <c r="F685" s="3316"/>
      <c r="G685" s="3316"/>
      <c r="H685" s="3316"/>
      <c r="I685" s="3316"/>
      <c r="J685" s="3316"/>
      <c r="K685" s="3316"/>
      <c r="L685" s="3316"/>
      <c r="M685" s="3316"/>
      <c r="N685" s="1"/>
    </row>
    <row r="686" spans="1:27" ht="15" customHeight="1">
      <c r="B686" s="2885"/>
      <c r="C686" s="2882"/>
      <c r="D686" s="2882"/>
      <c r="E686" s="2882"/>
      <c r="F686" s="2882"/>
      <c r="G686" s="2882"/>
      <c r="H686" s="2882"/>
      <c r="I686" s="2882"/>
      <c r="J686" s="2882"/>
      <c r="K686" s="2882"/>
      <c r="L686" s="2882"/>
      <c r="M686" s="2885"/>
      <c r="N686" s="1"/>
    </row>
    <row r="687" spans="1:27" ht="15" customHeight="1">
      <c r="B687" s="2885"/>
      <c r="C687" s="2882"/>
      <c r="D687" s="2882"/>
      <c r="E687" s="2882"/>
      <c r="F687" s="2882"/>
      <c r="G687" s="2882"/>
      <c r="H687" s="2882"/>
      <c r="I687" s="2882"/>
      <c r="J687" s="2882"/>
      <c r="K687" s="2882"/>
      <c r="L687" s="2882"/>
      <c r="M687" s="2885"/>
      <c r="N687" s="1"/>
    </row>
    <row r="688" spans="1:27" ht="15" customHeight="1">
      <c r="B688" s="3317"/>
      <c r="C688" s="3317"/>
      <c r="D688" s="3317"/>
      <c r="E688" s="3317"/>
      <c r="F688" s="3317"/>
      <c r="G688" s="3317"/>
      <c r="H688" s="3317"/>
      <c r="I688" s="3317"/>
      <c r="J688" s="3317"/>
      <c r="K688" s="3317"/>
      <c r="L688" s="3317"/>
      <c r="M688" s="3317"/>
      <c r="N688" s="1"/>
    </row>
    <row r="689" spans="1:27" ht="15" customHeight="1">
      <c r="B689" s="12"/>
      <c r="C689" s="12"/>
      <c r="D689" s="12"/>
      <c r="E689" s="12"/>
      <c r="F689" s="12"/>
      <c r="G689" s="12"/>
      <c r="H689" s="12"/>
      <c r="I689" s="12"/>
      <c r="J689" s="12"/>
      <c r="K689" s="12"/>
      <c r="L689" s="12"/>
      <c r="M689" s="12"/>
      <c r="N689" s="1"/>
    </row>
    <row r="690" spans="1:27" ht="15" customHeight="1">
      <c r="B690" s="3473" t="s">
        <v>748</v>
      </c>
      <c r="C690" s="2885"/>
      <c r="D690" s="2885"/>
      <c r="E690" s="2885"/>
      <c r="F690" s="2885"/>
      <c r="G690" s="3030"/>
      <c r="H690" s="3319" t="s">
        <v>586</v>
      </c>
      <c r="I690" s="2885"/>
      <c r="J690" s="3030"/>
      <c r="K690" s="3320" t="s">
        <v>746</v>
      </c>
      <c r="L690" s="2885"/>
      <c r="M690" s="2885"/>
      <c r="N690" s="1"/>
    </row>
    <row r="691" spans="1:27" ht="15" customHeight="1">
      <c r="A691" s="1"/>
      <c r="B691" s="3297"/>
      <c r="C691" s="3297"/>
      <c r="D691" s="3297"/>
      <c r="E691" s="3297"/>
      <c r="F691" s="3297"/>
      <c r="G691" s="3298"/>
      <c r="H691" s="2047">
        <v>2023</v>
      </c>
      <c r="I691" s="2028">
        <v>2024</v>
      </c>
      <c r="J691" s="2047">
        <v>2025</v>
      </c>
      <c r="K691" s="693">
        <v>2023</v>
      </c>
      <c r="L691" s="2047">
        <v>2024</v>
      </c>
      <c r="M691" s="1953">
        <v>2025</v>
      </c>
    </row>
    <row r="692" spans="1:27" ht="15" customHeight="1">
      <c r="A692" s="12"/>
      <c r="B692" s="3054" t="s">
        <v>246</v>
      </c>
      <c r="C692" s="2995"/>
      <c r="D692" s="2995"/>
      <c r="E692" s="2995"/>
      <c r="F692" s="2995"/>
      <c r="G692" s="3312"/>
      <c r="H692" s="2017">
        <v>19214.5</v>
      </c>
      <c r="I692" s="2291">
        <v>28701</v>
      </c>
      <c r="J692" s="1821">
        <v>31655.754853999988</v>
      </c>
      <c r="K692" s="2020">
        <v>1297.96</v>
      </c>
      <c r="L692" s="1821">
        <v>1701</v>
      </c>
      <c r="M692" s="728">
        <v>2047.1430439999995</v>
      </c>
      <c r="N692" s="12"/>
      <c r="O692" s="12"/>
      <c r="P692" s="12"/>
      <c r="Q692" s="12"/>
      <c r="R692" s="12"/>
      <c r="S692" s="12"/>
      <c r="T692" s="12"/>
      <c r="U692" s="12"/>
      <c r="V692" s="12"/>
      <c r="W692" s="12"/>
      <c r="X692" s="12"/>
      <c r="Y692" s="12"/>
      <c r="Z692" s="12"/>
      <c r="AA692" s="12"/>
    </row>
    <row r="693" spans="1:27" ht="15" customHeight="1">
      <c r="A693" s="12"/>
      <c r="B693" s="3313" t="s">
        <v>248</v>
      </c>
      <c r="C693" s="2993"/>
      <c r="D693" s="2993"/>
      <c r="E693" s="2993"/>
      <c r="F693" s="2993"/>
      <c r="G693" s="3314"/>
      <c r="H693" s="2293">
        <v>43709.2</v>
      </c>
      <c r="I693" s="2294">
        <v>376</v>
      </c>
      <c r="J693" s="729">
        <v>535.99</v>
      </c>
      <c r="K693" s="727">
        <v>140.03</v>
      </c>
      <c r="L693" s="730">
        <v>88</v>
      </c>
      <c r="M693" s="731">
        <v>69.099999999999994</v>
      </c>
      <c r="N693" s="12"/>
      <c r="O693" s="12"/>
      <c r="P693" s="12"/>
      <c r="Q693" s="12"/>
      <c r="R693" s="12"/>
      <c r="S693" s="12"/>
      <c r="T693" s="12"/>
      <c r="U693" s="12"/>
      <c r="V693" s="12"/>
      <c r="W693" s="12"/>
      <c r="X693" s="12"/>
      <c r="Y693" s="12"/>
      <c r="Z693" s="12"/>
      <c r="AA693" s="12"/>
    </row>
    <row r="694" spans="1:27" ht="15" customHeight="1">
      <c r="A694" s="1"/>
      <c r="B694" s="3425" t="s">
        <v>749</v>
      </c>
      <c r="C694" s="3328"/>
      <c r="D694" s="3328"/>
      <c r="E694" s="3328"/>
      <c r="F694" s="3328"/>
      <c r="G694" s="3328"/>
      <c r="H694" s="3328"/>
      <c r="I694" s="3328"/>
      <c r="J694" s="3328"/>
      <c r="K694" s="3328"/>
      <c r="L694" s="3328"/>
      <c r="M694" s="3328"/>
    </row>
    <row r="695" spans="1:27" ht="15" customHeight="1">
      <c r="A695" s="1866"/>
      <c r="B695" s="1827"/>
      <c r="C695" s="1827"/>
      <c r="D695" s="1827"/>
      <c r="E695" s="1827"/>
      <c r="F695" s="1827"/>
      <c r="G695" s="1827"/>
      <c r="H695" s="1827"/>
      <c r="I695" s="1827"/>
      <c r="J695" s="1827"/>
      <c r="K695" s="1827"/>
      <c r="L695" s="1827"/>
      <c r="M695" s="1827"/>
    </row>
    <row r="696" spans="1:27" ht="15" customHeight="1">
      <c r="A696" s="263"/>
      <c r="B696" s="3457" t="s">
        <v>750</v>
      </c>
      <c r="C696" s="2885"/>
      <c r="D696" s="2885"/>
      <c r="E696" s="2885"/>
      <c r="F696" s="2885"/>
      <c r="G696" s="3030"/>
      <c r="H696" s="3467" t="s">
        <v>586</v>
      </c>
      <c r="I696" s="2885"/>
      <c r="J696" s="2885"/>
      <c r="K696" s="257"/>
      <c r="L696" s="257"/>
      <c r="M696" s="257"/>
    </row>
    <row r="697" spans="1:27" ht="15" customHeight="1">
      <c r="A697" s="263"/>
      <c r="B697" s="3297"/>
      <c r="C697" s="3297"/>
      <c r="D697" s="3297"/>
      <c r="E697" s="3297"/>
      <c r="F697" s="3297"/>
      <c r="G697" s="3298"/>
      <c r="H697" s="2295">
        <v>2023</v>
      </c>
      <c r="I697" s="2295">
        <v>2024</v>
      </c>
      <c r="J697" s="2296">
        <v>2025</v>
      </c>
      <c r="K697" s="257"/>
      <c r="L697" s="257"/>
      <c r="M697" s="257"/>
    </row>
    <row r="698" spans="1:27" ht="15" customHeight="1">
      <c r="A698" s="314"/>
      <c r="B698" s="3459" t="s">
        <v>270</v>
      </c>
      <c r="C698" s="2922"/>
      <c r="D698" s="2922"/>
      <c r="E698" s="2922"/>
      <c r="F698" s="2922"/>
      <c r="G698" s="3460"/>
      <c r="H698" s="2872">
        <v>70476.509000000005</v>
      </c>
      <c r="I698" s="732">
        <v>91006</v>
      </c>
      <c r="J698" s="733">
        <v>93516.6</v>
      </c>
      <c r="K698" s="734"/>
      <c r="L698" s="734"/>
      <c r="M698" s="734"/>
      <c r="N698" s="12"/>
      <c r="O698" s="12"/>
      <c r="P698" s="12"/>
      <c r="Q698" s="12"/>
      <c r="R698" s="12"/>
      <c r="S698" s="12"/>
      <c r="T698" s="12"/>
      <c r="U698" s="12"/>
      <c r="V698" s="12"/>
      <c r="W698" s="12"/>
      <c r="X698" s="12"/>
      <c r="Y698" s="12"/>
      <c r="Z698" s="12"/>
      <c r="AA698" s="12"/>
    </row>
    <row r="699" spans="1:27" ht="15" customHeight="1">
      <c r="A699" s="314"/>
      <c r="B699" s="3468" t="s">
        <v>277</v>
      </c>
      <c r="C699" s="2897"/>
      <c r="D699" s="2897"/>
      <c r="E699" s="2897"/>
      <c r="F699" s="2897"/>
      <c r="G699" s="3453"/>
      <c r="H699" s="2872">
        <v>48131265.289999999</v>
      </c>
      <c r="I699" s="732">
        <v>48162207</v>
      </c>
      <c r="J699" s="735">
        <v>51503331.289999999</v>
      </c>
      <c r="K699" s="734"/>
      <c r="L699" s="734"/>
      <c r="M699" s="734"/>
      <c r="N699" s="12"/>
      <c r="O699" s="12"/>
      <c r="P699" s="12"/>
      <c r="Q699" s="12"/>
      <c r="R699" s="12"/>
      <c r="S699" s="12"/>
      <c r="T699" s="12"/>
      <c r="U699" s="12"/>
      <c r="V699" s="12"/>
      <c r="W699" s="12"/>
      <c r="X699" s="12"/>
      <c r="Y699" s="12"/>
      <c r="Z699" s="12"/>
      <c r="AA699" s="12"/>
    </row>
    <row r="700" spans="1:27" ht="15" customHeight="1">
      <c r="A700" s="314"/>
      <c r="B700" s="3461" t="s">
        <v>273</v>
      </c>
      <c r="C700" s="2897"/>
      <c r="D700" s="2897"/>
      <c r="E700" s="2897"/>
      <c r="F700" s="2897"/>
      <c r="G700" s="3453"/>
      <c r="H700" s="2872">
        <v>5844</v>
      </c>
      <c r="I700" s="732">
        <v>8393</v>
      </c>
      <c r="J700" s="735">
        <v>7294.1</v>
      </c>
      <c r="K700" s="734"/>
      <c r="L700" s="734"/>
      <c r="M700" s="734"/>
      <c r="N700" s="12"/>
      <c r="O700" s="12"/>
      <c r="P700" s="12"/>
      <c r="Q700" s="12"/>
      <c r="R700" s="12"/>
      <c r="S700" s="12"/>
      <c r="T700" s="12"/>
      <c r="U700" s="12"/>
      <c r="V700" s="12"/>
      <c r="W700" s="12"/>
      <c r="X700" s="12"/>
      <c r="Y700" s="12"/>
      <c r="Z700" s="12"/>
      <c r="AA700" s="12"/>
    </row>
    <row r="701" spans="1:27" ht="15" customHeight="1">
      <c r="A701" s="314"/>
      <c r="B701" s="3461" t="s">
        <v>274</v>
      </c>
      <c r="C701" s="2897"/>
      <c r="D701" s="2897"/>
      <c r="E701" s="2897"/>
      <c r="F701" s="2897"/>
      <c r="G701" s="3453"/>
      <c r="H701" s="2872">
        <v>1532559.375</v>
      </c>
      <c r="I701" s="732">
        <v>1380194</v>
      </c>
      <c r="J701" s="735">
        <v>1650929.03</v>
      </c>
      <c r="K701" s="734"/>
      <c r="L701" s="734"/>
      <c r="M701" s="734"/>
      <c r="N701" s="12"/>
      <c r="O701" s="12"/>
      <c r="P701" s="12"/>
      <c r="Q701" s="12"/>
      <c r="R701" s="12"/>
      <c r="S701" s="12"/>
      <c r="T701" s="12"/>
      <c r="U701" s="12"/>
      <c r="V701" s="12"/>
      <c r="W701" s="12"/>
      <c r="X701" s="12"/>
      <c r="Y701" s="12"/>
      <c r="Z701" s="12"/>
      <c r="AA701" s="12"/>
    </row>
    <row r="702" spans="1:27" ht="15" customHeight="1">
      <c r="A702" s="314"/>
      <c r="B702" s="3461" t="s">
        <v>275</v>
      </c>
      <c r="C702" s="2897"/>
      <c r="D702" s="2897"/>
      <c r="E702" s="2897"/>
      <c r="F702" s="2897"/>
      <c r="G702" s="3453"/>
      <c r="H702" s="2872">
        <v>1217089.29</v>
      </c>
      <c r="I702" s="732">
        <v>1375838</v>
      </c>
      <c r="J702" s="735">
        <v>1570405.8</v>
      </c>
      <c r="K702" s="734"/>
      <c r="L702" s="734"/>
      <c r="M702" s="734"/>
      <c r="N702" s="12"/>
      <c r="O702" s="12"/>
      <c r="P702" s="12"/>
      <c r="Q702" s="12"/>
      <c r="R702" s="12"/>
      <c r="S702" s="12"/>
      <c r="T702" s="12"/>
      <c r="U702" s="12"/>
      <c r="V702" s="12"/>
      <c r="W702" s="12"/>
      <c r="X702" s="12"/>
      <c r="Y702" s="12"/>
      <c r="Z702" s="12"/>
      <c r="AA702" s="12"/>
    </row>
    <row r="703" spans="1:27" ht="15" customHeight="1">
      <c r="A703" s="314"/>
      <c r="B703" s="3461" t="s">
        <v>276</v>
      </c>
      <c r="C703" s="2897"/>
      <c r="D703" s="2897"/>
      <c r="E703" s="2897"/>
      <c r="F703" s="2897"/>
      <c r="G703" s="3453"/>
      <c r="H703" s="2872">
        <v>83.367999999999995</v>
      </c>
      <c r="I703" s="736">
        <v>150</v>
      </c>
      <c r="J703" s="737">
        <v>118.33</v>
      </c>
      <c r="K703" s="734"/>
      <c r="L703" s="734"/>
      <c r="M703" s="734"/>
      <c r="N703" s="12"/>
      <c r="O703" s="12"/>
      <c r="P703" s="12"/>
      <c r="Q703" s="12"/>
      <c r="R703" s="12"/>
      <c r="S703" s="12"/>
      <c r="T703" s="12"/>
      <c r="U703" s="12"/>
      <c r="V703" s="12"/>
      <c r="W703" s="12"/>
      <c r="X703" s="12"/>
      <c r="Y703" s="12"/>
      <c r="Z703" s="12"/>
      <c r="AA703" s="12"/>
    </row>
    <row r="704" spans="1:27" ht="15" customHeight="1">
      <c r="A704" s="314"/>
      <c r="B704" s="3452" t="s">
        <v>43</v>
      </c>
      <c r="C704" s="2897"/>
      <c r="D704" s="2897"/>
      <c r="E704" s="2897"/>
      <c r="F704" s="2897"/>
      <c r="G704" s="3453"/>
      <c r="H704" s="2297">
        <v>50957318</v>
      </c>
      <c r="I704" s="738">
        <v>51017788</v>
      </c>
      <c r="J704" s="739">
        <v>54825595</v>
      </c>
      <c r="K704" s="734"/>
      <c r="L704" s="734"/>
      <c r="M704" s="734"/>
      <c r="N704" s="12"/>
      <c r="O704" s="12"/>
      <c r="P704" s="12"/>
      <c r="Q704" s="12"/>
      <c r="R704" s="12"/>
      <c r="S704" s="12"/>
      <c r="T704" s="12"/>
      <c r="U704" s="12"/>
      <c r="V704" s="12"/>
      <c r="W704" s="12"/>
      <c r="X704" s="12"/>
      <c r="Y704" s="12"/>
      <c r="Z704" s="12"/>
      <c r="AA704" s="12"/>
    </row>
    <row r="705" spans="1:27" ht="15" customHeight="1">
      <c r="A705" s="12"/>
      <c r="B705" s="3454" t="s">
        <v>279</v>
      </c>
      <c r="C705" s="3455"/>
      <c r="D705" s="3455"/>
      <c r="E705" s="3455"/>
      <c r="F705" s="3455"/>
      <c r="G705" s="3456"/>
      <c r="H705" s="2298">
        <v>1</v>
      </c>
      <c r="I705" s="740">
        <v>1</v>
      </c>
      <c r="J705" s="377">
        <v>1</v>
      </c>
      <c r="K705" s="12"/>
      <c r="L705" s="12"/>
      <c r="M705" s="12"/>
      <c r="N705" s="12"/>
      <c r="O705" s="12"/>
      <c r="P705" s="12"/>
      <c r="Q705" s="12"/>
      <c r="R705" s="12"/>
      <c r="S705" s="12"/>
      <c r="T705" s="12"/>
      <c r="U705" s="12"/>
      <c r="V705" s="12"/>
      <c r="W705" s="12"/>
      <c r="X705" s="12"/>
      <c r="Y705" s="12"/>
      <c r="Z705" s="12"/>
      <c r="AA705" s="12"/>
    </row>
    <row r="706" spans="1:27" ht="15" customHeight="1">
      <c r="B706" s="1827"/>
      <c r="C706" s="1827"/>
      <c r="D706" s="1827"/>
      <c r="E706" s="1827"/>
      <c r="F706" s="1827"/>
      <c r="G706" s="1827"/>
      <c r="H706" s="1827"/>
      <c r="I706" s="1827"/>
      <c r="J706" s="1827"/>
    </row>
    <row r="707" spans="1:27" ht="15" customHeight="1">
      <c r="B707" s="3457" t="s">
        <v>750</v>
      </c>
      <c r="C707" s="2885"/>
      <c r="D707" s="2885"/>
      <c r="E707" s="2885"/>
      <c r="F707" s="2885"/>
      <c r="G707" s="3030"/>
      <c r="H707" s="3458" t="s">
        <v>587</v>
      </c>
      <c r="I707" s="2129"/>
      <c r="J707" s="2129"/>
    </row>
    <row r="708" spans="1:27" ht="15" customHeight="1">
      <c r="B708" s="2885"/>
      <c r="C708" s="2882"/>
      <c r="D708" s="2882"/>
      <c r="E708" s="2882"/>
      <c r="F708" s="2882"/>
      <c r="G708" s="3030"/>
      <c r="H708" s="2885"/>
      <c r="I708" s="2129"/>
      <c r="J708" s="2129"/>
    </row>
    <row r="709" spans="1:27" ht="15" customHeight="1">
      <c r="B709" s="3297"/>
      <c r="C709" s="3297"/>
      <c r="D709" s="3297"/>
      <c r="E709" s="3297"/>
      <c r="F709" s="3297"/>
      <c r="G709" s="3298"/>
      <c r="H709" s="2299">
        <v>2025</v>
      </c>
      <c r="I709" s="2129"/>
      <c r="J709" s="2129"/>
    </row>
    <row r="710" spans="1:27" ht="15" customHeight="1">
      <c r="A710" s="12"/>
      <c r="B710" s="3459" t="s">
        <v>270</v>
      </c>
      <c r="C710" s="2922"/>
      <c r="D710" s="2922"/>
      <c r="E710" s="2922"/>
      <c r="F710" s="2922"/>
      <c r="G710" s="3460"/>
      <c r="H710" s="733">
        <v>5846.94</v>
      </c>
      <c r="I710" s="2300"/>
      <c r="J710" s="2300"/>
      <c r="K710" s="12"/>
      <c r="L710" s="12"/>
      <c r="M710" s="12"/>
      <c r="N710" s="12"/>
      <c r="O710" s="12"/>
      <c r="P710" s="12"/>
      <c r="Q710" s="12"/>
      <c r="R710" s="12"/>
      <c r="S710" s="12"/>
      <c r="T710" s="12"/>
      <c r="U710" s="12"/>
      <c r="V710" s="12"/>
      <c r="W710" s="12"/>
      <c r="X710" s="12"/>
      <c r="Y710" s="12"/>
      <c r="Z710" s="12"/>
      <c r="AA710" s="12"/>
    </row>
    <row r="711" spans="1:27" ht="15" customHeight="1">
      <c r="A711" s="12"/>
      <c r="B711" s="3459" t="s">
        <v>277</v>
      </c>
      <c r="C711" s="2922"/>
      <c r="D711" s="2922"/>
      <c r="E711" s="2922"/>
      <c r="F711" s="2922"/>
      <c r="G711" s="3460"/>
      <c r="H711" s="735">
        <v>4.33</v>
      </c>
      <c r="I711" s="2300"/>
      <c r="J711" s="2300"/>
      <c r="K711" s="12"/>
      <c r="L711" s="12"/>
      <c r="M711" s="12"/>
      <c r="N711" s="12"/>
      <c r="O711" s="12"/>
      <c r="P711" s="12"/>
      <c r="Q711" s="12"/>
      <c r="R711" s="12"/>
      <c r="S711" s="12"/>
      <c r="T711" s="12"/>
      <c r="U711" s="12"/>
      <c r="V711" s="12"/>
      <c r="W711" s="12"/>
      <c r="X711" s="12"/>
      <c r="Y711" s="12"/>
      <c r="Z711" s="12"/>
      <c r="AA711" s="12"/>
    </row>
    <row r="712" spans="1:27" ht="15" customHeight="1">
      <c r="A712" s="12"/>
      <c r="B712" s="3461" t="s">
        <v>273</v>
      </c>
      <c r="C712" s="2897"/>
      <c r="D712" s="2897"/>
      <c r="E712" s="2897"/>
      <c r="F712" s="2897"/>
      <c r="G712" s="3453"/>
      <c r="H712" s="735">
        <v>352.8</v>
      </c>
      <c r="I712" s="2300"/>
      <c r="J712" s="2300"/>
      <c r="K712" s="12"/>
      <c r="L712" s="12"/>
      <c r="M712" s="12"/>
      <c r="N712" s="12"/>
      <c r="O712" s="12"/>
      <c r="P712" s="12"/>
      <c r="Q712" s="12"/>
      <c r="R712" s="12"/>
      <c r="S712" s="12"/>
      <c r="T712" s="12"/>
      <c r="U712" s="12"/>
      <c r="V712" s="12"/>
      <c r="W712" s="12"/>
      <c r="X712" s="12"/>
      <c r="Y712" s="12"/>
      <c r="Z712" s="12"/>
      <c r="AA712" s="12"/>
    </row>
    <row r="713" spans="1:27" ht="15" customHeight="1">
      <c r="A713" s="12"/>
      <c r="B713" s="3461" t="s">
        <v>274</v>
      </c>
      <c r="C713" s="2897"/>
      <c r="D713" s="2897"/>
      <c r="E713" s="2897"/>
      <c r="F713" s="2897"/>
      <c r="G713" s="3453"/>
      <c r="H713" s="735">
        <v>146.80000000000001</v>
      </c>
      <c r="I713" s="2300"/>
      <c r="J713" s="2300"/>
      <c r="K713" s="12"/>
      <c r="L713" s="12"/>
      <c r="M713" s="12"/>
      <c r="N713" s="12"/>
      <c r="O713" s="12"/>
      <c r="P713" s="12"/>
      <c r="Q713" s="12"/>
      <c r="R713" s="12"/>
      <c r="S713" s="12"/>
      <c r="T713" s="12"/>
      <c r="U713" s="12"/>
      <c r="V713" s="12"/>
      <c r="W713" s="12"/>
      <c r="X713" s="12"/>
      <c r="Y713" s="12"/>
      <c r="Z713" s="12"/>
      <c r="AA713" s="12"/>
    </row>
    <row r="714" spans="1:27" ht="15" customHeight="1">
      <c r="A714" s="12"/>
      <c r="B714" s="3461" t="s">
        <v>275</v>
      </c>
      <c r="C714" s="2897"/>
      <c r="D714" s="2897"/>
      <c r="E714" s="2897"/>
      <c r="F714" s="2897"/>
      <c r="G714" s="3453"/>
      <c r="H714" s="735">
        <v>8.24</v>
      </c>
      <c r="I714" s="2300"/>
      <c r="J714" s="2300"/>
      <c r="K714" s="12"/>
      <c r="L714" s="12"/>
      <c r="M714" s="12"/>
      <c r="N714" s="12"/>
      <c r="O714" s="12"/>
      <c r="P714" s="12"/>
      <c r="Q714" s="12"/>
      <c r="R714" s="12"/>
      <c r="S714" s="12"/>
      <c r="T714" s="12"/>
      <c r="U714" s="12"/>
      <c r="V714" s="12"/>
      <c r="W714" s="12"/>
      <c r="X714" s="12"/>
      <c r="Y714" s="12"/>
      <c r="Z714" s="12"/>
      <c r="AA714" s="12"/>
    </row>
    <row r="715" spans="1:27" ht="15" customHeight="1">
      <c r="A715" s="12"/>
      <c r="B715" s="3461" t="s">
        <v>276</v>
      </c>
      <c r="C715" s="2897"/>
      <c r="D715" s="2897"/>
      <c r="E715" s="2897"/>
      <c r="F715" s="2897"/>
      <c r="G715" s="3453"/>
      <c r="H715" s="737">
        <v>24.67</v>
      </c>
      <c r="I715" s="1965"/>
      <c r="J715" s="1965"/>
      <c r="K715" s="12"/>
      <c r="L715" s="12"/>
      <c r="M715" s="12"/>
      <c r="N715" s="12"/>
      <c r="O715" s="12"/>
      <c r="P715" s="12"/>
      <c r="Q715" s="12"/>
      <c r="R715" s="12"/>
      <c r="S715" s="12"/>
      <c r="T715" s="12"/>
      <c r="U715" s="12"/>
      <c r="V715" s="12"/>
      <c r="W715" s="12"/>
      <c r="X715" s="12"/>
      <c r="Y715" s="12"/>
      <c r="Z715" s="12"/>
      <c r="AA715" s="12"/>
    </row>
    <row r="716" spans="1:27" ht="15" customHeight="1">
      <c r="A716" s="12"/>
      <c r="B716" s="3459" t="s">
        <v>751</v>
      </c>
      <c r="C716" s="2922"/>
      <c r="D716" s="2922"/>
      <c r="E716" s="2922"/>
      <c r="F716" s="2922"/>
      <c r="G716" s="3460"/>
      <c r="H716" s="737">
        <v>187.93</v>
      </c>
      <c r="I716" s="1965"/>
      <c r="J716" s="1965"/>
      <c r="K716" s="12"/>
      <c r="L716" s="12"/>
      <c r="M716" s="12"/>
      <c r="N716" s="12"/>
      <c r="O716" s="12"/>
      <c r="P716" s="12"/>
      <c r="Q716" s="12"/>
      <c r="R716" s="12"/>
      <c r="S716" s="12"/>
      <c r="T716" s="12"/>
      <c r="U716" s="12"/>
      <c r="V716" s="12"/>
      <c r="W716" s="12"/>
      <c r="X716" s="12"/>
      <c r="Y716" s="12"/>
      <c r="Z716" s="12"/>
      <c r="AA716" s="12"/>
    </row>
    <row r="717" spans="1:27" ht="15" customHeight="1">
      <c r="A717" s="12"/>
      <c r="B717" s="3452" t="s">
        <v>43</v>
      </c>
      <c r="C717" s="2897"/>
      <c r="D717" s="2897"/>
      <c r="E717" s="2897"/>
      <c r="F717" s="2897"/>
      <c r="G717" s="3453"/>
      <c r="H717" s="739">
        <v>6571.71</v>
      </c>
      <c r="I717" s="2301"/>
      <c r="J717" s="2301"/>
      <c r="K717" s="12"/>
      <c r="L717" s="12"/>
      <c r="M717" s="12"/>
      <c r="N717" s="12"/>
      <c r="O717" s="12"/>
      <c r="P717" s="12"/>
      <c r="Q717" s="12"/>
      <c r="R717" s="12"/>
      <c r="S717" s="12"/>
      <c r="T717" s="12"/>
      <c r="U717" s="12"/>
      <c r="V717" s="12"/>
      <c r="W717" s="12"/>
      <c r="X717" s="12"/>
      <c r="Y717" s="12"/>
      <c r="Z717" s="12"/>
      <c r="AA717" s="12"/>
    </row>
    <row r="718" spans="1:27" ht="15" customHeight="1">
      <c r="A718" s="12"/>
      <c r="B718" s="3454" t="s">
        <v>279</v>
      </c>
      <c r="C718" s="3455"/>
      <c r="D718" s="3455"/>
      <c r="E718" s="3455"/>
      <c r="F718" s="3455"/>
      <c r="G718" s="3456"/>
      <c r="H718" s="741">
        <v>1</v>
      </c>
      <c r="I718" s="2302"/>
      <c r="J718" s="2302"/>
      <c r="K718" s="12"/>
      <c r="L718" s="12"/>
      <c r="M718" s="12"/>
      <c r="N718" s="12"/>
      <c r="O718" s="12"/>
      <c r="P718" s="12"/>
      <c r="Q718" s="12"/>
      <c r="R718" s="12"/>
      <c r="S718" s="12"/>
      <c r="T718" s="12"/>
      <c r="U718" s="12"/>
      <c r="V718" s="12"/>
      <c r="W718" s="12"/>
      <c r="X718" s="12"/>
      <c r="Y718" s="12"/>
      <c r="Z718" s="12"/>
      <c r="AA718" s="12"/>
    </row>
    <row r="719" spans="1:27" ht="15" customHeight="1">
      <c r="B719" s="1"/>
      <c r="C719" s="1"/>
      <c r="D719" s="1"/>
      <c r="E719" s="1"/>
      <c r="F719" s="1"/>
      <c r="G719" s="1"/>
      <c r="H719" s="1"/>
      <c r="I719" s="1704"/>
      <c r="J719" s="1704"/>
    </row>
    <row r="720" spans="1:27" ht="15" customHeight="1">
      <c r="B720" s="1706" t="s">
        <v>252</v>
      </c>
      <c r="C720" s="1705"/>
      <c r="D720" s="1705"/>
      <c r="E720" s="1705"/>
      <c r="F720" s="1705"/>
      <c r="G720" s="1705"/>
      <c r="H720" s="1705"/>
      <c r="I720" s="1705"/>
      <c r="J720" s="2910"/>
      <c r="K720" s="2885"/>
      <c r="L720" s="2885"/>
      <c r="M720" s="2885"/>
    </row>
    <row r="722" spans="1:27" ht="15" customHeight="1">
      <c r="A722" s="307"/>
      <c r="B722" s="3296" t="s">
        <v>752</v>
      </c>
      <c r="C722" s="2885"/>
      <c r="D722" s="2885"/>
      <c r="E722" s="2885"/>
      <c r="F722" s="2885"/>
      <c r="G722" s="2885"/>
      <c r="H722" s="2885"/>
      <c r="I722" s="3030"/>
      <c r="J722" s="3462" t="s">
        <v>753</v>
      </c>
      <c r="K722" s="3469">
        <v>2023</v>
      </c>
      <c r="L722" s="3469">
        <v>2024</v>
      </c>
      <c r="M722" s="3320">
        <v>2025</v>
      </c>
      <c r="N722" s="307"/>
      <c r="O722" s="307"/>
      <c r="P722" s="307"/>
      <c r="Q722" s="307"/>
      <c r="R722" s="307"/>
      <c r="S722" s="307"/>
      <c r="T722" s="307"/>
      <c r="U722" s="307"/>
      <c r="V722" s="307"/>
      <c r="W722" s="307"/>
      <c r="X722" s="307"/>
      <c r="Y722" s="307"/>
      <c r="Z722" s="307"/>
      <c r="AA722" s="307"/>
    </row>
    <row r="723" spans="1:27" ht="15" customHeight="1">
      <c r="A723" s="307"/>
      <c r="B723" s="3297"/>
      <c r="C723" s="3297"/>
      <c r="D723" s="3297"/>
      <c r="E723" s="3297"/>
      <c r="F723" s="3297"/>
      <c r="G723" s="3297"/>
      <c r="H723" s="3297"/>
      <c r="I723" s="3298"/>
      <c r="J723" s="3298"/>
      <c r="K723" s="3298"/>
      <c r="L723" s="3298"/>
      <c r="M723" s="3297"/>
      <c r="N723" s="307"/>
      <c r="O723" s="307"/>
      <c r="P723" s="307"/>
      <c r="Q723" s="307"/>
      <c r="R723" s="307"/>
      <c r="S723" s="307"/>
      <c r="T723" s="307"/>
      <c r="U723" s="307"/>
      <c r="V723" s="307"/>
      <c r="W723" s="307"/>
      <c r="X723" s="307"/>
      <c r="Y723" s="307"/>
      <c r="Z723" s="307"/>
      <c r="AA723" s="307"/>
    </row>
    <row r="724" spans="1:27" ht="15" customHeight="1">
      <c r="A724" s="12"/>
      <c r="B724" s="3054" t="s">
        <v>754</v>
      </c>
      <c r="C724" s="2995"/>
      <c r="D724" s="2995"/>
      <c r="E724" s="2995"/>
      <c r="F724" s="2995"/>
      <c r="G724" s="2995"/>
      <c r="H724" s="2995"/>
      <c r="I724" s="3312"/>
      <c r="J724" s="2303">
        <v>21891493</v>
      </c>
      <c r="K724" s="2049">
        <v>28240000</v>
      </c>
      <c r="L724" s="2049">
        <v>32018281</v>
      </c>
      <c r="M724" s="2289">
        <v>33163160</v>
      </c>
      <c r="N724" s="12"/>
      <c r="O724" s="12"/>
      <c r="P724" s="12"/>
      <c r="Q724" s="12"/>
      <c r="R724" s="12"/>
      <c r="S724" s="12"/>
      <c r="T724" s="12"/>
      <c r="U724" s="12"/>
      <c r="V724" s="12"/>
      <c r="W724" s="12"/>
      <c r="X724" s="12"/>
      <c r="Y724" s="12"/>
      <c r="Z724" s="12"/>
      <c r="AA724" s="12"/>
    </row>
    <row r="725" spans="1:27" ht="15" customHeight="1">
      <c r="A725" s="12"/>
      <c r="B725" s="2960" t="s">
        <v>755</v>
      </c>
      <c r="C725" s="2908"/>
      <c r="D725" s="2908"/>
      <c r="E725" s="2908"/>
      <c r="F725" s="2908"/>
      <c r="G725" s="2908"/>
      <c r="H725" s="2908"/>
      <c r="I725" s="3034"/>
      <c r="J725" s="2304">
        <v>155499452</v>
      </c>
      <c r="K725" s="2305">
        <v>198082560</v>
      </c>
      <c r="L725" s="2305">
        <v>207882090</v>
      </c>
      <c r="M725" s="2306">
        <v>216203716.2829999</v>
      </c>
      <c r="N725" s="12"/>
      <c r="O725" s="12"/>
      <c r="P725" s="12"/>
      <c r="Q725" s="12"/>
      <c r="R725" s="12"/>
      <c r="S725" s="12"/>
      <c r="T725" s="12"/>
      <c r="U725" s="12"/>
      <c r="V725" s="12"/>
      <c r="W725" s="12"/>
      <c r="X725" s="12"/>
      <c r="Y725" s="12"/>
      <c r="Z725" s="12"/>
      <c r="AA725" s="12"/>
    </row>
    <row r="726" spans="1:27" ht="15" customHeight="1">
      <c r="A726" s="12"/>
      <c r="B726" s="3139" t="s">
        <v>756</v>
      </c>
      <c r="C726" s="2993"/>
      <c r="D726" s="2993"/>
      <c r="E726" s="2993"/>
      <c r="F726" s="2993"/>
      <c r="G726" s="2993"/>
      <c r="H726" s="2993"/>
      <c r="I726" s="3314"/>
      <c r="J726" s="2307">
        <v>7.1</v>
      </c>
      <c r="K726" s="2308">
        <v>7.0142549575070818</v>
      </c>
      <c r="L726" s="2309">
        <v>6.49</v>
      </c>
      <c r="M726" s="2310">
        <f>M725/M724</f>
        <v>6.5193943002717445</v>
      </c>
      <c r="N726" s="12"/>
      <c r="O726" s="12"/>
      <c r="P726" s="12"/>
      <c r="Q726" s="12"/>
      <c r="R726" s="12"/>
      <c r="S726" s="12"/>
      <c r="T726" s="12"/>
      <c r="U726" s="12"/>
      <c r="V726" s="12"/>
      <c r="W726" s="12"/>
      <c r="X726" s="12"/>
      <c r="Y726" s="12"/>
      <c r="Z726" s="12"/>
      <c r="AA726" s="12"/>
    </row>
    <row r="727" spans="1:27" ht="15" customHeight="1">
      <c r="B727" s="3445" t="s">
        <v>757</v>
      </c>
      <c r="C727" s="3316"/>
      <c r="D727" s="3316"/>
      <c r="E727" s="3316"/>
      <c r="F727" s="3316"/>
      <c r="G727" s="3316"/>
      <c r="H727" s="3316"/>
      <c r="I727" s="3316"/>
      <c r="J727" s="3316"/>
      <c r="K727" s="3316"/>
      <c r="L727" s="3316"/>
      <c r="M727" s="3316"/>
    </row>
    <row r="728" spans="1:27" ht="15" customHeight="1">
      <c r="B728" s="2885"/>
      <c r="C728" s="2882"/>
      <c r="D728" s="2882"/>
      <c r="E728" s="2882"/>
      <c r="F728" s="2882"/>
      <c r="G728" s="2882"/>
      <c r="H728" s="2882"/>
      <c r="I728" s="2882"/>
      <c r="J728" s="2882"/>
      <c r="K728" s="2882"/>
      <c r="L728" s="2882"/>
      <c r="M728" s="2885"/>
    </row>
    <row r="729" spans="1:27" ht="15" customHeight="1">
      <c r="B729" s="3317"/>
      <c r="C729" s="3317"/>
      <c r="D729" s="3317"/>
      <c r="E729" s="3317"/>
      <c r="F729" s="3317"/>
      <c r="G729" s="3317"/>
      <c r="H729" s="3317"/>
      <c r="I729" s="3317"/>
      <c r="J729" s="3317"/>
      <c r="K729" s="3317"/>
      <c r="L729" s="3317"/>
      <c r="M729" s="3317"/>
    </row>
    <row r="730" spans="1:27" ht="15" customHeight="1">
      <c r="B730" s="1"/>
      <c r="C730" s="1"/>
      <c r="D730" s="1"/>
      <c r="E730" s="1"/>
      <c r="F730" s="1"/>
      <c r="G730" s="1"/>
      <c r="H730" s="1"/>
      <c r="I730" s="1"/>
      <c r="J730" s="1"/>
      <c r="K730" s="1"/>
      <c r="L730" s="1"/>
      <c r="M730" s="1"/>
    </row>
    <row r="731" spans="1:27" ht="15" customHeight="1">
      <c r="B731" s="1705" t="s">
        <v>256</v>
      </c>
      <c r="C731" s="1705"/>
      <c r="D731" s="1705"/>
      <c r="E731" s="1705"/>
      <c r="F731" s="1705"/>
      <c r="G731" s="1705"/>
      <c r="H731" s="1705"/>
      <c r="I731" s="1705"/>
      <c r="J731" s="1705"/>
      <c r="K731" s="1705"/>
      <c r="L731" s="1705"/>
      <c r="M731" s="1705"/>
    </row>
    <row r="732" spans="1:27" ht="15" customHeight="1">
      <c r="B732" s="1"/>
      <c r="C732" s="1"/>
      <c r="D732" s="1"/>
      <c r="E732" s="1"/>
      <c r="F732" s="1"/>
      <c r="G732" s="1"/>
      <c r="H732" s="1"/>
      <c r="I732" s="1"/>
      <c r="J732" s="1"/>
      <c r="K732" s="1"/>
      <c r="L732" s="1"/>
      <c r="M732" s="1"/>
    </row>
    <row r="733" spans="1:27" ht="15" customHeight="1">
      <c r="B733" s="3444" t="s">
        <v>257</v>
      </c>
      <c r="C733" s="2885"/>
      <c r="D733" s="3030"/>
      <c r="E733" s="3320">
        <v>2023</v>
      </c>
      <c r="F733" s="3320">
        <v>2024</v>
      </c>
      <c r="G733" s="3320">
        <v>2025</v>
      </c>
      <c r="H733" s="248"/>
      <c r="I733" s="1"/>
      <c r="J733" s="1"/>
      <c r="K733" s="1"/>
      <c r="L733" s="1"/>
      <c r="M733" s="1"/>
    </row>
    <row r="734" spans="1:27" ht="15" customHeight="1">
      <c r="B734" s="3297"/>
      <c r="C734" s="3297"/>
      <c r="D734" s="3298"/>
      <c r="E734" s="3297"/>
      <c r="F734" s="3297"/>
      <c r="G734" s="3297"/>
      <c r="H734" s="1"/>
      <c r="I734" s="1"/>
      <c r="J734" s="1"/>
      <c r="K734" s="1"/>
      <c r="L734" s="1"/>
      <c r="M734" s="1"/>
    </row>
    <row r="735" spans="1:27" ht="15" customHeight="1">
      <c r="A735" s="12"/>
      <c r="B735" s="3470" t="s">
        <v>586</v>
      </c>
      <c r="C735" s="3317"/>
      <c r="D735" s="3399"/>
      <c r="E735" s="2311">
        <v>0.16</v>
      </c>
      <c r="F735" s="742">
        <v>0.15</v>
      </c>
      <c r="G735" s="743">
        <v>0.18</v>
      </c>
      <c r="H735" s="12"/>
      <c r="I735" s="12"/>
      <c r="J735" s="12"/>
      <c r="K735" s="12"/>
      <c r="L735" s="12"/>
      <c r="M735" s="12"/>
      <c r="N735" s="12"/>
      <c r="O735" s="12"/>
      <c r="P735" s="12"/>
      <c r="Q735" s="12"/>
      <c r="R735" s="12"/>
      <c r="S735" s="12"/>
      <c r="T735" s="12"/>
      <c r="U735" s="12"/>
      <c r="V735" s="12"/>
      <c r="W735" s="12"/>
      <c r="X735" s="12"/>
      <c r="Y735" s="12"/>
      <c r="Z735" s="12"/>
      <c r="AA735" s="12"/>
    </row>
    <row r="736" spans="1:27" ht="15" customHeight="1">
      <c r="B736" s="3471" t="s">
        <v>758</v>
      </c>
      <c r="C736" s="2885"/>
      <c r="D736" s="2885"/>
      <c r="E736" s="2885"/>
      <c r="F736" s="2885"/>
      <c r="G736" s="2885"/>
      <c r="H736" s="1"/>
      <c r="I736" s="1"/>
      <c r="J736" s="1"/>
      <c r="K736" s="1"/>
      <c r="L736" s="1"/>
      <c r="M736" s="1"/>
    </row>
    <row r="737" spans="1:27" ht="15" customHeight="1">
      <c r="B737" s="2885"/>
      <c r="C737" s="2882"/>
      <c r="D737" s="2882"/>
      <c r="E737" s="2882"/>
      <c r="F737" s="2882"/>
      <c r="G737" s="2885"/>
      <c r="H737" s="1"/>
      <c r="I737" s="1"/>
      <c r="J737" s="1"/>
      <c r="K737" s="1"/>
      <c r="L737" s="1"/>
      <c r="M737" s="1"/>
    </row>
    <row r="738" spans="1:27" ht="15" customHeight="1">
      <c r="B738" s="2901"/>
      <c r="C738" s="2901"/>
      <c r="D738" s="2901"/>
      <c r="E738" s="2901"/>
      <c r="F738" s="2901"/>
      <c r="G738" s="2901"/>
      <c r="H738" s="1"/>
      <c r="I738" s="1"/>
      <c r="J738" s="1"/>
      <c r="K738" s="1"/>
      <c r="L738" s="1"/>
      <c r="M738" s="1"/>
    </row>
    <row r="740" spans="1:27" ht="15" customHeight="1">
      <c r="B740" s="3472" t="s">
        <v>259</v>
      </c>
      <c r="C740" s="2885"/>
      <c r="D740" s="2885"/>
      <c r="E740" s="2885"/>
      <c r="F740" s="2885"/>
      <c r="G740" s="2885"/>
      <c r="H740" s="2885"/>
      <c r="I740" s="2885"/>
      <c r="J740" s="2885"/>
      <c r="K740" s="2885"/>
      <c r="L740" s="2885"/>
      <c r="M740" s="2885"/>
    </row>
    <row r="741" spans="1:27" ht="15" customHeight="1">
      <c r="B741" s="3063" t="s">
        <v>759</v>
      </c>
      <c r="C741" s="2885"/>
      <c r="D741" s="2885"/>
      <c r="E741" s="2885"/>
      <c r="F741" s="2885"/>
      <c r="G741" s="2885"/>
      <c r="H741" s="2885"/>
      <c r="I741" s="2885"/>
      <c r="J741" s="2885"/>
      <c r="K741" s="2885"/>
      <c r="L741" s="2885"/>
      <c r="M741" s="2885"/>
    </row>
    <row r="742" spans="1:27" ht="15" customHeight="1">
      <c r="B742" s="2885"/>
      <c r="C742" s="2885"/>
      <c r="D742" s="2885"/>
      <c r="E742" s="2885"/>
      <c r="F742" s="2885"/>
      <c r="G742" s="2885"/>
      <c r="H742" s="2885"/>
      <c r="I742" s="2885"/>
      <c r="J742" s="2885"/>
      <c r="K742" s="2885"/>
      <c r="L742" s="2885"/>
      <c r="M742" s="2885"/>
    </row>
    <row r="743" spans="1:27" ht="15" customHeight="1">
      <c r="B743" s="307"/>
      <c r="C743" s="307"/>
      <c r="D743" s="307"/>
      <c r="E743" s="307"/>
      <c r="F743" s="307"/>
      <c r="G743" s="307"/>
      <c r="H743" s="307"/>
      <c r="I743" s="307"/>
      <c r="J743" s="307"/>
      <c r="K743" s="307"/>
      <c r="L743" s="307"/>
      <c r="M743" s="307"/>
    </row>
    <row r="744" spans="1:27" ht="15" customHeight="1">
      <c r="A744" s="8"/>
      <c r="B744" s="3444" t="s">
        <v>760</v>
      </c>
      <c r="C744" s="2885"/>
      <c r="D744" s="2885"/>
      <c r="E744" s="2885"/>
      <c r="F744" s="2885"/>
      <c r="G744" s="2885"/>
      <c r="H744" s="3030"/>
      <c r="I744" s="3463">
        <v>2023</v>
      </c>
      <c r="J744" s="3463">
        <v>2024</v>
      </c>
      <c r="K744" s="3320">
        <v>2025</v>
      </c>
      <c r="L744" s="3465" t="s">
        <v>761</v>
      </c>
      <c r="M744" s="2885"/>
      <c r="N744" s="8"/>
      <c r="O744" s="8"/>
      <c r="P744" s="8"/>
      <c r="Q744" s="8"/>
      <c r="R744" s="8"/>
      <c r="S744" s="8"/>
      <c r="T744" s="8"/>
      <c r="U744" s="8"/>
      <c r="V744" s="8"/>
      <c r="W744" s="8"/>
      <c r="X744" s="8"/>
      <c r="Y744" s="8"/>
      <c r="Z744" s="8"/>
      <c r="AA744" s="8"/>
    </row>
    <row r="745" spans="1:27" ht="15" customHeight="1">
      <c r="B745" s="3297"/>
      <c r="C745" s="3297"/>
      <c r="D745" s="3297"/>
      <c r="E745" s="3297"/>
      <c r="F745" s="3297"/>
      <c r="G745" s="3297"/>
      <c r="H745" s="3298"/>
      <c r="I745" s="3464"/>
      <c r="J745" s="3464"/>
      <c r="K745" s="3297"/>
      <c r="L745" s="3466"/>
      <c r="M745" s="3297"/>
    </row>
    <row r="746" spans="1:27" ht="15" customHeight="1">
      <c r="A746" s="12"/>
      <c r="B746" s="3047" t="s">
        <v>762</v>
      </c>
      <c r="C746" s="2995"/>
      <c r="D746" s="2995"/>
      <c r="E746" s="2995"/>
      <c r="F746" s="2995"/>
      <c r="G746" s="2995"/>
      <c r="H746" s="3312"/>
      <c r="I746" s="744">
        <v>43.333333333333336</v>
      </c>
      <c r="J746" s="745">
        <v>39.6</v>
      </c>
      <c r="K746" s="2312">
        <v>28.5</v>
      </c>
      <c r="L746" s="3450" t="s">
        <v>763</v>
      </c>
      <c r="M746" s="3371"/>
      <c r="N746" s="12"/>
      <c r="O746" s="12"/>
      <c r="P746" s="12"/>
      <c r="Q746" s="12"/>
      <c r="R746" s="12"/>
      <c r="S746" s="12"/>
      <c r="T746" s="12"/>
      <c r="U746" s="12"/>
      <c r="V746" s="12"/>
      <c r="W746" s="12"/>
      <c r="X746" s="12"/>
      <c r="Y746" s="12"/>
      <c r="Z746" s="12"/>
      <c r="AA746" s="12"/>
    </row>
    <row r="747" spans="1:27" ht="15" customHeight="1">
      <c r="A747" s="12"/>
      <c r="B747" s="2907" t="s">
        <v>764</v>
      </c>
      <c r="C747" s="2908"/>
      <c r="D747" s="2908"/>
      <c r="E747" s="2908"/>
      <c r="F747" s="2908"/>
      <c r="G747" s="2908"/>
      <c r="H747" s="3034"/>
      <c r="I747" s="746">
        <v>27.833333333333332</v>
      </c>
      <c r="J747" s="747">
        <v>37</v>
      </c>
      <c r="K747" s="2313">
        <v>29.33</v>
      </c>
      <c r="L747" s="3450" t="s">
        <v>763</v>
      </c>
      <c r="M747" s="3371"/>
      <c r="N747" s="12"/>
      <c r="O747" s="12"/>
      <c r="P747" s="12"/>
      <c r="Q747" s="12"/>
      <c r="R747" s="12"/>
      <c r="S747" s="12"/>
      <c r="T747" s="12"/>
      <c r="U747" s="12"/>
      <c r="V747" s="12"/>
      <c r="W747" s="12"/>
      <c r="X747" s="12"/>
      <c r="Y747" s="12"/>
      <c r="Z747" s="12"/>
      <c r="AA747" s="12"/>
    </row>
    <row r="748" spans="1:27" ht="15" customHeight="1">
      <c r="A748" s="12"/>
      <c r="B748" s="2907" t="s">
        <v>765</v>
      </c>
      <c r="C748" s="2908"/>
      <c r="D748" s="2908"/>
      <c r="E748" s="2908"/>
      <c r="F748" s="2908"/>
      <c r="G748" s="2908"/>
      <c r="H748" s="3034"/>
      <c r="I748" s="746">
        <v>30.5</v>
      </c>
      <c r="J748" s="747">
        <v>37.1</v>
      </c>
      <c r="K748" s="2313">
        <v>32.25</v>
      </c>
      <c r="L748" s="3450" t="s">
        <v>763</v>
      </c>
      <c r="M748" s="3371"/>
      <c r="N748" s="12"/>
      <c r="O748" s="12"/>
      <c r="P748" s="12"/>
      <c r="Q748" s="12"/>
      <c r="R748" s="12"/>
      <c r="S748" s="12"/>
      <c r="T748" s="12"/>
      <c r="U748" s="12"/>
      <c r="V748" s="12"/>
      <c r="W748" s="12"/>
      <c r="X748" s="12"/>
      <c r="Y748" s="12"/>
      <c r="Z748" s="12"/>
      <c r="AA748" s="12"/>
    </row>
    <row r="749" spans="1:27" ht="15" customHeight="1">
      <c r="A749" s="12"/>
      <c r="B749" s="2907" t="s">
        <v>766</v>
      </c>
      <c r="C749" s="2908"/>
      <c r="D749" s="2908"/>
      <c r="E749" s="2908"/>
      <c r="F749" s="2908"/>
      <c r="G749" s="2908"/>
      <c r="H749" s="3034"/>
      <c r="I749" s="746">
        <v>23.583333333333332</v>
      </c>
      <c r="J749" s="747">
        <v>33.299999999999997</v>
      </c>
      <c r="K749" s="2313">
        <v>13.67</v>
      </c>
      <c r="L749" s="3450" t="s">
        <v>763</v>
      </c>
      <c r="M749" s="3371"/>
      <c r="N749" s="12"/>
      <c r="O749" s="12"/>
      <c r="P749" s="12"/>
      <c r="Q749" s="12"/>
      <c r="R749" s="12"/>
      <c r="S749" s="12"/>
      <c r="T749" s="12"/>
      <c r="U749" s="12"/>
      <c r="V749" s="12"/>
      <c r="W749" s="12"/>
      <c r="X749" s="12"/>
      <c r="Y749" s="12"/>
      <c r="Z749" s="12"/>
      <c r="AA749" s="12"/>
    </row>
    <row r="750" spans="1:27" ht="15" customHeight="1">
      <c r="A750" s="12"/>
      <c r="B750" s="2907" t="s">
        <v>767</v>
      </c>
      <c r="C750" s="2908"/>
      <c r="D750" s="2908"/>
      <c r="E750" s="2908"/>
      <c r="F750" s="2908"/>
      <c r="G750" s="2908"/>
      <c r="H750" s="3034"/>
      <c r="I750" s="746">
        <v>24.083333333333332</v>
      </c>
      <c r="J750" s="747">
        <v>31.7</v>
      </c>
      <c r="K750" s="2313">
        <v>23.4</v>
      </c>
      <c r="L750" s="3450" t="s">
        <v>763</v>
      </c>
      <c r="M750" s="3371"/>
      <c r="N750" s="12"/>
      <c r="O750" s="12"/>
      <c r="P750" s="12"/>
      <c r="Q750" s="12"/>
      <c r="R750" s="12"/>
      <c r="S750" s="12"/>
      <c r="T750" s="12"/>
      <c r="U750" s="12"/>
      <c r="V750" s="12"/>
      <c r="W750" s="12"/>
      <c r="X750" s="12"/>
      <c r="Y750" s="12"/>
      <c r="Z750" s="12"/>
      <c r="AA750" s="12"/>
    </row>
    <row r="751" spans="1:27" ht="15" customHeight="1">
      <c r="A751" s="12"/>
      <c r="B751" s="2907" t="s">
        <v>768</v>
      </c>
      <c r="C751" s="2908"/>
      <c r="D751" s="2908"/>
      <c r="E751" s="2908"/>
      <c r="F751" s="2908"/>
      <c r="G751" s="2908"/>
      <c r="H751" s="3034"/>
      <c r="I751" s="746">
        <v>20.416666666666668</v>
      </c>
      <c r="J751" s="747">
        <v>32.700000000000003</v>
      </c>
      <c r="K751" s="2313">
        <v>17.829999999999998</v>
      </c>
      <c r="L751" s="3450" t="s">
        <v>763</v>
      </c>
      <c r="M751" s="3371"/>
      <c r="N751" s="12"/>
      <c r="O751" s="12"/>
      <c r="P751" s="12"/>
      <c r="Q751" s="12"/>
      <c r="R751" s="12"/>
      <c r="S751" s="12"/>
      <c r="T751" s="12"/>
      <c r="U751" s="12"/>
      <c r="V751" s="12"/>
      <c r="W751" s="12"/>
      <c r="X751" s="12"/>
      <c r="Y751" s="12"/>
      <c r="Z751" s="12"/>
      <c r="AA751" s="12"/>
    </row>
    <row r="752" spans="1:27" ht="15" customHeight="1">
      <c r="A752" s="12"/>
      <c r="B752" s="2907" t="s">
        <v>769</v>
      </c>
      <c r="C752" s="2908"/>
      <c r="D752" s="2908"/>
      <c r="E752" s="2908"/>
      <c r="F752" s="2908"/>
      <c r="G752" s="2908"/>
      <c r="H752" s="3034"/>
      <c r="I752" s="746">
        <v>23.8</v>
      </c>
      <c r="J752" s="747">
        <v>36.6</v>
      </c>
      <c r="K752" s="2313">
        <v>27.5</v>
      </c>
      <c r="L752" s="3450" t="s">
        <v>763</v>
      </c>
      <c r="M752" s="3371"/>
      <c r="N752" s="12"/>
      <c r="O752" s="12"/>
      <c r="P752" s="12"/>
      <c r="Q752" s="12"/>
      <c r="R752" s="12"/>
      <c r="S752" s="12"/>
      <c r="T752" s="12"/>
      <c r="U752" s="12"/>
      <c r="V752" s="12"/>
      <c r="W752" s="12"/>
      <c r="X752" s="12"/>
      <c r="Y752" s="12"/>
      <c r="Z752" s="12"/>
      <c r="AA752" s="12"/>
    </row>
    <row r="753" spans="1:27" ht="15" customHeight="1">
      <c r="A753" s="12"/>
      <c r="B753" s="2907" t="s">
        <v>770</v>
      </c>
      <c r="C753" s="2908"/>
      <c r="D753" s="2908"/>
      <c r="E753" s="2908"/>
      <c r="F753" s="2908"/>
      <c r="G753" s="2908"/>
      <c r="H753" s="3034"/>
      <c r="I753" s="746">
        <v>23.3</v>
      </c>
      <c r="J753" s="747">
        <v>25.4</v>
      </c>
      <c r="K753" s="2313">
        <v>21.72</v>
      </c>
      <c r="L753" s="3450" t="s">
        <v>763</v>
      </c>
      <c r="M753" s="3371"/>
      <c r="N753" s="12"/>
      <c r="O753" s="12"/>
      <c r="P753" s="12"/>
      <c r="Q753" s="12"/>
      <c r="R753" s="12"/>
      <c r="S753" s="12"/>
      <c r="T753" s="12"/>
      <c r="U753" s="12"/>
      <c r="V753" s="12"/>
      <c r="W753" s="12"/>
      <c r="X753" s="12"/>
      <c r="Y753" s="12"/>
      <c r="Z753" s="12"/>
      <c r="AA753" s="12"/>
    </row>
    <row r="754" spans="1:27" ht="15" customHeight="1">
      <c r="A754" s="12"/>
      <c r="B754" s="2907" t="s">
        <v>771</v>
      </c>
      <c r="C754" s="2908"/>
      <c r="D754" s="2908"/>
      <c r="E754" s="2908"/>
      <c r="F754" s="2908"/>
      <c r="G754" s="2908"/>
      <c r="H754" s="3034"/>
      <c r="I754" s="746">
        <v>19.5</v>
      </c>
      <c r="J754" s="747">
        <v>28.2</v>
      </c>
      <c r="K754" s="2313">
        <v>25.53</v>
      </c>
      <c r="L754" s="3450" t="s">
        <v>763</v>
      </c>
      <c r="M754" s="3371"/>
      <c r="N754" s="12"/>
      <c r="O754" s="12"/>
      <c r="P754" s="12"/>
      <c r="Q754" s="12"/>
      <c r="R754" s="12"/>
      <c r="S754" s="12"/>
      <c r="T754" s="12"/>
      <c r="U754" s="12"/>
      <c r="V754" s="12"/>
      <c r="W754" s="12"/>
      <c r="X754" s="12"/>
      <c r="Y754" s="12"/>
      <c r="Z754" s="12"/>
      <c r="AA754" s="12"/>
    </row>
    <row r="755" spans="1:27" ht="15" customHeight="1">
      <c r="A755" s="12"/>
      <c r="B755" s="2907" t="s">
        <v>772</v>
      </c>
      <c r="C755" s="2908"/>
      <c r="D755" s="2908"/>
      <c r="E755" s="2908"/>
      <c r="F755" s="2908"/>
      <c r="G755" s="2908"/>
      <c r="H755" s="3034"/>
      <c r="I755" s="746">
        <v>22.8</v>
      </c>
      <c r="J755" s="747">
        <v>29.9</v>
      </c>
      <c r="K755" s="2313">
        <v>25.4</v>
      </c>
      <c r="L755" s="3450" t="s">
        <v>763</v>
      </c>
      <c r="M755" s="3371"/>
      <c r="N755" s="12"/>
      <c r="O755" s="12"/>
      <c r="P755" s="12"/>
      <c r="Q755" s="12"/>
      <c r="R755" s="12"/>
      <c r="S755" s="12"/>
      <c r="T755" s="12"/>
      <c r="U755" s="12"/>
      <c r="V755" s="12"/>
      <c r="W755" s="12"/>
      <c r="X755" s="12"/>
      <c r="Y755" s="12"/>
      <c r="Z755" s="12"/>
      <c r="AA755" s="12"/>
    </row>
    <row r="756" spans="1:27" ht="15" customHeight="1">
      <c r="A756" s="12"/>
      <c r="B756" s="2907" t="s">
        <v>773</v>
      </c>
      <c r="C756" s="2908"/>
      <c r="D756" s="2908"/>
      <c r="E756" s="2908"/>
      <c r="F756" s="2908"/>
      <c r="G756" s="2908"/>
      <c r="H756" s="3034"/>
      <c r="I756" s="746">
        <v>24.1</v>
      </c>
      <c r="J756" s="747">
        <v>31.7</v>
      </c>
      <c r="K756" s="2313">
        <v>28.24</v>
      </c>
      <c r="L756" s="3450" t="s">
        <v>763</v>
      </c>
      <c r="M756" s="3371"/>
      <c r="N756" s="12"/>
      <c r="O756" s="12"/>
      <c r="P756" s="12"/>
      <c r="Q756" s="12"/>
      <c r="R756" s="12"/>
      <c r="S756" s="12"/>
      <c r="T756" s="12"/>
      <c r="U756" s="12"/>
      <c r="V756" s="12"/>
      <c r="W756" s="12"/>
      <c r="X756" s="12"/>
      <c r="Y756" s="12"/>
      <c r="Z756" s="12"/>
      <c r="AA756" s="12"/>
    </row>
    <row r="757" spans="1:27" ht="15" customHeight="1">
      <c r="A757" s="12"/>
      <c r="B757" s="3449" t="s">
        <v>774</v>
      </c>
      <c r="C757" s="2993"/>
      <c r="D757" s="2993"/>
      <c r="E757" s="2993"/>
      <c r="F757" s="2993"/>
      <c r="G757" s="2993"/>
      <c r="H757" s="3314"/>
      <c r="I757" s="748">
        <v>34.700000000000003</v>
      </c>
      <c r="J757" s="749">
        <v>46.1</v>
      </c>
      <c r="K757" s="2314">
        <v>17.11</v>
      </c>
      <c r="L757" s="3450" t="s">
        <v>763</v>
      </c>
      <c r="M757" s="3371"/>
      <c r="N757" s="12"/>
      <c r="O757" s="12"/>
      <c r="P757" s="12"/>
      <c r="Q757" s="12"/>
      <c r="R757" s="12"/>
      <c r="S757" s="12"/>
      <c r="T757" s="12"/>
      <c r="U757" s="12"/>
      <c r="V757" s="12"/>
      <c r="W757" s="12"/>
      <c r="X757" s="12"/>
      <c r="Y757" s="12"/>
      <c r="Z757" s="12"/>
      <c r="AA757" s="12"/>
    </row>
    <row r="758" spans="1:27" ht="15" customHeight="1">
      <c r="B758" s="3451" t="s">
        <v>775</v>
      </c>
      <c r="C758" s="3328"/>
      <c r="D758" s="3328"/>
      <c r="E758" s="3328"/>
      <c r="F758" s="3328"/>
      <c r="G758" s="3328"/>
      <c r="H758" s="3328"/>
      <c r="I758" s="3328"/>
      <c r="J758" s="3328"/>
      <c r="K758" s="3328"/>
      <c r="L758" s="3328"/>
      <c r="M758" s="3328"/>
    </row>
    <row r="759" spans="1:27" ht="15" customHeight="1">
      <c r="B759" s="1"/>
      <c r="C759" s="1"/>
      <c r="D759" s="1"/>
      <c r="E759" s="1"/>
      <c r="F759" s="1"/>
      <c r="G759" s="1"/>
      <c r="H759" s="1"/>
      <c r="I759" s="1"/>
      <c r="J759" s="1"/>
      <c r="K759" s="1"/>
      <c r="L759" s="1"/>
      <c r="M759" s="1"/>
    </row>
    <row r="760" spans="1:27" ht="15" customHeight="1">
      <c r="B760" s="1705" t="s">
        <v>776</v>
      </c>
      <c r="C760" s="1705"/>
      <c r="D760" s="1705"/>
      <c r="E760" s="1705"/>
      <c r="F760" s="1705"/>
      <c r="G760" s="1705"/>
      <c r="H760" s="1705"/>
      <c r="I760" s="1705"/>
      <c r="J760" s="1705"/>
      <c r="K760" s="1705"/>
      <c r="L760" s="1705"/>
      <c r="M760" s="1705"/>
    </row>
    <row r="761" spans="1:27" ht="15" customHeight="1">
      <c r="B761" s="1"/>
      <c r="C761" s="1"/>
      <c r="D761" s="1"/>
      <c r="E761" s="1"/>
      <c r="F761" s="1"/>
      <c r="G761" s="1"/>
      <c r="H761" s="1"/>
      <c r="I761" s="1"/>
      <c r="J761" s="1"/>
      <c r="K761" s="1"/>
      <c r="L761" s="1"/>
      <c r="M761" s="1"/>
    </row>
    <row r="762" spans="1:27" ht="15" customHeight="1">
      <c r="B762" s="3296" t="s">
        <v>777</v>
      </c>
      <c r="C762" s="2885"/>
      <c r="D762" s="2885"/>
      <c r="E762" s="2885"/>
      <c r="F762" s="2885"/>
      <c r="G762" s="3030"/>
      <c r="H762" s="3319" t="s">
        <v>586</v>
      </c>
      <c r="I762" s="2885"/>
      <c r="J762" s="3030"/>
      <c r="K762" s="3320" t="s">
        <v>587</v>
      </c>
      <c r="L762" s="2885"/>
      <c r="M762" s="2885"/>
    </row>
    <row r="763" spans="1:27" ht="15" customHeight="1">
      <c r="B763" s="3297"/>
      <c r="C763" s="3297"/>
      <c r="D763" s="3297"/>
      <c r="E763" s="3297"/>
      <c r="F763" s="3297"/>
      <c r="G763" s="3298"/>
      <c r="H763" s="2047">
        <v>2023</v>
      </c>
      <c r="I763" s="750">
        <v>2024</v>
      </c>
      <c r="J763" s="751">
        <v>2025</v>
      </c>
      <c r="K763" s="2047">
        <v>2023</v>
      </c>
      <c r="L763" s="2047">
        <v>2024</v>
      </c>
      <c r="M763" s="750">
        <v>2025</v>
      </c>
    </row>
    <row r="764" spans="1:27" ht="15" customHeight="1">
      <c r="A764" s="12"/>
      <c r="B764" s="3054" t="s">
        <v>778</v>
      </c>
      <c r="C764" s="2995"/>
      <c r="D764" s="2995"/>
      <c r="E764" s="2995"/>
      <c r="F764" s="2995"/>
      <c r="G764" s="3312"/>
      <c r="H764" s="2050">
        <v>214305.4</v>
      </c>
      <c r="I764" s="2291">
        <v>199025</v>
      </c>
      <c r="J764" s="728">
        <v>247061.43</v>
      </c>
      <c r="K764" s="2020">
        <v>15686.04</v>
      </c>
      <c r="L764" s="1821">
        <v>12557</v>
      </c>
      <c r="M764" s="1821">
        <v>13743.22</v>
      </c>
      <c r="N764" s="12"/>
      <c r="O764" s="12"/>
      <c r="P764" s="12"/>
      <c r="Q764" s="12"/>
      <c r="R764" s="12"/>
      <c r="S764" s="12"/>
      <c r="T764" s="12"/>
      <c r="U764" s="12"/>
      <c r="V764" s="12"/>
      <c r="W764" s="12"/>
      <c r="X764" s="12"/>
      <c r="Y764" s="12"/>
      <c r="Z764" s="12"/>
      <c r="AA764" s="12"/>
    </row>
    <row r="765" spans="1:27" ht="15" customHeight="1">
      <c r="A765" s="12"/>
      <c r="B765" s="2960" t="s">
        <v>779</v>
      </c>
      <c r="C765" s="2908"/>
      <c r="D765" s="2908"/>
      <c r="E765" s="2908"/>
      <c r="F765" s="2908"/>
      <c r="G765" s="3034"/>
      <c r="H765" s="2131">
        <v>858.36</v>
      </c>
      <c r="I765" s="2292">
        <v>878</v>
      </c>
      <c r="J765" s="752">
        <v>977</v>
      </c>
      <c r="K765" s="382">
        <v>101.54</v>
      </c>
      <c r="L765" s="725">
        <v>107</v>
      </c>
      <c r="M765" s="725">
        <v>112.1</v>
      </c>
      <c r="N765" s="12"/>
      <c r="O765" s="12"/>
      <c r="P765" s="12"/>
      <c r="Q765" s="12"/>
      <c r="R765" s="12"/>
      <c r="S765" s="12"/>
      <c r="T765" s="12"/>
      <c r="U765" s="12"/>
      <c r="V765" s="12"/>
      <c r="W765" s="12"/>
      <c r="X765" s="12"/>
      <c r="Y765" s="12"/>
      <c r="Z765" s="12"/>
      <c r="AA765" s="12"/>
    </row>
    <row r="766" spans="1:27" ht="15" customHeight="1">
      <c r="A766" s="12"/>
      <c r="B766" s="2960" t="s">
        <v>780</v>
      </c>
      <c r="C766" s="2908"/>
      <c r="D766" s="2908"/>
      <c r="E766" s="2908"/>
      <c r="F766" s="2908"/>
      <c r="G766" s="3034"/>
      <c r="H766" s="2131">
        <v>2712.66</v>
      </c>
      <c r="I766" s="2315">
        <v>2858</v>
      </c>
      <c r="J766" s="753">
        <v>2975.71</v>
      </c>
      <c r="K766" s="382">
        <v>179.12</v>
      </c>
      <c r="L766" s="725">
        <v>166</v>
      </c>
      <c r="M766" s="725">
        <v>187.78</v>
      </c>
      <c r="N766" s="12"/>
      <c r="O766" s="12"/>
      <c r="P766" s="12"/>
      <c r="Q766" s="12"/>
      <c r="R766" s="12"/>
      <c r="S766" s="12"/>
      <c r="T766" s="12"/>
      <c r="U766" s="12"/>
      <c r="V766" s="12"/>
      <c r="W766" s="12"/>
      <c r="X766" s="12"/>
      <c r="Y766" s="12"/>
      <c r="Z766" s="12"/>
      <c r="AA766" s="12"/>
    </row>
    <row r="767" spans="1:27" ht="15" customHeight="1">
      <c r="A767" s="12"/>
      <c r="B767" s="2960" t="s">
        <v>495</v>
      </c>
      <c r="C767" s="2908"/>
      <c r="D767" s="2908"/>
      <c r="E767" s="2908"/>
      <c r="F767" s="2908"/>
      <c r="G767" s="3034"/>
      <c r="H767" s="2131">
        <v>5259.13</v>
      </c>
      <c r="I767" s="2315">
        <v>6338</v>
      </c>
      <c r="J767" s="754">
        <v>6588.42</v>
      </c>
      <c r="K767" s="382">
        <v>70.819999999999993</v>
      </c>
      <c r="L767" s="725">
        <v>0</v>
      </c>
      <c r="M767" s="725">
        <v>3.85</v>
      </c>
      <c r="N767" s="12"/>
      <c r="O767" s="12"/>
      <c r="P767" s="12"/>
      <c r="Q767" s="12"/>
      <c r="R767" s="12"/>
      <c r="S767" s="12"/>
      <c r="T767" s="12"/>
      <c r="U767" s="12"/>
      <c r="V767" s="12"/>
      <c r="W767" s="12"/>
      <c r="X767" s="12"/>
      <c r="Y767" s="12"/>
      <c r="Z767" s="12"/>
      <c r="AA767" s="12"/>
    </row>
    <row r="768" spans="1:27" ht="15" customHeight="1">
      <c r="A768" s="12"/>
      <c r="B768" s="2960" t="s">
        <v>496</v>
      </c>
      <c r="C768" s="2908"/>
      <c r="D768" s="2908"/>
      <c r="E768" s="2908"/>
      <c r="F768" s="2908"/>
      <c r="G768" s="3034"/>
      <c r="H768" s="2022">
        <v>0</v>
      </c>
      <c r="I768" s="1907">
        <v>0</v>
      </c>
      <c r="J768" s="752">
        <v>0</v>
      </c>
      <c r="K768" s="382">
        <v>0</v>
      </c>
      <c r="L768" s="725">
        <v>0</v>
      </c>
      <c r="M768" s="725">
        <v>0</v>
      </c>
      <c r="N768" s="12"/>
      <c r="O768" s="12"/>
      <c r="P768" s="12"/>
      <c r="Q768" s="12"/>
      <c r="R768" s="12"/>
      <c r="S768" s="12"/>
      <c r="T768" s="12"/>
      <c r="U768" s="12"/>
      <c r="V768" s="12"/>
      <c r="W768" s="12"/>
      <c r="X768" s="12"/>
      <c r="Y768" s="12"/>
      <c r="Z768" s="12"/>
      <c r="AA768" s="12"/>
    </row>
    <row r="769" spans="1:27" ht="15" customHeight="1">
      <c r="A769" s="12"/>
      <c r="B769" s="2960" t="s">
        <v>781</v>
      </c>
      <c r="C769" s="2908"/>
      <c r="D769" s="2908"/>
      <c r="E769" s="2908"/>
      <c r="F769" s="2908"/>
      <c r="G769" s="3034"/>
      <c r="H769" s="2022">
        <v>0</v>
      </c>
      <c r="I769" s="1907">
        <v>0</v>
      </c>
      <c r="J769" s="752">
        <v>0</v>
      </c>
      <c r="K769" s="382">
        <v>0</v>
      </c>
      <c r="L769" s="725">
        <v>0</v>
      </c>
      <c r="M769" s="725">
        <v>0</v>
      </c>
      <c r="N769" s="12"/>
      <c r="O769" s="12"/>
      <c r="P769" s="12"/>
      <c r="Q769" s="12"/>
      <c r="R769" s="12"/>
      <c r="S769" s="12"/>
      <c r="T769" s="12"/>
      <c r="U769" s="12"/>
      <c r="V769" s="12"/>
      <c r="W769" s="12"/>
      <c r="X769" s="12"/>
      <c r="Y769" s="12"/>
      <c r="Z769" s="12"/>
      <c r="AA769" s="12"/>
    </row>
    <row r="770" spans="1:27" ht="15" customHeight="1">
      <c r="A770" s="12"/>
      <c r="B770" s="2960" t="s">
        <v>782</v>
      </c>
      <c r="C770" s="2908"/>
      <c r="D770" s="2908"/>
      <c r="E770" s="2908"/>
      <c r="F770" s="2908"/>
      <c r="G770" s="3034"/>
      <c r="H770" s="2131">
        <v>0</v>
      </c>
      <c r="I770" s="2292">
        <v>0</v>
      </c>
      <c r="J770" s="752">
        <v>0</v>
      </c>
      <c r="K770" s="382">
        <v>0</v>
      </c>
      <c r="L770" s="725">
        <v>0</v>
      </c>
      <c r="M770" s="725">
        <v>0</v>
      </c>
      <c r="N770" s="12"/>
      <c r="O770" s="12"/>
      <c r="P770" s="12"/>
      <c r="Q770" s="12"/>
      <c r="R770" s="12"/>
      <c r="S770" s="12"/>
      <c r="T770" s="12"/>
      <c r="U770" s="12"/>
      <c r="V770" s="12"/>
      <c r="W770" s="12"/>
      <c r="X770" s="12"/>
      <c r="Y770" s="12"/>
      <c r="Z770" s="12"/>
      <c r="AA770" s="12"/>
    </row>
    <row r="771" spans="1:27" ht="15" customHeight="1">
      <c r="A771" s="12"/>
      <c r="B771" s="3037" t="s">
        <v>43</v>
      </c>
      <c r="C771" s="2908"/>
      <c r="D771" s="2908"/>
      <c r="E771" s="2908"/>
      <c r="F771" s="2908"/>
      <c r="G771" s="3034"/>
      <c r="H771" s="2316">
        <v>223135.55</v>
      </c>
      <c r="I771" s="1794">
        <v>209099</v>
      </c>
      <c r="J771" s="755">
        <v>257602.56</v>
      </c>
      <c r="K771" s="756">
        <v>16037.520000000002</v>
      </c>
      <c r="L771" s="384">
        <v>12830</v>
      </c>
      <c r="M771" s="384">
        <v>14046.95</v>
      </c>
      <c r="N771" s="12"/>
      <c r="O771" s="12"/>
      <c r="P771" s="12"/>
      <c r="Q771" s="12"/>
      <c r="R771" s="12"/>
      <c r="S771" s="12"/>
      <c r="T771" s="12"/>
      <c r="U771" s="12"/>
      <c r="V771" s="12"/>
      <c r="W771" s="12"/>
      <c r="X771" s="12"/>
      <c r="Y771" s="12"/>
      <c r="Z771" s="12"/>
      <c r="AA771" s="12"/>
    </row>
    <row r="772" spans="1:27" ht="15" customHeight="1">
      <c r="A772" s="12"/>
      <c r="B772" s="3448" t="s">
        <v>499</v>
      </c>
      <c r="C772" s="3336"/>
      <c r="D772" s="3336"/>
      <c r="E772" s="3336"/>
      <c r="F772" s="3336"/>
      <c r="G772" s="3337"/>
      <c r="H772" s="758">
        <v>1</v>
      </c>
      <c r="I772" s="2317">
        <v>1</v>
      </c>
      <c r="J772" s="759">
        <v>1</v>
      </c>
      <c r="K772" s="760">
        <v>1</v>
      </c>
      <c r="L772" s="761">
        <v>1</v>
      </c>
      <c r="M772" s="761">
        <v>1</v>
      </c>
      <c r="N772" s="12"/>
      <c r="O772" s="12"/>
      <c r="P772" s="12"/>
      <c r="Q772" s="12"/>
      <c r="R772" s="12"/>
      <c r="S772" s="12"/>
      <c r="T772" s="12"/>
      <c r="U772" s="12"/>
      <c r="V772" s="12"/>
      <c r="W772" s="12"/>
      <c r="X772" s="12"/>
      <c r="Y772" s="12"/>
      <c r="Z772" s="12"/>
      <c r="AA772" s="12"/>
    </row>
    <row r="773" spans="1:27" ht="15" customHeight="1">
      <c r="B773" s="1"/>
      <c r="C773" s="1"/>
      <c r="D773" s="1"/>
      <c r="E773" s="1"/>
      <c r="F773" s="1"/>
      <c r="G773" s="1"/>
      <c r="H773" s="1"/>
      <c r="I773" s="1"/>
      <c r="J773" s="1"/>
      <c r="K773" s="1"/>
      <c r="L773" s="1"/>
      <c r="M773" s="1"/>
    </row>
    <row r="774" spans="1:27" ht="15" customHeight="1">
      <c r="B774" s="1705" t="s">
        <v>783</v>
      </c>
      <c r="C774" s="1705"/>
      <c r="D774" s="1705"/>
      <c r="E774" s="1705"/>
      <c r="F774" s="1705"/>
      <c r="G774" s="1705"/>
      <c r="H774" s="1705"/>
      <c r="I774" s="1705"/>
      <c r="J774" s="1705"/>
      <c r="K774" s="1705"/>
      <c r="L774" s="1705"/>
      <c r="M774" s="1705"/>
    </row>
    <row r="775" spans="1:27" ht="15" customHeight="1">
      <c r="B775" s="1"/>
      <c r="C775" s="1"/>
      <c r="D775" s="1"/>
      <c r="E775" s="1"/>
      <c r="F775" s="1"/>
      <c r="G775" s="1"/>
      <c r="H775" s="1"/>
      <c r="I775" s="1"/>
      <c r="J775" s="1"/>
      <c r="K775" s="1"/>
      <c r="L775" s="1"/>
      <c r="M775" s="1"/>
    </row>
    <row r="776" spans="1:27" ht="15" customHeight="1">
      <c r="B776" s="3296" t="s">
        <v>784</v>
      </c>
      <c r="C776" s="2885"/>
      <c r="D776" s="2885"/>
      <c r="E776" s="2885"/>
      <c r="F776" s="2885"/>
      <c r="G776" s="3030"/>
      <c r="H776" s="3319" t="s">
        <v>586</v>
      </c>
      <c r="I776" s="2885"/>
      <c r="J776" s="3030"/>
      <c r="K776" s="3320" t="s">
        <v>587</v>
      </c>
      <c r="L776" s="2885"/>
      <c r="M776" s="2885"/>
    </row>
    <row r="777" spans="1:27" ht="15" customHeight="1">
      <c r="B777" s="3297"/>
      <c r="C777" s="3297"/>
      <c r="D777" s="3297"/>
      <c r="E777" s="3297"/>
      <c r="F777" s="3297"/>
      <c r="G777" s="3298"/>
      <c r="H777" s="2047">
        <v>2023</v>
      </c>
      <c r="I777" s="2047">
        <v>2024</v>
      </c>
      <c r="J777" s="762" t="s">
        <v>330</v>
      </c>
      <c r="K777" s="2047">
        <v>2023</v>
      </c>
      <c r="L777" s="2047">
        <v>2024</v>
      </c>
      <c r="M777" s="763">
        <v>2025</v>
      </c>
    </row>
    <row r="778" spans="1:27" ht="15" customHeight="1">
      <c r="A778" s="12"/>
      <c r="B778" s="1925" t="s">
        <v>502</v>
      </c>
      <c r="C778" s="1925"/>
      <c r="D778" s="1925"/>
      <c r="E778" s="1925"/>
      <c r="F778" s="1925"/>
      <c r="G778" s="1992"/>
      <c r="H778" s="2017">
        <f t="shared" ref="H778:M778" si="14">H651</f>
        <v>4265746.8837499991</v>
      </c>
      <c r="I778" s="2017">
        <f t="shared" si="14"/>
        <v>4635139.6891399994</v>
      </c>
      <c r="J778" s="408">
        <f t="shared" si="14"/>
        <v>4791172.33</v>
      </c>
      <c r="K778" s="2020">
        <f t="shared" si="14"/>
        <v>270486.99641999998</v>
      </c>
      <c r="L778" s="764">
        <f t="shared" si="14"/>
        <v>263158.38613</v>
      </c>
      <c r="M778" s="2318">
        <f t="shared" si="14"/>
        <v>286145.2690804</v>
      </c>
      <c r="N778" s="12"/>
      <c r="O778" s="12"/>
      <c r="P778" s="12"/>
      <c r="Q778" s="12"/>
      <c r="R778" s="12"/>
      <c r="S778" s="12"/>
      <c r="T778" s="12"/>
      <c r="U778" s="12"/>
      <c r="V778" s="12"/>
      <c r="W778" s="12"/>
      <c r="X778" s="12"/>
      <c r="Y778" s="12"/>
      <c r="Z778" s="12"/>
      <c r="AA778" s="12"/>
    </row>
    <row r="779" spans="1:27" ht="15" customHeight="1">
      <c r="A779" s="12"/>
      <c r="B779" s="1791" t="s">
        <v>503</v>
      </c>
      <c r="C779" s="1791"/>
      <c r="D779" s="1791"/>
      <c r="E779" s="1791"/>
      <c r="F779" s="1791"/>
      <c r="G779" s="1994"/>
      <c r="H779" s="2022">
        <f t="shared" ref="H779:M779" si="15">H649+H645</f>
        <v>1477820.63</v>
      </c>
      <c r="I779" s="2022">
        <f t="shared" si="15"/>
        <v>1605718</v>
      </c>
      <c r="J779" s="399">
        <f t="shared" si="15"/>
        <v>1617077.76</v>
      </c>
      <c r="K779" s="382">
        <f t="shared" si="15"/>
        <v>69751.58</v>
      </c>
      <c r="L779" s="765">
        <f t="shared" si="15"/>
        <v>74127</v>
      </c>
      <c r="M779" s="2319">
        <f t="shared" si="15"/>
        <v>75316.659080399986</v>
      </c>
      <c r="N779" s="12"/>
      <c r="O779" s="12"/>
      <c r="P779" s="12"/>
      <c r="Q779" s="12"/>
      <c r="R779" s="12"/>
      <c r="S779" s="12"/>
      <c r="T779" s="12"/>
      <c r="U779" s="12"/>
      <c r="V779" s="12"/>
      <c r="W779" s="12"/>
      <c r="X779" s="12"/>
      <c r="Y779" s="12"/>
      <c r="Z779" s="12"/>
      <c r="AA779" s="12"/>
    </row>
    <row r="780" spans="1:27" ht="15" customHeight="1">
      <c r="A780" s="12"/>
      <c r="B780" s="1791" t="s">
        <v>504</v>
      </c>
      <c r="C780" s="1791"/>
      <c r="D780" s="1791"/>
      <c r="E780" s="1791"/>
      <c r="F780" s="1791"/>
      <c r="G780" s="1994"/>
      <c r="H780" s="1845">
        <f t="shared" ref="H780:M780" si="16">H779/H778</f>
        <v>0.34643889341621092</v>
      </c>
      <c r="I780" s="1845">
        <f t="shared" si="16"/>
        <v>0.34642278500519663</v>
      </c>
      <c r="J780" s="766">
        <f t="shared" si="16"/>
        <v>0.33751191746425868</v>
      </c>
      <c r="K780" s="767">
        <f t="shared" si="16"/>
        <v>0.25787406020691989</v>
      </c>
      <c r="L780" s="768">
        <f t="shared" si="16"/>
        <v>0.28168207401675327</v>
      </c>
      <c r="M780" s="2320">
        <f t="shared" si="16"/>
        <v>0.26321126790755295</v>
      </c>
      <c r="N780" s="12"/>
      <c r="O780" s="12"/>
      <c r="P780" s="12"/>
      <c r="Q780" s="12"/>
      <c r="R780" s="12"/>
      <c r="S780" s="12"/>
      <c r="T780" s="12"/>
      <c r="U780" s="12"/>
      <c r="V780" s="12"/>
      <c r="W780" s="12"/>
      <c r="X780" s="12"/>
      <c r="Y780" s="12"/>
      <c r="Z780" s="12"/>
      <c r="AA780" s="12"/>
    </row>
    <row r="781" spans="1:27" ht="15" customHeight="1">
      <c r="A781" s="12"/>
      <c r="B781" s="1791" t="s">
        <v>505</v>
      </c>
      <c r="C781" s="1791"/>
      <c r="D781" s="1791"/>
      <c r="E781" s="1791"/>
      <c r="F781" s="1791"/>
      <c r="G781" s="1994"/>
      <c r="H781" s="2022">
        <v>0</v>
      </c>
      <c r="I781" s="2292">
        <v>0</v>
      </c>
      <c r="J781" s="725">
        <v>0</v>
      </c>
      <c r="K781" s="382">
        <v>0</v>
      </c>
      <c r="L781" s="769">
        <v>0</v>
      </c>
      <c r="M781" s="2319">
        <v>0</v>
      </c>
      <c r="N781" s="12"/>
      <c r="O781" s="12"/>
      <c r="P781" s="12"/>
      <c r="Q781" s="12"/>
      <c r="R781" s="12"/>
      <c r="S781" s="12"/>
      <c r="T781" s="12"/>
      <c r="U781" s="12"/>
      <c r="V781" s="12"/>
      <c r="W781" s="12"/>
      <c r="X781" s="12"/>
      <c r="Y781" s="12"/>
      <c r="Z781" s="12"/>
      <c r="AA781" s="12"/>
    </row>
    <row r="782" spans="1:27" ht="15" customHeight="1">
      <c r="A782" s="12"/>
      <c r="B782" s="2133" t="s">
        <v>506</v>
      </c>
      <c r="C782" s="2133"/>
      <c r="D782" s="2133"/>
      <c r="E782" s="2133"/>
      <c r="F782" s="2133"/>
      <c r="G782" s="2237"/>
      <c r="H782" s="2321">
        <f t="shared" ref="H782:M782" si="17">H781/H778</f>
        <v>0</v>
      </c>
      <c r="I782" s="2321">
        <f t="shared" si="17"/>
        <v>0</v>
      </c>
      <c r="J782" s="770">
        <f t="shared" si="17"/>
        <v>0</v>
      </c>
      <c r="K782" s="771">
        <f t="shared" si="17"/>
        <v>0</v>
      </c>
      <c r="L782" s="772">
        <f t="shared" si="17"/>
        <v>0</v>
      </c>
      <c r="M782" s="2322">
        <f t="shared" si="17"/>
        <v>0</v>
      </c>
      <c r="N782" s="12"/>
      <c r="O782" s="12"/>
      <c r="P782" s="12"/>
      <c r="Q782" s="12"/>
      <c r="R782" s="12"/>
      <c r="S782" s="12"/>
      <c r="T782" s="12"/>
      <c r="U782" s="12"/>
      <c r="V782" s="12"/>
      <c r="W782" s="12"/>
      <c r="X782" s="12"/>
      <c r="Y782" s="12"/>
      <c r="Z782" s="12"/>
      <c r="AA782" s="12"/>
    </row>
    <row r="783" spans="1:27" ht="15" customHeight="1">
      <c r="B783" s="3445" t="s">
        <v>785</v>
      </c>
      <c r="C783" s="3316"/>
      <c r="D783" s="3316"/>
      <c r="E783" s="3316"/>
      <c r="F783" s="3316"/>
      <c r="G783" s="3316"/>
      <c r="H783" s="3316"/>
      <c r="I783" s="3316"/>
      <c r="J783" s="3316"/>
      <c r="K783" s="3316"/>
      <c r="L783" s="3316"/>
      <c r="M783" s="3316"/>
    </row>
    <row r="784" spans="1:27" ht="15" customHeight="1">
      <c r="B784" s="3317"/>
      <c r="C784" s="3317"/>
      <c r="D784" s="3317"/>
      <c r="E784" s="3317"/>
      <c r="F784" s="3317"/>
      <c r="G784" s="3317"/>
      <c r="H784" s="3317"/>
      <c r="I784" s="3317"/>
      <c r="J784" s="3317"/>
      <c r="K784" s="3317"/>
      <c r="L784" s="3317"/>
      <c r="M784" s="3317"/>
    </row>
    <row r="786" spans="1:27" ht="29.25" customHeight="1">
      <c r="B786" s="379" t="s">
        <v>281</v>
      </c>
      <c r="C786" s="10"/>
      <c r="D786" s="10"/>
      <c r="E786" s="10"/>
      <c r="F786" s="10"/>
      <c r="G786" s="10"/>
      <c r="H786" s="10"/>
      <c r="I786" s="10"/>
      <c r="J786" s="10"/>
      <c r="K786" s="10"/>
      <c r="L786" s="10"/>
      <c r="M786" s="10"/>
    </row>
    <row r="787" spans="1:27" ht="15" customHeight="1">
      <c r="A787" s="1"/>
    </row>
    <row r="788" spans="1:27" ht="15" customHeight="1">
      <c r="A788" s="1"/>
      <c r="B788" s="1"/>
      <c r="C788" s="1"/>
      <c r="D788" s="1"/>
      <c r="E788" s="1"/>
      <c r="F788" s="1"/>
      <c r="G788" s="1"/>
      <c r="H788" s="1"/>
      <c r="I788" s="1"/>
      <c r="J788" s="1"/>
      <c r="K788" s="1"/>
      <c r="L788" s="1"/>
      <c r="M788" s="1"/>
    </row>
    <row r="789" spans="1:27" ht="15" customHeight="1">
      <c r="A789" s="2013"/>
      <c r="B789" s="1705" t="s">
        <v>282</v>
      </c>
      <c r="C789" s="1705"/>
      <c r="D789" s="1705"/>
      <c r="E789" s="1705"/>
      <c r="F789" s="1705"/>
      <c r="G789" s="1705"/>
      <c r="H789" s="1705"/>
      <c r="I789" s="1705"/>
      <c r="J789" s="1705"/>
      <c r="K789" s="1705"/>
      <c r="L789" s="1705"/>
      <c r="M789" s="1705"/>
    </row>
    <row r="790" spans="1:27" ht="15" customHeight="1">
      <c r="A790" s="1"/>
      <c r="B790" s="1"/>
      <c r="C790" s="1"/>
      <c r="D790" s="1"/>
      <c r="E790" s="1"/>
      <c r="F790" s="1"/>
      <c r="G790" s="1"/>
      <c r="H790" s="1"/>
      <c r="I790" s="1"/>
      <c r="J790" s="1"/>
      <c r="K790" s="1"/>
      <c r="L790" s="1"/>
      <c r="M790" s="1"/>
    </row>
    <row r="791" spans="1:27" ht="15" customHeight="1">
      <c r="A791" s="1"/>
      <c r="B791" s="3296" t="s">
        <v>786</v>
      </c>
      <c r="C791" s="2885"/>
      <c r="D791" s="2885"/>
      <c r="E791" s="2885"/>
      <c r="F791" s="2885"/>
      <c r="G791" s="3030"/>
      <c r="H791" s="3319" t="s">
        <v>586</v>
      </c>
      <c r="I791" s="2885"/>
      <c r="J791" s="3030"/>
      <c r="K791" s="3320" t="s">
        <v>587</v>
      </c>
      <c r="L791" s="2885"/>
      <c r="M791" s="2885"/>
    </row>
    <row r="792" spans="1:27" ht="15" customHeight="1">
      <c r="A792" s="1"/>
      <c r="B792" s="3297"/>
      <c r="C792" s="3297"/>
      <c r="D792" s="3297"/>
      <c r="E792" s="3297"/>
      <c r="F792" s="3297"/>
      <c r="G792" s="3298"/>
      <c r="H792" s="2047">
        <v>2023</v>
      </c>
      <c r="I792" s="2047">
        <v>2024</v>
      </c>
      <c r="J792" s="2048">
        <v>2025</v>
      </c>
      <c r="K792" s="2047">
        <v>2023</v>
      </c>
      <c r="L792" s="2047">
        <v>2024</v>
      </c>
      <c r="M792" s="2047">
        <v>2025</v>
      </c>
    </row>
    <row r="793" spans="1:27" ht="15" customHeight="1">
      <c r="A793" s="12"/>
      <c r="B793" s="773" t="s">
        <v>285</v>
      </c>
      <c r="C793" s="773"/>
      <c r="D793" s="773"/>
      <c r="E793" s="773"/>
      <c r="F793" s="773"/>
      <c r="G793" s="773"/>
      <c r="H793" s="773"/>
      <c r="I793" s="773"/>
      <c r="J793" s="773"/>
      <c r="K793" s="773"/>
      <c r="L793" s="773"/>
      <c r="M793" s="773"/>
      <c r="N793" s="12"/>
      <c r="O793" s="12"/>
      <c r="P793" s="12"/>
      <c r="Q793" s="12"/>
      <c r="R793" s="12"/>
      <c r="S793" s="12"/>
      <c r="T793" s="12"/>
      <c r="U793" s="12"/>
      <c r="V793" s="12"/>
      <c r="W793" s="12"/>
      <c r="X793" s="12"/>
      <c r="Y793" s="12"/>
      <c r="Z793" s="12"/>
      <c r="AA793" s="12"/>
    </row>
    <row r="794" spans="1:27" ht="15" customHeight="1">
      <c r="A794" s="12"/>
      <c r="B794" s="2030" t="s">
        <v>288</v>
      </c>
      <c r="C794" s="2030"/>
      <c r="D794" s="2030"/>
      <c r="E794" s="2030"/>
      <c r="F794" s="2030"/>
      <c r="G794" s="2031"/>
      <c r="H794" s="2323">
        <v>258.43</v>
      </c>
      <c r="I794" s="774">
        <v>372.9</v>
      </c>
      <c r="J794" s="2324">
        <v>535.25</v>
      </c>
      <c r="K794" s="775">
        <v>10.39</v>
      </c>
      <c r="L794" s="2325">
        <v>30.8</v>
      </c>
      <c r="M794" s="2325">
        <v>17.28</v>
      </c>
      <c r="N794" s="12"/>
      <c r="O794" s="12"/>
      <c r="P794" s="12"/>
      <c r="Q794" s="12"/>
      <c r="R794" s="12"/>
      <c r="S794" s="12"/>
      <c r="T794" s="12"/>
      <c r="U794" s="12"/>
      <c r="V794" s="12"/>
      <c r="W794" s="12"/>
      <c r="X794" s="12"/>
      <c r="Y794" s="12"/>
      <c r="Z794" s="12"/>
      <c r="AA794" s="12"/>
    </row>
    <row r="795" spans="1:27" ht="15" customHeight="1">
      <c r="A795" s="12"/>
      <c r="B795" s="1791" t="s">
        <v>289</v>
      </c>
      <c r="C795" s="1791"/>
      <c r="D795" s="1791"/>
      <c r="E795" s="1791"/>
      <c r="F795" s="1791"/>
      <c r="G795" s="1994"/>
      <c r="H795" s="2326">
        <v>1724.5</v>
      </c>
      <c r="I795" s="2327">
        <v>2239.8000000000002</v>
      </c>
      <c r="J795" s="776">
        <v>1826.98</v>
      </c>
      <c r="K795" s="777">
        <v>36.340000000000003</v>
      </c>
      <c r="L795" s="778">
        <v>60.9</v>
      </c>
      <c r="M795" s="778">
        <v>63.91</v>
      </c>
      <c r="N795" s="12"/>
      <c r="O795" s="12"/>
      <c r="P795" s="12"/>
      <c r="Q795" s="12"/>
      <c r="R795" s="12"/>
      <c r="S795" s="12"/>
      <c r="T795" s="12"/>
      <c r="U795" s="12"/>
      <c r="V795" s="12"/>
      <c r="W795" s="12"/>
      <c r="X795" s="12"/>
      <c r="Y795" s="12"/>
      <c r="Z795" s="12"/>
      <c r="AA795" s="12"/>
    </row>
    <row r="796" spans="1:27" ht="15" customHeight="1">
      <c r="A796" s="12"/>
      <c r="B796" s="1791" t="s">
        <v>787</v>
      </c>
      <c r="C796" s="1791"/>
      <c r="D796" s="1791"/>
      <c r="E796" s="1791"/>
      <c r="F796" s="1791"/>
      <c r="G796" s="1994"/>
      <c r="H796" s="2326">
        <v>62.2</v>
      </c>
      <c r="I796" s="2327">
        <v>9.4</v>
      </c>
      <c r="J796" s="776">
        <v>17.350000000000001</v>
      </c>
      <c r="K796" s="777">
        <v>0</v>
      </c>
      <c r="L796" s="778">
        <v>3</v>
      </c>
      <c r="M796" s="778">
        <v>48</v>
      </c>
      <c r="N796" s="12"/>
      <c r="O796" s="12"/>
      <c r="P796" s="12"/>
      <c r="Q796" s="12"/>
      <c r="R796" s="12"/>
      <c r="S796" s="12"/>
      <c r="T796" s="12"/>
      <c r="U796" s="12"/>
      <c r="V796" s="12"/>
      <c r="W796" s="12"/>
      <c r="X796" s="12"/>
      <c r="Y796" s="12"/>
      <c r="Z796" s="12"/>
      <c r="AA796" s="12"/>
    </row>
    <row r="797" spans="1:27" ht="15" customHeight="1">
      <c r="A797" s="12"/>
      <c r="B797" s="1981" t="s">
        <v>521</v>
      </c>
      <c r="C797" s="1981"/>
      <c r="D797" s="1981"/>
      <c r="E797" s="1981"/>
      <c r="F797" s="1981"/>
      <c r="G797" s="1996"/>
      <c r="H797" s="2328">
        <v>2045.1</v>
      </c>
      <c r="I797" s="2329">
        <v>2622.1</v>
      </c>
      <c r="J797" s="779">
        <v>2379.58</v>
      </c>
      <c r="K797" s="780">
        <v>46.730000000000004</v>
      </c>
      <c r="L797" s="781">
        <v>94.7</v>
      </c>
      <c r="M797" s="781">
        <v>129.19</v>
      </c>
      <c r="N797" s="12"/>
      <c r="O797" s="12"/>
      <c r="P797" s="12"/>
      <c r="Q797" s="12"/>
      <c r="R797" s="12"/>
      <c r="S797" s="12"/>
      <c r="T797" s="12"/>
      <c r="U797" s="12"/>
      <c r="V797" s="12"/>
      <c r="W797" s="12"/>
      <c r="X797" s="12"/>
      <c r="Y797" s="12"/>
      <c r="Z797" s="12"/>
      <c r="AA797" s="12"/>
    </row>
    <row r="798" spans="1:27" ht="15" customHeight="1">
      <c r="A798" s="12"/>
      <c r="B798" s="392" t="s">
        <v>291</v>
      </c>
      <c r="C798" s="392"/>
      <c r="D798" s="392"/>
      <c r="E798" s="392"/>
      <c r="F798" s="392"/>
      <c r="G798" s="392"/>
      <c r="H798" s="392"/>
      <c r="I798" s="392"/>
      <c r="J798" s="2279"/>
      <c r="K798" s="2279"/>
      <c r="L798" s="2279"/>
      <c r="M798" s="2330"/>
      <c r="N798" s="12"/>
      <c r="O798" s="12"/>
      <c r="P798" s="12"/>
      <c r="Q798" s="12"/>
      <c r="R798" s="12"/>
      <c r="S798" s="12"/>
      <c r="T798" s="12"/>
      <c r="U798" s="12"/>
      <c r="V798" s="12"/>
      <c r="W798" s="12"/>
      <c r="X798" s="12"/>
      <c r="Y798" s="12"/>
      <c r="Z798" s="12"/>
      <c r="AA798" s="12"/>
    </row>
    <row r="799" spans="1:27" ht="15" customHeight="1">
      <c r="A799" s="12"/>
      <c r="B799" s="782" t="s">
        <v>295</v>
      </c>
      <c r="C799" s="782"/>
      <c r="D799" s="782"/>
      <c r="E799" s="782"/>
      <c r="F799" s="782"/>
      <c r="G799" s="783"/>
      <c r="H799" s="784">
        <v>101.23</v>
      </c>
      <c r="I799" s="2331">
        <v>114.5</v>
      </c>
      <c r="J799" s="785">
        <v>188.08</v>
      </c>
      <c r="K799" s="786">
        <v>0</v>
      </c>
      <c r="L799" s="787">
        <v>14.1</v>
      </c>
      <c r="M799" s="788">
        <v>74.08</v>
      </c>
      <c r="N799" s="12"/>
      <c r="O799" s="12"/>
      <c r="P799" s="12"/>
      <c r="Q799" s="12"/>
      <c r="R799" s="12"/>
      <c r="S799" s="12"/>
      <c r="T799" s="12"/>
      <c r="U799" s="12"/>
      <c r="V799" s="12"/>
      <c r="W799" s="12"/>
      <c r="X799" s="12"/>
      <c r="Y799" s="12"/>
      <c r="Z799" s="12"/>
      <c r="AA799" s="12"/>
    </row>
    <row r="800" spans="1:27" ht="15" customHeight="1">
      <c r="A800" s="12"/>
      <c r="B800" s="1834" t="s">
        <v>296</v>
      </c>
      <c r="C800" s="1834"/>
      <c r="D800" s="1834"/>
      <c r="E800" s="1834"/>
      <c r="F800" s="1834"/>
      <c r="G800" s="789"/>
      <c r="H800" s="790">
        <v>49.22</v>
      </c>
      <c r="I800" s="791">
        <v>96.4</v>
      </c>
      <c r="J800" s="792">
        <v>342.67</v>
      </c>
      <c r="K800" s="777">
        <v>0</v>
      </c>
      <c r="L800" s="793">
        <v>0</v>
      </c>
      <c r="M800" s="778">
        <v>23.15</v>
      </c>
      <c r="N800" s="12"/>
      <c r="O800" s="12"/>
      <c r="P800" s="12"/>
      <c r="Q800" s="12"/>
      <c r="R800" s="12"/>
      <c r="S800" s="12"/>
      <c r="T800" s="12"/>
      <c r="U800" s="12"/>
      <c r="V800" s="12"/>
      <c r="W800" s="12"/>
      <c r="X800" s="12"/>
      <c r="Y800" s="12"/>
      <c r="Z800" s="12"/>
      <c r="AA800" s="12"/>
    </row>
    <row r="801" spans="1:27" ht="15" customHeight="1">
      <c r="A801" s="12"/>
      <c r="B801" s="1834" t="s">
        <v>297</v>
      </c>
      <c r="C801" s="1834"/>
      <c r="D801" s="1834"/>
      <c r="E801" s="1834"/>
      <c r="F801" s="1834"/>
      <c r="G801" s="789"/>
      <c r="H801" s="790">
        <v>5289.54</v>
      </c>
      <c r="I801" s="791">
        <v>5348.3</v>
      </c>
      <c r="J801" s="792">
        <v>5951.24</v>
      </c>
      <c r="K801" s="777">
        <v>84.5</v>
      </c>
      <c r="L801" s="793">
        <v>18.399999999999999</v>
      </c>
      <c r="M801" s="778">
        <v>21.35</v>
      </c>
      <c r="N801" s="12"/>
      <c r="O801" s="12"/>
      <c r="P801" s="12"/>
      <c r="Q801" s="12"/>
      <c r="R801" s="12"/>
      <c r="S801" s="12"/>
      <c r="T801" s="12"/>
      <c r="U801" s="12"/>
      <c r="V801" s="12"/>
      <c r="W801" s="12"/>
      <c r="X801" s="12"/>
      <c r="Y801" s="12"/>
      <c r="Z801" s="12"/>
      <c r="AA801" s="12"/>
    </row>
    <row r="802" spans="1:27" ht="15" customHeight="1">
      <c r="A802" s="12"/>
      <c r="B802" s="1834" t="s">
        <v>290</v>
      </c>
      <c r="C802" s="1834"/>
      <c r="D802" s="1834"/>
      <c r="E802" s="1834"/>
      <c r="F802" s="1834"/>
      <c r="G802" s="789"/>
      <c r="H802" s="790">
        <v>10253.23</v>
      </c>
      <c r="I802" s="791">
        <v>12460.5</v>
      </c>
      <c r="J802" s="792">
        <v>15076.69</v>
      </c>
      <c r="K802" s="777">
        <v>385.86</v>
      </c>
      <c r="L802" s="793">
        <v>342.7</v>
      </c>
      <c r="M802" s="778">
        <v>272.41000000000003</v>
      </c>
      <c r="N802" s="12"/>
      <c r="O802" s="12"/>
      <c r="P802" s="12"/>
      <c r="Q802" s="12"/>
      <c r="R802" s="12"/>
      <c r="S802" s="12"/>
      <c r="T802" s="12"/>
      <c r="U802" s="12"/>
      <c r="V802" s="12"/>
      <c r="W802" s="12"/>
      <c r="X802" s="12"/>
      <c r="Y802" s="12"/>
      <c r="Z802" s="12"/>
      <c r="AA802" s="12"/>
    </row>
    <row r="803" spans="1:27" ht="15" customHeight="1">
      <c r="A803" s="12"/>
      <c r="B803" s="2332" t="s">
        <v>522</v>
      </c>
      <c r="C803" s="2332"/>
      <c r="D803" s="2332"/>
      <c r="E803" s="2332"/>
      <c r="F803" s="2332"/>
      <c r="G803" s="794"/>
      <c r="H803" s="795">
        <v>15693.2</v>
      </c>
      <c r="I803" s="796">
        <v>18019.7</v>
      </c>
      <c r="J803" s="797">
        <v>21558.68</v>
      </c>
      <c r="K803" s="780">
        <v>470.36</v>
      </c>
      <c r="L803" s="798">
        <v>375.2</v>
      </c>
      <c r="M803" s="781">
        <v>390.99</v>
      </c>
      <c r="N803" s="12"/>
      <c r="O803" s="12"/>
      <c r="P803" s="12"/>
      <c r="Q803" s="12"/>
      <c r="R803" s="12"/>
      <c r="S803" s="12"/>
      <c r="T803" s="12"/>
      <c r="U803" s="12"/>
      <c r="V803" s="12"/>
      <c r="W803" s="12"/>
      <c r="X803" s="12"/>
      <c r="Y803" s="12"/>
      <c r="Z803" s="12"/>
      <c r="AA803" s="12"/>
    </row>
    <row r="804" spans="1:27" ht="15" customHeight="1">
      <c r="B804" s="3446" t="s">
        <v>788</v>
      </c>
      <c r="C804" s="3316"/>
      <c r="D804" s="3316"/>
      <c r="E804" s="3316"/>
      <c r="F804" s="3316"/>
      <c r="G804" s="3316"/>
      <c r="H804" s="3316"/>
      <c r="I804" s="3316"/>
      <c r="J804" s="3316"/>
      <c r="K804" s="3316"/>
      <c r="L804" s="3316"/>
      <c r="M804" s="3316"/>
    </row>
    <row r="805" spans="1:27" ht="15" customHeight="1">
      <c r="B805" s="3317"/>
      <c r="C805" s="3317"/>
      <c r="D805" s="3317"/>
      <c r="E805" s="3317"/>
      <c r="F805" s="3317"/>
      <c r="G805" s="3317"/>
      <c r="H805" s="3317"/>
      <c r="I805" s="3317"/>
      <c r="J805" s="3317"/>
      <c r="K805" s="3317"/>
      <c r="L805" s="3317"/>
      <c r="M805" s="3317"/>
    </row>
    <row r="806" spans="1:27" ht="15" customHeight="1">
      <c r="B806" s="1"/>
      <c r="C806" s="1"/>
      <c r="D806" s="1"/>
      <c r="E806" s="1"/>
      <c r="F806" s="1"/>
      <c r="G806" s="1"/>
      <c r="H806" s="1"/>
      <c r="I806" s="1"/>
      <c r="J806" s="1"/>
      <c r="K806" s="1"/>
      <c r="L806" s="1"/>
      <c r="M806" s="1"/>
    </row>
    <row r="807" spans="1:27" ht="15" customHeight="1">
      <c r="B807" s="1705" t="s">
        <v>300</v>
      </c>
      <c r="C807" s="1705"/>
      <c r="D807" s="1705"/>
      <c r="E807" s="1705"/>
      <c r="F807" s="1705"/>
      <c r="G807" s="1705"/>
      <c r="H807" s="1705"/>
      <c r="I807" s="1705"/>
      <c r="J807" s="1705"/>
      <c r="K807" s="1705"/>
      <c r="L807" s="1705"/>
      <c r="M807" s="1705"/>
    </row>
    <row r="808" spans="1:27" ht="15" customHeight="1">
      <c r="B808" s="1"/>
      <c r="C808" s="1"/>
      <c r="D808" s="1"/>
      <c r="E808" s="1"/>
      <c r="F808" s="1"/>
      <c r="G808" s="1"/>
      <c r="H808" s="1"/>
      <c r="I808" s="1"/>
      <c r="J808" s="1"/>
      <c r="K808" s="1"/>
      <c r="L808" s="1"/>
      <c r="M808" s="1"/>
    </row>
    <row r="809" spans="1:27" ht="15" customHeight="1">
      <c r="B809" s="3296" t="s">
        <v>789</v>
      </c>
      <c r="C809" s="2885"/>
      <c r="D809" s="2885"/>
      <c r="E809" s="2885"/>
      <c r="F809" s="2885"/>
      <c r="G809" s="3030"/>
      <c r="H809" s="3319" t="s">
        <v>586</v>
      </c>
      <c r="I809" s="2885"/>
      <c r="J809" s="3030"/>
      <c r="K809" s="3320" t="s">
        <v>587</v>
      </c>
      <c r="L809" s="2885"/>
      <c r="M809" s="2885"/>
    </row>
    <row r="810" spans="1:27" ht="15" customHeight="1">
      <c r="B810" s="3297"/>
      <c r="C810" s="3297"/>
      <c r="D810" s="3297"/>
      <c r="E810" s="3297"/>
      <c r="F810" s="3297"/>
      <c r="G810" s="3298"/>
      <c r="H810" s="2047">
        <v>2023</v>
      </c>
      <c r="I810" s="2047">
        <v>2024</v>
      </c>
      <c r="J810" s="2048">
        <v>2025</v>
      </c>
      <c r="K810" s="2047">
        <v>2023</v>
      </c>
      <c r="L810" s="2047">
        <v>2024</v>
      </c>
      <c r="M810" s="2047">
        <v>2025</v>
      </c>
    </row>
    <row r="811" spans="1:27" ht="15" customHeight="1">
      <c r="A811" s="12"/>
      <c r="B811" s="773" t="s">
        <v>285</v>
      </c>
      <c r="C811" s="773"/>
      <c r="D811" s="773"/>
      <c r="E811" s="773"/>
      <c r="F811" s="773"/>
      <c r="G811" s="773"/>
      <c r="H811" s="773"/>
      <c r="I811" s="773"/>
      <c r="J811" s="773"/>
      <c r="K811" s="773"/>
      <c r="L811" s="773"/>
      <c r="M811" s="773"/>
      <c r="N811" s="12"/>
      <c r="O811" s="12"/>
      <c r="P811" s="12"/>
      <c r="Q811" s="12"/>
      <c r="R811" s="12"/>
      <c r="S811" s="12"/>
      <c r="T811" s="12"/>
      <c r="U811" s="12"/>
      <c r="V811" s="12"/>
      <c r="W811" s="12"/>
      <c r="X811" s="12"/>
      <c r="Y811" s="12"/>
      <c r="Z811" s="12"/>
      <c r="AA811" s="12"/>
    </row>
    <row r="812" spans="1:27" ht="15" customHeight="1">
      <c r="A812" s="12"/>
      <c r="B812" s="2030" t="s">
        <v>302</v>
      </c>
      <c r="C812" s="2030"/>
      <c r="D812" s="2030"/>
      <c r="E812" s="2030"/>
      <c r="F812" s="2030"/>
      <c r="G812" s="2031"/>
      <c r="H812" s="2333">
        <v>1185.9690000000001</v>
      </c>
      <c r="I812" s="799">
        <v>1574.9</v>
      </c>
      <c r="J812" s="2334">
        <v>787.23</v>
      </c>
      <c r="K812" s="775">
        <v>25.93</v>
      </c>
      <c r="L812" s="2325">
        <v>4.3</v>
      </c>
      <c r="M812" s="2325">
        <v>62.24</v>
      </c>
      <c r="N812" s="12"/>
      <c r="O812" s="12"/>
      <c r="P812" s="12"/>
      <c r="Q812" s="12"/>
      <c r="R812" s="12"/>
      <c r="S812" s="12"/>
      <c r="T812" s="12"/>
      <c r="U812" s="12"/>
      <c r="V812" s="12"/>
      <c r="W812" s="12"/>
      <c r="X812" s="12"/>
      <c r="Y812" s="12"/>
      <c r="Z812" s="12"/>
      <c r="AA812" s="12"/>
    </row>
    <row r="813" spans="1:27" ht="15" customHeight="1">
      <c r="A813" s="12"/>
      <c r="B813" s="1791" t="s">
        <v>303</v>
      </c>
      <c r="C813" s="1791"/>
      <c r="D813" s="1791"/>
      <c r="E813" s="1791"/>
      <c r="F813" s="1791"/>
      <c r="G813" s="1994"/>
      <c r="H813" s="2335">
        <v>2.3919999999999999</v>
      </c>
      <c r="I813" s="2336">
        <v>49.1</v>
      </c>
      <c r="J813" s="800">
        <v>0</v>
      </c>
      <c r="K813" s="777">
        <v>0</v>
      </c>
      <c r="L813" s="778">
        <v>3</v>
      </c>
      <c r="M813" s="778">
        <v>0</v>
      </c>
      <c r="N813" s="12"/>
      <c r="O813" s="12"/>
      <c r="P813" s="12"/>
      <c r="Q813" s="12"/>
      <c r="R813" s="12"/>
      <c r="S813" s="12"/>
      <c r="T813" s="12"/>
      <c r="U813" s="12"/>
      <c r="V813" s="12"/>
      <c r="W813" s="12"/>
      <c r="X813" s="12"/>
      <c r="Y813" s="12"/>
      <c r="Z813" s="12"/>
      <c r="AA813" s="12"/>
    </row>
    <row r="814" spans="1:27" ht="15" customHeight="1">
      <c r="A814" s="12"/>
      <c r="B814" s="1791" t="s">
        <v>305</v>
      </c>
      <c r="C814" s="1791"/>
      <c r="D814" s="1791"/>
      <c r="E814" s="1791"/>
      <c r="F814" s="1791"/>
      <c r="G814" s="1994"/>
      <c r="H814" s="2335">
        <v>1131.1600000000001</v>
      </c>
      <c r="I814" s="2336">
        <v>1105.5</v>
      </c>
      <c r="J814" s="800">
        <v>1216.6600000000001</v>
      </c>
      <c r="K814" s="777">
        <v>20.8</v>
      </c>
      <c r="L814" s="778">
        <v>56.5</v>
      </c>
      <c r="M814" s="778">
        <v>9.34</v>
      </c>
      <c r="N814" s="12"/>
      <c r="O814" s="12"/>
      <c r="P814" s="12"/>
      <c r="Q814" s="12"/>
      <c r="R814" s="12"/>
      <c r="S814" s="12"/>
      <c r="T814" s="12"/>
      <c r="U814" s="12"/>
      <c r="V814" s="12"/>
      <c r="W814" s="12"/>
      <c r="X814" s="12"/>
      <c r="Y814" s="12"/>
      <c r="Z814" s="12"/>
      <c r="AA814" s="12"/>
    </row>
    <row r="815" spans="1:27" ht="15" customHeight="1">
      <c r="A815" s="12"/>
      <c r="B815" s="1981" t="s">
        <v>525</v>
      </c>
      <c r="C815" s="1981"/>
      <c r="D815" s="1981"/>
      <c r="E815" s="1981"/>
      <c r="F815" s="1981"/>
      <c r="G815" s="1996"/>
      <c r="H815" s="2337">
        <v>2319.5210000000002</v>
      </c>
      <c r="I815" s="2338">
        <v>2729.6</v>
      </c>
      <c r="J815" s="801">
        <v>2003.9</v>
      </c>
      <c r="K815" s="780">
        <v>46.730000000000004</v>
      </c>
      <c r="L815" s="781">
        <v>63.8</v>
      </c>
      <c r="M815" s="781">
        <v>71.58</v>
      </c>
      <c r="N815" s="12"/>
      <c r="O815" s="433"/>
      <c r="P815" s="433"/>
      <c r="Q815" s="12"/>
      <c r="R815" s="12"/>
      <c r="S815" s="12"/>
      <c r="T815" s="12"/>
      <c r="U815" s="12"/>
      <c r="V815" s="12"/>
      <c r="W815" s="12"/>
      <c r="X815" s="12"/>
      <c r="Y815" s="12"/>
      <c r="Z815" s="12"/>
      <c r="AA815" s="12"/>
    </row>
    <row r="816" spans="1:27" ht="15" customHeight="1">
      <c r="A816" s="12"/>
      <c r="B816" s="392" t="s">
        <v>291</v>
      </c>
      <c r="C816" s="392"/>
      <c r="D816" s="392"/>
      <c r="E816" s="392"/>
      <c r="F816" s="392"/>
      <c r="G816" s="392"/>
      <c r="H816" s="392"/>
      <c r="I816" s="392"/>
      <c r="J816" s="2279"/>
      <c r="K816" s="2279"/>
      <c r="L816" s="2279"/>
      <c r="M816" s="2330"/>
      <c r="N816" s="12"/>
      <c r="O816" s="12"/>
      <c r="P816" s="12"/>
      <c r="Q816" s="12"/>
      <c r="R816" s="12"/>
      <c r="S816" s="12"/>
      <c r="T816" s="12"/>
      <c r="U816" s="12"/>
      <c r="V816" s="12"/>
      <c r="W816" s="12"/>
      <c r="X816" s="12"/>
      <c r="Y816" s="12"/>
      <c r="Z816" s="12"/>
      <c r="AA816" s="12"/>
    </row>
    <row r="817" spans="1:27" ht="15" customHeight="1">
      <c r="A817" s="12"/>
      <c r="B817" s="1791" t="s">
        <v>303</v>
      </c>
      <c r="C817" s="1791"/>
      <c r="D817" s="1791"/>
      <c r="E817" s="1791"/>
      <c r="F817" s="1791"/>
      <c r="G817" s="1994"/>
      <c r="H817" s="2335">
        <v>3157.91</v>
      </c>
      <c r="I817" s="2336">
        <v>3469.6</v>
      </c>
      <c r="J817" s="778">
        <v>3297.14</v>
      </c>
      <c r="K817" s="777">
        <v>0</v>
      </c>
      <c r="L817" s="778">
        <v>47.4</v>
      </c>
      <c r="M817" s="778">
        <v>23.15</v>
      </c>
      <c r="N817" s="12"/>
      <c r="O817" s="2888"/>
      <c r="P817" s="2882"/>
      <c r="Q817" s="2882"/>
      <c r="R817" s="2882"/>
      <c r="S817" s="2882"/>
      <c r="T817" s="2882"/>
      <c r="U817" s="12"/>
      <c r="V817" s="12"/>
      <c r="W817" s="12"/>
      <c r="X817" s="12"/>
      <c r="Y817" s="12"/>
      <c r="Z817" s="12"/>
      <c r="AA817" s="12"/>
    </row>
    <row r="818" spans="1:27" ht="15" customHeight="1">
      <c r="A818" s="12"/>
      <c r="B818" s="1791" t="s">
        <v>304</v>
      </c>
      <c r="C818" s="1791"/>
      <c r="D818" s="1791"/>
      <c r="E818" s="1791"/>
      <c r="F818" s="1791"/>
      <c r="G818" s="1994"/>
      <c r="H818" s="2339">
        <v>7030.27</v>
      </c>
      <c r="I818" s="2340">
        <v>7408.4</v>
      </c>
      <c r="J818" s="802">
        <v>5823.93</v>
      </c>
      <c r="K818" s="803">
        <v>84.5</v>
      </c>
      <c r="L818" s="802">
        <v>18.399999999999999</v>
      </c>
      <c r="M818" s="802">
        <v>21.35</v>
      </c>
      <c r="N818" s="12"/>
      <c r="O818" s="433"/>
      <c r="P818" s="433"/>
      <c r="Q818" s="12"/>
      <c r="R818" s="12"/>
      <c r="S818" s="12"/>
      <c r="T818" s="12"/>
      <c r="U818" s="12"/>
      <c r="V818" s="12"/>
      <c r="W818" s="12"/>
      <c r="X818" s="12"/>
      <c r="Y818" s="12"/>
      <c r="Z818" s="12"/>
      <c r="AA818" s="12"/>
    </row>
    <row r="819" spans="1:27" ht="15" customHeight="1">
      <c r="A819" s="12"/>
      <c r="B819" s="1981" t="s">
        <v>526</v>
      </c>
      <c r="C819" s="1981"/>
      <c r="D819" s="1981"/>
      <c r="E819" s="1981"/>
      <c r="F819" s="1981"/>
      <c r="G819" s="1996"/>
      <c r="H819" s="2337">
        <v>10188.18</v>
      </c>
      <c r="I819" s="2338">
        <v>10878</v>
      </c>
      <c r="J819" s="781">
        <v>9121.1</v>
      </c>
      <c r="K819" s="780">
        <v>84.5</v>
      </c>
      <c r="L819" s="781">
        <v>65.8</v>
      </c>
      <c r="M819" s="781">
        <v>44.5</v>
      </c>
      <c r="N819" s="12"/>
      <c r="O819" s="433"/>
      <c r="P819" s="433"/>
      <c r="Q819" s="12"/>
      <c r="R819" s="12"/>
      <c r="S819" s="12"/>
      <c r="T819" s="12"/>
      <c r="U819" s="12"/>
      <c r="V819" s="12"/>
      <c r="W819" s="12"/>
      <c r="X819" s="12"/>
      <c r="Y819" s="12"/>
      <c r="Z819" s="12"/>
      <c r="AA819" s="12"/>
    </row>
    <row r="820" spans="1:27" ht="15" customHeight="1">
      <c r="B820" s="3447" t="s">
        <v>790</v>
      </c>
      <c r="C820" s="3328"/>
      <c r="D820" s="3328"/>
      <c r="E820" s="3328"/>
      <c r="F820" s="3328"/>
      <c r="G820" s="3328"/>
      <c r="H820" s="3328"/>
      <c r="I820" s="3328"/>
      <c r="J820" s="3328"/>
      <c r="K820" s="3328"/>
      <c r="L820" s="3328"/>
      <c r="M820" s="3328"/>
      <c r="N820" s="1"/>
      <c r="O820" s="1"/>
      <c r="P820" s="1"/>
      <c r="Q820" s="1"/>
      <c r="R820" s="1"/>
      <c r="S820" s="1"/>
      <c r="T820" s="1"/>
    </row>
    <row r="821" spans="1:27" ht="15" customHeight="1">
      <c r="B821" s="1"/>
      <c r="C821" s="1"/>
      <c r="D821" s="1"/>
      <c r="E821" s="1"/>
      <c r="F821" s="1"/>
      <c r="G821" s="1"/>
      <c r="H821" s="1"/>
      <c r="I821" s="1"/>
      <c r="J821" s="1"/>
      <c r="K821" s="1"/>
      <c r="L821" s="1"/>
      <c r="M821" s="1"/>
      <c r="N821" s="1"/>
      <c r="O821" s="1"/>
      <c r="P821" s="1"/>
      <c r="Q821" s="1"/>
      <c r="R821" s="1"/>
      <c r="S821" s="1"/>
      <c r="T821" s="1"/>
    </row>
    <row r="822" spans="1:27" ht="15" customHeight="1">
      <c r="B822" s="1705" t="s">
        <v>309</v>
      </c>
      <c r="C822" s="1705"/>
      <c r="D822" s="1705"/>
      <c r="E822" s="1705"/>
      <c r="F822" s="1705"/>
      <c r="G822" s="1705"/>
      <c r="H822" s="1705"/>
      <c r="I822" s="1705"/>
      <c r="J822" s="1705"/>
      <c r="K822" s="1705"/>
      <c r="L822" s="1705"/>
      <c r="M822" s="1705"/>
      <c r="N822" s="1"/>
      <c r="O822" s="1"/>
      <c r="P822" s="1"/>
      <c r="Q822" s="1"/>
      <c r="R822" s="1"/>
      <c r="S822" s="1"/>
      <c r="T822" s="1"/>
    </row>
    <row r="823" spans="1:27" ht="15" customHeight="1">
      <c r="B823" s="1"/>
      <c r="C823" s="1"/>
      <c r="D823" s="1"/>
      <c r="E823" s="1"/>
      <c r="F823" s="1"/>
      <c r="G823" s="1"/>
      <c r="H823" s="1"/>
      <c r="I823" s="1"/>
      <c r="J823" s="1"/>
      <c r="K823" s="1"/>
      <c r="L823" s="1"/>
      <c r="M823" s="1"/>
      <c r="N823" s="1"/>
      <c r="O823" s="1"/>
      <c r="P823" s="1"/>
      <c r="Q823" s="1"/>
      <c r="R823" s="1"/>
      <c r="S823" s="1"/>
      <c r="T823" s="1"/>
    </row>
    <row r="824" spans="1:27" ht="15" customHeight="1">
      <c r="B824" s="3296" t="s">
        <v>791</v>
      </c>
      <c r="C824" s="2885"/>
      <c r="D824" s="2885"/>
      <c r="E824" s="2885"/>
      <c r="F824" s="2885"/>
      <c r="G824" s="2912"/>
      <c r="H824" s="3437" t="s">
        <v>586</v>
      </c>
      <c r="I824" s="2885"/>
      <c r="J824" s="2912"/>
      <c r="K824" s="3440" t="s">
        <v>587</v>
      </c>
      <c r="L824" s="2885"/>
      <c r="M824" s="2885"/>
      <c r="N824" s="1"/>
      <c r="O824" s="1"/>
      <c r="P824" s="1"/>
      <c r="Q824" s="1"/>
      <c r="R824" s="1"/>
      <c r="S824" s="1"/>
      <c r="T824" s="1"/>
    </row>
    <row r="825" spans="1:27" ht="15" customHeight="1">
      <c r="B825" s="2913"/>
      <c r="C825" s="2913"/>
      <c r="D825" s="2913"/>
      <c r="E825" s="2913"/>
      <c r="F825" s="2913"/>
      <c r="G825" s="2914"/>
      <c r="H825" s="2148">
        <v>2023</v>
      </c>
      <c r="I825" s="2242">
        <v>2024</v>
      </c>
      <c r="J825" s="804">
        <v>2025</v>
      </c>
      <c r="K825" s="2148">
        <v>2023</v>
      </c>
      <c r="L825" s="2242">
        <v>2024</v>
      </c>
      <c r="M825" s="2242">
        <v>2025</v>
      </c>
      <c r="N825" s="1"/>
      <c r="O825" s="1"/>
      <c r="P825" s="1"/>
      <c r="Q825" s="1"/>
      <c r="R825" s="1"/>
      <c r="S825" s="1"/>
      <c r="T825" s="1"/>
    </row>
    <row r="826" spans="1:27" ht="15" customHeight="1">
      <c r="A826" s="12"/>
      <c r="B826" s="3441" t="s">
        <v>285</v>
      </c>
      <c r="C826" s="2882"/>
      <c r="D826" s="2882"/>
      <c r="E826" s="2882"/>
      <c r="F826" s="2882"/>
      <c r="G826" s="2882"/>
      <c r="H826" s="2882"/>
      <c r="I826" s="2882"/>
      <c r="J826" s="2882"/>
      <c r="K826" s="2882"/>
      <c r="L826" s="2882"/>
      <c r="M826" s="2882"/>
      <c r="N826" s="12"/>
      <c r="O826" s="12"/>
      <c r="P826" s="12"/>
      <c r="Q826" s="12"/>
      <c r="R826" s="12"/>
      <c r="S826" s="12"/>
      <c r="T826" s="12"/>
      <c r="U826" s="12"/>
      <c r="V826" s="12"/>
      <c r="W826" s="12"/>
      <c r="X826" s="12"/>
      <c r="Y826" s="12"/>
      <c r="Z826" s="12"/>
      <c r="AA826" s="12"/>
    </row>
    <row r="827" spans="1:27" ht="15" customHeight="1">
      <c r="A827" s="12"/>
      <c r="B827" s="2341" t="s">
        <v>311</v>
      </c>
      <c r="C827" s="2341"/>
      <c r="D827" s="2341"/>
      <c r="E827" s="2341"/>
      <c r="F827" s="2341"/>
      <c r="G827" s="2342"/>
      <c r="H827" s="2343">
        <v>0</v>
      </c>
      <c r="I827" s="2344">
        <v>1.95</v>
      </c>
      <c r="J827" s="805">
        <v>16.600000000000001</v>
      </c>
      <c r="K827" s="806">
        <v>0</v>
      </c>
      <c r="L827" s="807">
        <v>0</v>
      </c>
      <c r="M827" s="807">
        <v>48</v>
      </c>
      <c r="N827" s="12"/>
      <c r="O827" s="12"/>
      <c r="P827" s="12"/>
      <c r="Q827" s="12"/>
      <c r="R827" s="12"/>
      <c r="S827" s="12"/>
      <c r="T827" s="12"/>
      <c r="U827" s="12"/>
      <c r="V827" s="12"/>
      <c r="W827" s="12"/>
      <c r="X827" s="12"/>
      <c r="Y827" s="12"/>
      <c r="Z827" s="12"/>
      <c r="AA827" s="12"/>
    </row>
    <row r="828" spans="1:27" ht="15" customHeight="1">
      <c r="A828" s="12"/>
      <c r="B828" s="1791" t="s">
        <v>312</v>
      </c>
      <c r="C828" s="1791"/>
      <c r="D828" s="1791"/>
      <c r="E828" s="1791"/>
      <c r="F828" s="1791"/>
      <c r="G828" s="1994"/>
      <c r="H828" s="2335">
        <v>0</v>
      </c>
      <c r="I828" s="2336">
        <v>0</v>
      </c>
      <c r="J828" s="778">
        <v>0</v>
      </c>
      <c r="K828" s="777">
        <v>0</v>
      </c>
      <c r="L828" s="778">
        <v>30.8</v>
      </c>
      <c r="M828" s="778">
        <v>9.61</v>
      </c>
      <c r="N828" s="12"/>
      <c r="O828" s="12"/>
      <c r="P828" s="12"/>
      <c r="Q828" s="12"/>
      <c r="R828" s="12"/>
      <c r="S828" s="12"/>
      <c r="T828" s="12"/>
      <c r="U828" s="12"/>
      <c r="V828" s="12"/>
      <c r="W828" s="12"/>
      <c r="X828" s="12"/>
      <c r="Y828" s="12"/>
      <c r="Z828" s="12"/>
      <c r="AA828" s="12"/>
    </row>
    <row r="829" spans="1:27" ht="15" customHeight="1">
      <c r="A829" s="12"/>
      <c r="B829" s="1791" t="s">
        <v>313</v>
      </c>
      <c r="C829" s="1791"/>
      <c r="D829" s="1791"/>
      <c r="E829" s="1791"/>
      <c r="F829" s="1791"/>
      <c r="G829" s="1994"/>
      <c r="H829" s="2335">
        <v>38.36</v>
      </c>
      <c r="I829" s="2336">
        <v>154.69999999999999</v>
      </c>
      <c r="J829" s="778">
        <v>221.7</v>
      </c>
      <c r="K829" s="777">
        <v>0</v>
      </c>
      <c r="L829" s="778">
        <v>0</v>
      </c>
      <c r="M829" s="778">
        <v>0</v>
      </c>
      <c r="N829" s="12"/>
      <c r="O829" s="12"/>
      <c r="P829" s="12"/>
      <c r="Q829" s="12"/>
      <c r="R829" s="12"/>
      <c r="S829" s="12"/>
      <c r="T829" s="12"/>
      <c r="U829" s="12"/>
      <c r="V829" s="12"/>
      <c r="W829" s="12"/>
      <c r="X829" s="12"/>
      <c r="Y829" s="12"/>
      <c r="Z829" s="12"/>
      <c r="AA829" s="12"/>
    </row>
    <row r="830" spans="1:27" ht="15" customHeight="1">
      <c r="A830" s="12"/>
      <c r="B830" s="808" t="s">
        <v>529</v>
      </c>
      <c r="C830" s="808"/>
      <c r="D830" s="808"/>
      <c r="E830" s="808"/>
      <c r="F830" s="808"/>
      <c r="G830" s="809"/>
      <c r="H830" s="810">
        <v>38.380000000000003</v>
      </c>
      <c r="I830" s="2345">
        <v>156.65</v>
      </c>
      <c r="J830" s="811">
        <v>238.3</v>
      </c>
      <c r="K830" s="812">
        <v>0</v>
      </c>
      <c r="L830" s="811">
        <v>30.8</v>
      </c>
      <c r="M830" s="811">
        <v>57.61</v>
      </c>
      <c r="N830" s="12"/>
      <c r="O830" s="12"/>
      <c r="P830" s="12"/>
      <c r="Q830" s="12"/>
      <c r="R830" s="12"/>
      <c r="S830" s="12"/>
      <c r="T830" s="12"/>
      <c r="U830" s="12"/>
      <c r="V830" s="12"/>
      <c r="W830" s="12"/>
      <c r="X830" s="12"/>
      <c r="Y830" s="12"/>
      <c r="Z830" s="12"/>
      <c r="AA830" s="12"/>
    </row>
    <row r="831" spans="1:27" ht="15" customHeight="1">
      <c r="A831" s="12"/>
      <c r="B831" s="392" t="s">
        <v>291</v>
      </c>
      <c r="C831" s="392"/>
      <c r="D831" s="392"/>
      <c r="E831" s="392"/>
      <c r="F831" s="392"/>
      <c r="G831" s="392"/>
      <c r="H831" s="392"/>
      <c r="I831" s="392"/>
      <c r="J831" s="2279"/>
      <c r="K831" s="2279"/>
      <c r="L831" s="2279"/>
      <c r="M831" s="2330"/>
      <c r="N831" s="12"/>
      <c r="O831" s="12"/>
      <c r="P831" s="12"/>
      <c r="Q831" s="12"/>
      <c r="R831" s="12"/>
      <c r="S831" s="12"/>
      <c r="T831" s="12"/>
      <c r="U831" s="12"/>
      <c r="V831" s="12"/>
      <c r="W831" s="12"/>
      <c r="X831" s="12"/>
      <c r="Y831" s="12"/>
      <c r="Z831" s="12"/>
      <c r="AA831" s="12"/>
    </row>
    <row r="832" spans="1:27" ht="15" customHeight="1">
      <c r="A832" s="12"/>
      <c r="B832" s="2030" t="s">
        <v>314</v>
      </c>
      <c r="C832" s="2030"/>
      <c r="D832" s="2030"/>
      <c r="E832" s="2030"/>
      <c r="F832" s="2030"/>
      <c r="G832" s="813"/>
      <c r="H832" s="2333">
        <v>3237.38</v>
      </c>
      <c r="I832" s="799">
        <v>3968.5</v>
      </c>
      <c r="J832" s="2325">
        <v>8674.64</v>
      </c>
      <c r="K832" s="775">
        <v>339.74</v>
      </c>
      <c r="L832" s="2325">
        <v>110.3</v>
      </c>
      <c r="M832" s="2325">
        <v>265.08999999999997</v>
      </c>
      <c r="N832" s="12"/>
      <c r="O832" s="12"/>
      <c r="P832" s="12"/>
      <c r="Q832" s="12"/>
      <c r="R832" s="12"/>
      <c r="S832" s="12"/>
      <c r="T832" s="12"/>
      <c r="U832" s="12"/>
      <c r="V832" s="12"/>
      <c r="W832" s="12"/>
      <c r="X832" s="12"/>
      <c r="Y832" s="12"/>
      <c r="Z832" s="12"/>
      <c r="AA832" s="12"/>
    </row>
    <row r="833" spans="1:27" ht="15" customHeight="1">
      <c r="A833" s="12"/>
      <c r="B833" s="1791" t="s">
        <v>313</v>
      </c>
      <c r="C833" s="1791"/>
      <c r="D833" s="1791"/>
      <c r="E833" s="1791"/>
      <c r="F833" s="1791"/>
      <c r="G833" s="1792"/>
      <c r="H833" s="2335">
        <v>1907.21</v>
      </c>
      <c r="I833" s="2336">
        <v>1842.6</v>
      </c>
      <c r="J833" s="778">
        <v>1833.39</v>
      </c>
      <c r="K833" s="777">
        <v>46.12</v>
      </c>
      <c r="L833" s="778">
        <v>74.2</v>
      </c>
      <c r="M833" s="778">
        <v>81.400000000000006</v>
      </c>
      <c r="N833" s="12"/>
      <c r="O833" s="12"/>
      <c r="P833" s="12"/>
      <c r="Q833" s="12"/>
      <c r="R833" s="12"/>
      <c r="S833" s="12"/>
      <c r="T833" s="12"/>
      <c r="U833" s="12"/>
      <c r="V833" s="12"/>
      <c r="W833" s="12"/>
      <c r="X833" s="12"/>
      <c r="Y833" s="12"/>
      <c r="Z833" s="12"/>
      <c r="AA833" s="12"/>
    </row>
    <row r="834" spans="1:27" ht="15" customHeight="1">
      <c r="A834" s="12"/>
      <c r="B834" s="1791" t="s">
        <v>298</v>
      </c>
      <c r="C834" s="1791"/>
      <c r="D834" s="1791"/>
      <c r="E834" s="1791"/>
      <c r="F834" s="1791"/>
      <c r="G834" s="1792"/>
      <c r="H834" s="2335">
        <v>0</v>
      </c>
      <c r="I834" s="2336">
        <v>98.4</v>
      </c>
      <c r="J834" s="778">
        <v>0</v>
      </c>
      <c r="K834" s="777">
        <v>0</v>
      </c>
      <c r="L834" s="778">
        <v>125</v>
      </c>
      <c r="M834" s="778">
        <v>0</v>
      </c>
      <c r="N834" s="12"/>
      <c r="O834" s="12"/>
      <c r="P834" s="12"/>
      <c r="Q834" s="12"/>
      <c r="R834" s="12"/>
      <c r="S834" s="12"/>
      <c r="T834" s="12"/>
      <c r="U834" s="12"/>
      <c r="V834" s="12"/>
      <c r="W834" s="12"/>
      <c r="X834" s="12"/>
      <c r="Y834" s="12"/>
      <c r="Z834" s="12"/>
      <c r="AA834" s="12"/>
    </row>
    <row r="835" spans="1:27" ht="15" customHeight="1">
      <c r="A835" s="12"/>
      <c r="B835" s="1981" t="s">
        <v>532</v>
      </c>
      <c r="C835" s="1981"/>
      <c r="D835" s="1981"/>
      <c r="E835" s="1981"/>
      <c r="F835" s="1981"/>
      <c r="G835" s="814"/>
      <c r="H835" s="2337">
        <v>5144.59</v>
      </c>
      <c r="I835" s="2338">
        <v>5909.5</v>
      </c>
      <c r="J835" s="781">
        <v>10508.03</v>
      </c>
      <c r="K835" s="780">
        <v>385.86</v>
      </c>
      <c r="L835" s="781">
        <v>309.5</v>
      </c>
      <c r="M835" s="781">
        <v>346.49</v>
      </c>
      <c r="N835" s="12"/>
      <c r="O835" s="12"/>
      <c r="P835" s="12"/>
      <c r="Q835" s="12"/>
      <c r="R835" s="12"/>
      <c r="S835" s="12"/>
      <c r="T835" s="12"/>
      <c r="U835" s="12"/>
      <c r="V835" s="12"/>
      <c r="W835" s="12"/>
      <c r="X835" s="12"/>
      <c r="Y835" s="12"/>
      <c r="Z835" s="12"/>
      <c r="AA835" s="12"/>
    </row>
    <row r="836" spans="1:27" ht="15" customHeight="1">
      <c r="B836" s="3442" t="s">
        <v>792</v>
      </c>
      <c r="C836" s="3328"/>
      <c r="D836" s="3328"/>
      <c r="E836" s="3328"/>
      <c r="F836" s="3328"/>
      <c r="G836" s="3328"/>
      <c r="H836" s="3328"/>
      <c r="I836" s="3328"/>
      <c r="J836" s="3328"/>
      <c r="K836" s="3328"/>
      <c r="L836" s="3328"/>
      <c r="M836" s="3328"/>
    </row>
    <row r="837" spans="1:27" ht="15" customHeight="1">
      <c r="B837" s="12"/>
      <c r="C837" s="12"/>
      <c r="D837" s="12"/>
      <c r="E837" s="12"/>
      <c r="F837" s="12"/>
      <c r="G837" s="12"/>
      <c r="H837" s="12"/>
      <c r="I837" s="12"/>
      <c r="J837" s="12"/>
      <c r="K837" s="12"/>
      <c r="L837" s="12"/>
      <c r="M837" s="12"/>
    </row>
    <row r="838" spans="1:27" ht="15" customHeight="1">
      <c r="B838" s="1705" t="s">
        <v>793</v>
      </c>
      <c r="C838" s="1705"/>
      <c r="D838" s="1705"/>
      <c r="E838" s="1705"/>
      <c r="F838" s="1705"/>
      <c r="G838" s="1705"/>
      <c r="H838" s="1705"/>
      <c r="I838" s="1705"/>
      <c r="J838" s="1705"/>
      <c r="K838" s="1705"/>
      <c r="L838" s="1705"/>
      <c r="M838" s="1705"/>
    </row>
    <row r="839" spans="1:27" ht="15" customHeight="1">
      <c r="B839" s="1705" t="s">
        <v>794</v>
      </c>
      <c r="C839" s="1705"/>
      <c r="D839" s="1705"/>
      <c r="E839" s="1705"/>
      <c r="F839" s="1705"/>
      <c r="G839" s="1705"/>
      <c r="H839" s="1705"/>
      <c r="I839" s="1705"/>
      <c r="J839" s="1705"/>
      <c r="K839" s="1705"/>
      <c r="L839" s="1705"/>
      <c r="M839" s="1705"/>
    </row>
    <row r="840" spans="1:27" ht="15" customHeight="1">
      <c r="B840" s="1705" t="s">
        <v>795</v>
      </c>
      <c r="C840" s="1705"/>
      <c r="D840" s="1705"/>
      <c r="E840" s="1705"/>
      <c r="F840" s="1705"/>
      <c r="G840" s="1705"/>
      <c r="H840" s="1705"/>
      <c r="I840" s="1705"/>
      <c r="J840" s="1705"/>
      <c r="K840" s="1705"/>
      <c r="L840" s="1705"/>
      <c r="M840" s="1705"/>
    </row>
    <row r="841" spans="1:27" ht="15" customHeight="1">
      <c r="B841" s="1"/>
      <c r="C841" s="1"/>
      <c r="D841" s="1"/>
      <c r="E841" s="1"/>
      <c r="F841" s="1"/>
      <c r="G841" s="1"/>
      <c r="H841" s="1"/>
      <c r="I841" s="1"/>
      <c r="J841" s="1"/>
      <c r="K841" s="1"/>
      <c r="L841" s="1"/>
      <c r="M841" s="1"/>
    </row>
    <row r="842" spans="1:27" ht="15" customHeight="1">
      <c r="B842" s="3444" t="s">
        <v>796</v>
      </c>
      <c r="C842" s="2885"/>
      <c r="D842" s="2885"/>
      <c r="E842" s="2885"/>
      <c r="F842" s="2885"/>
      <c r="G842" s="3030"/>
      <c r="H842" s="3319" t="s">
        <v>586</v>
      </c>
      <c r="I842" s="2885"/>
      <c r="J842" s="3030"/>
      <c r="K842" s="3320" t="s">
        <v>587</v>
      </c>
      <c r="L842" s="2885"/>
      <c r="M842" s="2885"/>
    </row>
    <row r="843" spans="1:27" ht="15" customHeight="1">
      <c r="B843" s="3297"/>
      <c r="C843" s="3297"/>
      <c r="D843" s="3297"/>
      <c r="E843" s="3297"/>
      <c r="F843" s="3297"/>
      <c r="G843" s="3298"/>
      <c r="H843" s="2047">
        <v>2023</v>
      </c>
      <c r="I843" s="2047">
        <v>2024</v>
      </c>
      <c r="J843" s="815">
        <v>2025</v>
      </c>
      <c r="K843" s="2047">
        <v>2023</v>
      </c>
      <c r="L843" s="2047">
        <v>2024</v>
      </c>
      <c r="M843" s="763">
        <v>2025</v>
      </c>
    </row>
    <row r="844" spans="1:27" ht="15" customHeight="1">
      <c r="A844" s="12"/>
      <c r="B844" s="1925" t="s">
        <v>797</v>
      </c>
      <c r="C844" s="1925"/>
      <c r="D844" s="1925"/>
      <c r="E844" s="1925"/>
      <c r="F844" s="1925"/>
      <c r="G844" s="1992"/>
      <c r="H844" s="2346">
        <v>17947.599999999999</v>
      </c>
      <c r="I844" s="2347">
        <v>20642</v>
      </c>
      <c r="J844" s="2348">
        <v>23938.26</v>
      </c>
      <c r="K844" s="2349">
        <v>469.9</v>
      </c>
      <c r="L844" s="2348">
        <v>469.9</v>
      </c>
      <c r="M844" s="2348">
        <v>520.17999999999995</v>
      </c>
      <c r="N844" s="12"/>
      <c r="O844" s="12"/>
      <c r="P844" s="12"/>
      <c r="Q844" s="12"/>
      <c r="R844" s="12"/>
      <c r="S844" s="12"/>
      <c r="T844" s="12"/>
      <c r="U844" s="12"/>
      <c r="V844" s="12"/>
      <c r="W844" s="12"/>
      <c r="X844" s="12"/>
      <c r="Y844" s="12"/>
      <c r="Z844" s="12"/>
      <c r="AA844" s="12"/>
    </row>
    <row r="845" spans="1:27" ht="15" customHeight="1">
      <c r="A845" s="12"/>
      <c r="B845" s="1791" t="s">
        <v>798</v>
      </c>
      <c r="C845" s="1791"/>
      <c r="D845" s="1791"/>
      <c r="E845" s="1791"/>
      <c r="F845" s="1791"/>
      <c r="G845" s="1994"/>
      <c r="H845" s="2350">
        <v>2254.4</v>
      </c>
      <c r="I845" s="2351">
        <v>2622.1</v>
      </c>
      <c r="J845" s="816">
        <v>2379.58</v>
      </c>
      <c r="K845" s="817">
        <v>94.7</v>
      </c>
      <c r="L845" s="816">
        <v>94.7</v>
      </c>
      <c r="M845" s="816">
        <v>129.19</v>
      </c>
      <c r="N845" s="12"/>
      <c r="O845" s="12"/>
      <c r="P845" s="12"/>
      <c r="Q845" s="12"/>
      <c r="R845" s="12"/>
      <c r="S845" s="12"/>
      <c r="T845" s="12"/>
      <c r="U845" s="12"/>
      <c r="V845" s="12"/>
      <c r="W845" s="12"/>
      <c r="X845" s="12"/>
      <c r="Y845" s="12"/>
      <c r="Z845" s="12"/>
      <c r="AA845" s="12"/>
    </row>
    <row r="846" spans="1:27" ht="15" customHeight="1">
      <c r="A846" s="12"/>
      <c r="B846" s="2133" t="s">
        <v>799</v>
      </c>
      <c r="C846" s="2133"/>
      <c r="D846" s="2133"/>
      <c r="E846" s="2133"/>
      <c r="F846" s="2133"/>
      <c r="G846" s="2237"/>
      <c r="H846" s="2352">
        <v>2729.6</v>
      </c>
      <c r="I846" s="2353">
        <v>2729.5</v>
      </c>
      <c r="J846" s="818">
        <v>2225.59</v>
      </c>
      <c r="K846" s="819">
        <v>63.8</v>
      </c>
      <c r="L846" s="818">
        <v>63.9</v>
      </c>
      <c r="M846" s="818">
        <v>119.58</v>
      </c>
      <c r="N846" s="12"/>
      <c r="O846" s="12"/>
      <c r="P846" s="12"/>
      <c r="Q846" s="12"/>
      <c r="R846" s="12"/>
      <c r="S846" s="12"/>
      <c r="T846" s="12"/>
      <c r="U846" s="12"/>
      <c r="V846" s="12"/>
      <c r="W846" s="12"/>
      <c r="X846" s="12"/>
      <c r="Y846" s="12"/>
      <c r="Z846" s="12"/>
      <c r="AA846" s="12"/>
    </row>
    <row r="847" spans="1:27" ht="15" customHeight="1">
      <c r="B847" s="3445" t="s">
        <v>800</v>
      </c>
      <c r="C847" s="3316"/>
      <c r="D847" s="3316"/>
      <c r="E847" s="3316"/>
      <c r="F847" s="3316"/>
      <c r="G847" s="3316"/>
      <c r="H847" s="3316"/>
      <c r="I847" s="3316"/>
      <c r="J847" s="3316"/>
      <c r="K847" s="3316"/>
      <c r="L847" s="3316"/>
      <c r="M847" s="3316"/>
    </row>
    <row r="848" spans="1:27" ht="15" customHeight="1">
      <c r="B848" s="3317"/>
      <c r="C848" s="3317"/>
      <c r="D848" s="3317"/>
      <c r="E848" s="3317"/>
      <c r="F848" s="3317"/>
      <c r="G848" s="3317"/>
      <c r="H848" s="3317"/>
      <c r="I848" s="3317"/>
      <c r="J848" s="3317"/>
      <c r="K848" s="3317"/>
      <c r="L848" s="3317"/>
      <c r="M848" s="3317"/>
    </row>
    <row r="849" spans="1:27" ht="15" customHeight="1">
      <c r="B849" s="1"/>
      <c r="C849" s="1"/>
      <c r="D849" s="1"/>
      <c r="E849" s="1"/>
      <c r="F849" s="1"/>
      <c r="G849" s="1"/>
      <c r="H849" s="1"/>
      <c r="I849" s="1"/>
      <c r="J849" s="1"/>
      <c r="K849" s="1"/>
      <c r="L849" s="1"/>
      <c r="M849" s="1"/>
    </row>
    <row r="850" spans="1:27" ht="15" customHeight="1">
      <c r="B850" s="1706" t="s">
        <v>801</v>
      </c>
      <c r="C850" s="1705"/>
      <c r="D850" s="1705"/>
      <c r="E850" s="1705"/>
      <c r="F850" s="1705"/>
      <c r="G850" s="1705"/>
      <c r="H850" s="1705"/>
      <c r="I850" s="1705"/>
      <c r="J850" s="1705"/>
      <c r="K850" s="1705"/>
      <c r="L850" s="1705"/>
      <c r="M850" s="1705"/>
    </row>
    <row r="851" spans="1:27" ht="15" customHeight="1">
      <c r="B851" s="1707"/>
      <c r="C851" s="1707"/>
      <c r="D851" s="1707"/>
      <c r="E851" s="1707"/>
      <c r="F851" s="1707"/>
      <c r="G851" s="1707"/>
      <c r="H851" s="1707"/>
      <c r="I851" s="1707"/>
      <c r="J851" s="1707"/>
      <c r="K851" s="1707"/>
      <c r="L851" s="1707"/>
      <c r="M851" s="1707"/>
    </row>
    <row r="852" spans="1:27" ht="15" customHeight="1">
      <c r="B852" s="2983" t="s">
        <v>802</v>
      </c>
      <c r="C852" s="2885"/>
      <c r="D852" s="2885"/>
      <c r="E852" s="2885"/>
      <c r="F852" s="2885"/>
      <c r="G852" s="2885"/>
      <c r="H852" s="2885"/>
      <c r="I852" s="2885"/>
      <c r="J852" s="2885"/>
      <c r="K852" s="2885"/>
      <c r="L852" s="2885"/>
      <c r="M852" s="2885"/>
    </row>
    <row r="853" spans="1:27" ht="15" customHeight="1">
      <c r="B853" s="2885"/>
      <c r="C853" s="2882"/>
      <c r="D853" s="2882"/>
      <c r="E853" s="2882"/>
      <c r="F853" s="2882"/>
      <c r="G853" s="2882"/>
      <c r="H853" s="2882"/>
      <c r="I853" s="2882"/>
      <c r="J853" s="2882"/>
      <c r="K853" s="2882"/>
      <c r="L853" s="2882"/>
      <c r="M853" s="2885"/>
    </row>
    <row r="854" spans="1:27" ht="15" customHeight="1">
      <c r="B854" s="2885"/>
      <c r="C854" s="2885"/>
      <c r="D854" s="2885"/>
      <c r="E854" s="2885"/>
      <c r="F854" s="2885"/>
      <c r="G854" s="2885"/>
      <c r="H854" s="2885"/>
      <c r="I854" s="2885"/>
      <c r="J854" s="2885"/>
      <c r="K854" s="2885"/>
      <c r="L854" s="2885"/>
      <c r="M854" s="2885"/>
    </row>
    <row r="856" spans="1:27" ht="31.5" customHeight="1">
      <c r="B856" s="379" t="s">
        <v>803</v>
      </c>
      <c r="C856" s="10"/>
      <c r="D856" s="10"/>
      <c r="E856" s="10"/>
      <c r="F856" s="10"/>
      <c r="G856" s="10"/>
      <c r="H856" s="10"/>
      <c r="I856" s="10"/>
      <c r="J856" s="10"/>
      <c r="K856" s="10"/>
      <c r="L856" s="10"/>
      <c r="M856" s="10"/>
      <c r="N856" s="10"/>
    </row>
    <row r="857" spans="1:27" ht="15" customHeight="1">
      <c r="B857" s="1"/>
      <c r="C857" s="1"/>
      <c r="D857" s="1"/>
      <c r="E857" s="1"/>
      <c r="F857" s="1"/>
      <c r="G857" s="1"/>
      <c r="H857" s="1"/>
      <c r="I857" s="1"/>
      <c r="J857" s="1"/>
      <c r="K857" s="1"/>
      <c r="L857" s="1"/>
      <c r="M857" s="1"/>
      <c r="N857" s="1"/>
    </row>
    <row r="858" spans="1:27" ht="15" customHeight="1">
      <c r="B858" s="1"/>
      <c r="C858" s="1"/>
      <c r="D858" s="1"/>
      <c r="E858" s="1"/>
      <c r="F858" s="1"/>
      <c r="G858" s="1"/>
      <c r="H858" s="1"/>
      <c r="I858" s="1"/>
      <c r="J858" s="1"/>
      <c r="K858" s="1"/>
      <c r="L858" s="1"/>
      <c r="M858" s="1"/>
      <c r="N858" s="1704"/>
      <c r="O858" s="1807"/>
    </row>
    <row r="859" spans="1:27" ht="15" customHeight="1">
      <c r="B859" s="1705" t="s">
        <v>804</v>
      </c>
      <c r="C859" s="2354"/>
      <c r="D859" s="2354"/>
      <c r="E859" s="2354"/>
      <c r="F859" s="2354"/>
      <c r="G859" s="2354"/>
      <c r="H859" s="2354"/>
      <c r="I859" s="2354"/>
      <c r="J859" s="2354"/>
      <c r="K859" s="2354"/>
      <c r="L859" s="2354"/>
      <c r="M859" s="2354"/>
      <c r="N859" s="1704"/>
      <c r="O859" s="1807"/>
    </row>
    <row r="860" spans="1:27" ht="15" customHeight="1">
      <c r="B860" s="1705" t="s">
        <v>805</v>
      </c>
      <c r="C860" s="2354"/>
      <c r="D860" s="2354"/>
      <c r="E860" s="2354"/>
      <c r="F860" s="2354"/>
      <c r="G860" s="2354"/>
      <c r="H860" s="2354"/>
      <c r="I860" s="2354"/>
      <c r="J860" s="2354"/>
      <c r="K860" s="2354"/>
      <c r="L860" s="2354"/>
      <c r="M860" s="2354"/>
      <c r="N860" s="1704"/>
      <c r="O860" s="1807"/>
    </row>
    <row r="861" spans="1:27" ht="15" customHeight="1">
      <c r="B861" s="1"/>
      <c r="C861" s="1"/>
      <c r="D861" s="1"/>
      <c r="E861" s="1"/>
      <c r="F861" s="1"/>
      <c r="G861" s="1"/>
      <c r="H861" s="1"/>
      <c r="I861" s="1"/>
      <c r="J861" s="1"/>
      <c r="K861" s="1"/>
      <c r="L861" s="1"/>
      <c r="M861" s="1"/>
      <c r="N861" s="1704"/>
      <c r="O861" s="1807"/>
    </row>
    <row r="862" spans="1:27" ht="15" customHeight="1">
      <c r="B862" s="3296" t="s">
        <v>806</v>
      </c>
      <c r="C862" s="2885"/>
      <c r="D862" s="2885"/>
      <c r="E862" s="2885"/>
      <c r="F862" s="2885"/>
      <c r="G862" s="3030"/>
      <c r="H862" s="3319" t="s">
        <v>586</v>
      </c>
      <c r="I862" s="2885"/>
      <c r="J862" s="3030"/>
      <c r="K862" s="3320" t="s">
        <v>587</v>
      </c>
      <c r="L862" s="2885"/>
      <c r="M862" s="2885"/>
      <c r="N862" s="3443"/>
      <c r="O862" s="1807"/>
    </row>
    <row r="863" spans="1:27" ht="15" customHeight="1">
      <c r="B863" s="3297"/>
      <c r="C863" s="3297"/>
      <c r="D863" s="3297"/>
      <c r="E863" s="3297"/>
      <c r="F863" s="3297"/>
      <c r="G863" s="3298"/>
      <c r="H863" s="2047">
        <v>2023</v>
      </c>
      <c r="I863" s="2047">
        <v>2024</v>
      </c>
      <c r="J863" s="815">
        <v>2025</v>
      </c>
      <c r="K863" s="2047">
        <v>2023</v>
      </c>
      <c r="L863" s="2047">
        <v>2024</v>
      </c>
      <c r="M863" s="663">
        <v>2025</v>
      </c>
      <c r="N863" s="2885"/>
      <c r="O863" s="1807"/>
    </row>
    <row r="864" spans="1:27" ht="15" customHeight="1">
      <c r="A864" s="12"/>
      <c r="B864" s="1925" t="s">
        <v>807</v>
      </c>
      <c r="C864" s="1925"/>
      <c r="D864" s="1925"/>
      <c r="E864" s="1925"/>
      <c r="F864" s="1925"/>
      <c r="G864" s="1992"/>
      <c r="H864" s="2017">
        <v>6911400</v>
      </c>
      <c r="I864" s="2291">
        <v>8730136</v>
      </c>
      <c r="J864" s="1821">
        <v>10739883</v>
      </c>
      <c r="K864" s="2020">
        <v>1971247.86</v>
      </c>
      <c r="L864" s="1821">
        <v>2042792</v>
      </c>
      <c r="M864" s="1821">
        <v>2623520.94</v>
      </c>
      <c r="N864" s="2885"/>
      <c r="O864" s="1810"/>
      <c r="P864" s="12"/>
      <c r="Q864" s="12"/>
      <c r="R864" s="12"/>
      <c r="S864" s="12"/>
      <c r="T864" s="12"/>
      <c r="U864" s="12"/>
      <c r="V864" s="12"/>
      <c r="W864" s="12"/>
      <c r="X864" s="12"/>
      <c r="Y864" s="12"/>
      <c r="Z864" s="12"/>
      <c r="AA864" s="12"/>
    </row>
    <row r="865" spans="1:27" ht="15" customHeight="1">
      <c r="A865" s="12"/>
      <c r="B865" s="1791" t="s">
        <v>808</v>
      </c>
      <c r="C865" s="1791"/>
      <c r="D865" s="1791"/>
      <c r="E865" s="1791"/>
      <c r="F865" s="1791"/>
      <c r="G865" s="1994"/>
      <c r="H865" s="2022">
        <v>28117629</v>
      </c>
      <c r="I865" s="2315">
        <v>25591731</v>
      </c>
      <c r="J865" s="105">
        <v>27805657</v>
      </c>
      <c r="K865" s="382">
        <v>3305738.11</v>
      </c>
      <c r="L865" s="105">
        <v>2841932</v>
      </c>
      <c r="M865" s="105">
        <v>2171115</v>
      </c>
      <c r="N865" s="2885"/>
      <c r="O865" s="1810"/>
      <c r="P865" s="12"/>
      <c r="Q865" s="12"/>
      <c r="R865" s="12"/>
      <c r="S865" s="12"/>
      <c r="T865" s="12"/>
      <c r="U865" s="12"/>
      <c r="V865" s="12"/>
      <c r="W865" s="12"/>
      <c r="X865" s="12"/>
      <c r="Y865" s="12"/>
      <c r="Z865" s="12"/>
      <c r="AA865" s="12"/>
    </row>
    <row r="866" spans="1:27" ht="15" customHeight="1">
      <c r="A866" s="12"/>
      <c r="B866" s="1849" t="s">
        <v>809</v>
      </c>
      <c r="C866" s="1849"/>
      <c r="D866" s="1849"/>
      <c r="E866" s="1849"/>
      <c r="F866" s="1849"/>
      <c r="G866" s="2034"/>
      <c r="H866" s="2035">
        <v>35029029</v>
      </c>
      <c r="I866" s="1798">
        <v>34321867</v>
      </c>
      <c r="J866" s="405">
        <v>38545540</v>
      </c>
      <c r="K866" s="820">
        <v>5276985.97</v>
      </c>
      <c r="L866" s="405">
        <v>4884724</v>
      </c>
      <c r="M866" s="405">
        <v>4794635.9400000004</v>
      </c>
      <c r="N866" s="2885"/>
      <c r="O866" s="1810"/>
      <c r="P866" s="12"/>
      <c r="Q866" s="12"/>
      <c r="R866" s="12"/>
      <c r="S866" s="12"/>
      <c r="T866" s="12"/>
      <c r="U866" s="12"/>
      <c r="V866" s="12"/>
      <c r="W866" s="12"/>
      <c r="X866" s="12"/>
      <c r="Y866" s="12"/>
      <c r="Z866" s="12"/>
      <c r="AA866" s="12"/>
    </row>
    <row r="867" spans="1:27" ht="15" customHeight="1">
      <c r="B867" s="3425" t="s">
        <v>810</v>
      </c>
      <c r="C867" s="3328"/>
      <c r="D867" s="3328"/>
      <c r="E867" s="3328"/>
      <c r="F867" s="3328"/>
      <c r="G867" s="3328"/>
      <c r="H867" s="3328"/>
      <c r="I867" s="3328"/>
      <c r="J867" s="3328"/>
      <c r="K867" s="3328"/>
      <c r="L867" s="3328"/>
      <c r="M867" s="3328"/>
      <c r="N867" s="1704"/>
      <c r="O867" s="1807"/>
    </row>
    <row r="868" spans="1:27" ht="15" customHeight="1">
      <c r="B868" s="1"/>
      <c r="C868" s="1"/>
      <c r="D868" s="1"/>
      <c r="E868" s="1"/>
      <c r="F868" s="1"/>
      <c r="G868" s="1"/>
      <c r="H868" s="1"/>
      <c r="I868" s="1"/>
      <c r="J868" s="1"/>
      <c r="K868" s="1"/>
      <c r="L868" s="1"/>
      <c r="M868" s="1"/>
      <c r="N868" s="1"/>
    </row>
    <row r="869" spans="1:27" ht="26.25" customHeight="1">
      <c r="B869" s="3157" t="s">
        <v>811</v>
      </c>
      <c r="C869" s="2885"/>
      <c r="D869" s="2885"/>
      <c r="E869" s="2885"/>
      <c r="F869" s="2885"/>
      <c r="G869" s="2885"/>
      <c r="H869" s="2885"/>
      <c r="I869" s="2885"/>
      <c r="J869" s="2885"/>
      <c r="K869" s="2885"/>
      <c r="L869" s="2885"/>
      <c r="M869" s="2885"/>
      <c r="N869" s="1"/>
    </row>
    <row r="870" spans="1:27" ht="15" customHeight="1">
      <c r="B870" s="2885"/>
      <c r="C870" s="2882"/>
      <c r="D870" s="2882"/>
      <c r="E870" s="2882"/>
      <c r="F870" s="2882"/>
      <c r="G870" s="2882"/>
      <c r="H870" s="2882"/>
      <c r="I870" s="2882"/>
      <c r="J870" s="2882"/>
      <c r="K870" s="2882"/>
      <c r="L870" s="2882"/>
      <c r="M870" s="2885"/>
      <c r="N870" s="1"/>
    </row>
    <row r="871" spans="1:27" ht="15" customHeight="1">
      <c r="B871" s="2885"/>
      <c r="C871" s="2885"/>
      <c r="D871" s="2885"/>
      <c r="E871" s="2885"/>
      <c r="F871" s="2885"/>
      <c r="G871" s="2885"/>
      <c r="H871" s="2885"/>
      <c r="I871" s="2885"/>
      <c r="J871" s="2885"/>
      <c r="K871" s="2885"/>
      <c r="L871" s="2885"/>
      <c r="M871" s="2885"/>
      <c r="N871" s="1"/>
    </row>
    <row r="872" spans="1:27" ht="12.75" customHeight="1">
      <c r="B872" s="1"/>
      <c r="C872" s="1"/>
      <c r="D872" s="1"/>
      <c r="E872" s="1"/>
      <c r="F872" s="1"/>
      <c r="G872" s="1"/>
      <c r="H872" s="1"/>
      <c r="I872" s="1"/>
      <c r="J872" s="1"/>
      <c r="K872" s="1"/>
      <c r="L872" s="1"/>
      <c r="M872" s="1"/>
      <c r="N872" s="1"/>
    </row>
    <row r="873" spans="1:27" ht="82.5" customHeight="1">
      <c r="A873" s="821"/>
      <c r="B873" s="3426" t="s">
        <v>812</v>
      </c>
      <c r="C873" s="3427"/>
      <c r="D873" s="3426" t="s">
        <v>813</v>
      </c>
      <c r="E873" s="3427"/>
      <c r="F873" s="822" t="s">
        <v>814</v>
      </c>
      <c r="G873" s="3428" t="s">
        <v>815</v>
      </c>
      <c r="H873" s="3116"/>
      <c r="I873" s="823" t="s">
        <v>816</v>
      </c>
      <c r="J873" s="824" t="s">
        <v>817</v>
      </c>
      <c r="K873" s="825" t="s">
        <v>818</v>
      </c>
      <c r="L873" s="825" t="s">
        <v>819</v>
      </c>
      <c r="M873" s="2355" t="s">
        <v>820</v>
      </c>
      <c r="N873" s="826"/>
      <c r="O873" s="821"/>
      <c r="P873" s="821"/>
      <c r="Q873" s="821"/>
      <c r="R873" s="821"/>
      <c r="S873" s="821"/>
      <c r="T873" s="821"/>
      <c r="U873" s="821"/>
      <c r="V873" s="821"/>
      <c r="W873" s="821"/>
      <c r="X873" s="821"/>
      <c r="Y873" s="821"/>
      <c r="Z873" s="821"/>
      <c r="AA873" s="821"/>
    </row>
    <row r="874" spans="1:27" ht="112.5" customHeight="1">
      <c r="A874" s="827"/>
      <c r="B874" s="3438" t="s">
        <v>821</v>
      </c>
      <c r="C874" s="3430"/>
      <c r="D874" s="3429" t="s">
        <v>822</v>
      </c>
      <c r="E874" s="3430"/>
      <c r="F874" s="828" t="s">
        <v>823</v>
      </c>
      <c r="G874" s="3349">
        <v>70000</v>
      </c>
      <c r="H874" s="3347"/>
      <c r="I874" s="829">
        <v>65374.574999999997</v>
      </c>
      <c r="J874" s="828" t="s">
        <v>824</v>
      </c>
      <c r="K874" s="828" t="s">
        <v>825</v>
      </c>
      <c r="L874" s="830" t="s">
        <v>826</v>
      </c>
      <c r="M874" s="831" t="s">
        <v>827</v>
      </c>
      <c r="N874" s="827"/>
      <c r="O874" s="827"/>
      <c r="P874" s="827"/>
      <c r="Q874" s="827"/>
      <c r="R874" s="827"/>
      <c r="S874" s="827"/>
      <c r="T874" s="827"/>
      <c r="U874" s="827"/>
      <c r="V874" s="827"/>
      <c r="W874" s="827"/>
      <c r="X874" s="827"/>
      <c r="Y874" s="827"/>
      <c r="Z874" s="827"/>
      <c r="AA874" s="827"/>
    </row>
    <row r="875" spans="1:27" ht="112.5" customHeight="1">
      <c r="A875" s="827"/>
      <c r="B875" s="3346" t="s">
        <v>828</v>
      </c>
      <c r="C875" s="3347"/>
      <c r="D875" s="3348" t="s">
        <v>829</v>
      </c>
      <c r="E875" s="3347"/>
      <c r="F875" s="832" t="s">
        <v>830</v>
      </c>
      <c r="G875" s="3349">
        <v>15574.5</v>
      </c>
      <c r="H875" s="3347"/>
      <c r="I875" s="829">
        <v>14858.6</v>
      </c>
      <c r="J875" s="832" t="s">
        <v>824</v>
      </c>
      <c r="K875" s="832" t="s">
        <v>825</v>
      </c>
      <c r="L875" s="833" t="s">
        <v>826</v>
      </c>
      <c r="M875" s="832" t="s">
        <v>827</v>
      </c>
      <c r="N875" s="827"/>
      <c r="O875" s="827"/>
      <c r="P875" s="827"/>
      <c r="Q875" s="827"/>
      <c r="R875" s="827"/>
      <c r="S875" s="827"/>
      <c r="T875" s="827"/>
      <c r="U875" s="827"/>
      <c r="V875" s="827"/>
      <c r="W875" s="827"/>
      <c r="X875" s="827"/>
      <c r="Y875" s="827"/>
      <c r="Z875" s="827"/>
      <c r="AA875" s="827"/>
    </row>
    <row r="876" spans="1:27" ht="112.5" customHeight="1">
      <c r="A876" s="827"/>
      <c r="B876" s="3346" t="s">
        <v>831</v>
      </c>
      <c r="C876" s="3347"/>
      <c r="D876" s="3439" t="s">
        <v>822</v>
      </c>
      <c r="E876" s="3347"/>
      <c r="F876" s="833" t="s">
        <v>832</v>
      </c>
      <c r="G876" s="3349">
        <v>230.16</v>
      </c>
      <c r="H876" s="3347"/>
      <c r="I876" s="829">
        <v>103.97</v>
      </c>
      <c r="J876" s="832" t="s">
        <v>824</v>
      </c>
      <c r="K876" s="832" t="s">
        <v>825</v>
      </c>
      <c r="L876" s="833" t="s">
        <v>826</v>
      </c>
      <c r="M876" s="832" t="s">
        <v>827</v>
      </c>
      <c r="N876" s="827"/>
      <c r="O876" s="827"/>
      <c r="P876" s="827"/>
      <c r="Q876" s="827"/>
      <c r="R876" s="827"/>
      <c r="S876" s="827"/>
      <c r="T876" s="827"/>
      <c r="U876" s="827"/>
      <c r="V876" s="827"/>
      <c r="W876" s="827"/>
      <c r="X876" s="827"/>
      <c r="Y876" s="827"/>
      <c r="Z876" s="827"/>
      <c r="AA876" s="827"/>
    </row>
    <row r="877" spans="1:27" ht="112.5" customHeight="1">
      <c r="A877" s="827"/>
      <c r="B877" s="3346" t="s">
        <v>833</v>
      </c>
      <c r="C877" s="3347"/>
      <c r="D877" s="3348" t="s">
        <v>822</v>
      </c>
      <c r="E877" s="3347"/>
      <c r="F877" s="833" t="s">
        <v>832</v>
      </c>
      <c r="G877" s="3349">
        <v>136.69999999999999</v>
      </c>
      <c r="H877" s="3347"/>
      <c r="I877" s="829">
        <v>109.3</v>
      </c>
      <c r="J877" s="832" t="s">
        <v>834</v>
      </c>
      <c r="K877" s="832" t="s">
        <v>825</v>
      </c>
      <c r="L877" s="833" t="s">
        <v>826</v>
      </c>
      <c r="M877" s="832" t="s">
        <v>827</v>
      </c>
      <c r="N877" s="827"/>
      <c r="O877" s="827"/>
      <c r="P877" s="827"/>
      <c r="Q877" s="827"/>
      <c r="R877" s="827"/>
      <c r="S877" s="827"/>
      <c r="T877" s="827"/>
      <c r="U877" s="827"/>
      <c r="V877" s="827"/>
      <c r="W877" s="827"/>
      <c r="X877" s="827"/>
      <c r="Y877" s="827"/>
      <c r="Z877" s="827"/>
      <c r="AA877" s="827"/>
    </row>
    <row r="878" spans="1:27" ht="12.75" customHeight="1">
      <c r="A878" s="12"/>
      <c r="B878" s="2356"/>
      <c r="C878" s="834"/>
      <c r="D878" s="834"/>
      <c r="E878" s="834"/>
      <c r="F878" s="834"/>
      <c r="G878" s="834"/>
      <c r="H878" s="834"/>
      <c r="I878" s="834"/>
      <c r="J878" s="834"/>
      <c r="K878" s="834"/>
      <c r="L878" s="834"/>
      <c r="M878" s="2357"/>
      <c r="N878" s="12"/>
      <c r="O878" s="12"/>
      <c r="P878" s="12"/>
      <c r="Q878" s="12"/>
      <c r="R878" s="12"/>
      <c r="S878" s="12"/>
      <c r="T878" s="12"/>
      <c r="U878" s="12"/>
      <c r="V878" s="12"/>
      <c r="W878" s="12"/>
      <c r="X878" s="12"/>
      <c r="Y878" s="12"/>
      <c r="Z878" s="12"/>
      <c r="AA878" s="12"/>
    </row>
    <row r="879" spans="1:27" ht="80.25" customHeight="1">
      <c r="A879" s="826"/>
      <c r="B879" s="3365" t="s">
        <v>835</v>
      </c>
      <c r="C879" s="3347"/>
      <c r="D879" s="3365" t="s">
        <v>813</v>
      </c>
      <c r="E879" s="3347"/>
      <c r="F879" s="835" t="s">
        <v>814</v>
      </c>
      <c r="G879" s="3365" t="s">
        <v>815</v>
      </c>
      <c r="H879" s="3347"/>
      <c r="I879" s="835" t="s">
        <v>816</v>
      </c>
      <c r="J879" s="835" t="s">
        <v>817</v>
      </c>
      <c r="K879" s="835" t="s">
        <v>818</v>
      </c>
      <c r="L879" s="835" t="s">
        <v>819</v>
      </c>
      <c r="M879" s="835" t="s">
        <v>820</v>
      </c>
      <c r="N879" s="826"/>
      <c r="O879" s="826"/>
      <c r="P879" s="826"/>
      <c r="Q879" s="826"/>
      <c r="R879" s="826"/>
      <c r="S879" s="826"/>
      <c r="T879" s="826"/>
      <c r="U879" s="826"/>
      <c r="V879" s="826"/>
      <c r="W879" s="826"/>
      <c r="X879" s="826"/>
      <c r="Y879" s="826"/>
      <c r="Z879" s="826"/>
      <c r="AA879" s="826"/>
    </row>
    <row r="880" spans="1:27" ht="112.5" customHeight="1">
      <c r="A880" s="827"/>
      <c r="B880" s="3366" t="s">
        <v>836</v>
      </c>
      <c r="C880" s="3347"/>
      <c r="D880" s="3348" t="s">
        <v>837</v>
      </c>
      <c r="E880" s="3347"/>
      <c r="F880" s="833" t="s">
        <v>830</v>
      </c>
      <c r="G880" s="3349">
        <v>4404.67</v>
      </c>
      <c r="H880" s="3347"/>
      <c r="I880" s="829">
        <v>4404.66</v>
      </c>
      <c r="J880" s="832" t="s">
        <v>824</v>
      </c>
      <c r="K880" s="832" t="s">
        <v>825</v>
      </c>
      <c r="L880" s="3363" t="s">
        <v>838</v>
      </c>
      <c r="M880" s="832" t="s">
        <v>827</v>
      </c>
      <c r="N880" s="827"/>
      <c r="O880" s="827"/>
      <c r="P880" s="827"/>
      <c r="Q880" s="827"/>
      <c r="R880" s="827"/>
      <c r="S880" s="827"/>
      <c r="T880" s="827"/>
      <c r="U880" s="827"/>
      <c r="V880" s="827"/>
      <c r="W880" s="827"/>
      <c r="X880" s="827"/>
      <c r="Y880" s="827"/>
      <c r="Z880" s="827"/>
      <c r="AA880" s="827"/>
    </row>
    <row r="881" spans="1:27" ht="112.5" customHeight="1">
      <c r="A881" s="827"/>
      <c r="B881" s="3367" t="s">
        <v>839</v>
      </c>
      <c r="C881" s="3347"/>
      <c r="D881" s="3348" t="s">
        <v>840</v>
      </c>
      <c r="E881" s="3347"/>
      <c r="F881" s="833" t="s">
        <v>830</v>
      </c>
      <c r="G881" s="3349">
        <v>1250</v>
      </c>
      <c r="H881" s="3347"/>
      <c r="I881" s="829">
        <v>800</v>
      </c>
      <c r="J881" s="832" t="s">
        <v>824</v>
      </c>
      <c r="K881" s="832" t="s">
        <v>825</v>
      </c>
      <c r="L881" s="3364"/>
      <c r="M881" s="832" t="s">
        <v>827</v>
      </c>
      <c r="N881" s="827"/>
      <c r="O881" s="827"/>
      <c r="P881" s="827"/>
      <c r="Q881" s="827"/>
      <c r="R881" s="827"/>
      <c r="S881" s="827"/>
      <c r="T881" s="827"/>
      <c r="U881" s="827"/>
      <c r="V881" s="827"/>
      <c r="W881" s="827"/>
      <c r="X881" s="827"/>
      <c r="Y881" s="827"/>
      <c r="Z881" s="827"/>
      <c r="AA881" s="827"/>
    </row>
    <row r="882" spans="1:27" ht="225" customHeight="1">
      <c r="A882" s="827"/>
      <c r="B882" s="3436" t="s">
        <v>841</v>
      </c>
      <c r="C882" s="3347"/>
      <c r="D882" s="3348" t="s">
        <v>822</v>
      </c>
      <c r="E882" s="3347"/>
      <c r="F882" s="833" t="s">
        <v>842</v>
      </c>
      <c r="G882" s="3349">
        <v>181.637</v>
      </c>
      <c r="H882" s="3347"/>
      <c r="I882" s="829">
        <v>41</v>
      </c>
      <c r="J882" s="832" t="s">
        <v>834</v>
      </c>
      <c r="K882" s="832" t="s">
        <v>825</v>
      </c>
      <c r="L882" s="833" t="s">
        <v>843</v>
      </c>
      <c r="M882" s="832" t="s">
        <v>827</v>
      </c>
      <c r="N882" s="827"/>
      <c r="O882" s="836"/>
      <c r="P882" s="827"/>
      <c r="Q882" s="827"/>
      <c r="R882" s="827"/>
      <c r="S882" s="827"/>
      <c r="T882" s="827"/>
      <c r="U882" s="827"/>
      <c r="V882" s="827"/>
      <c r="W882" s="827"/>
      <c r="X882" s="827"/>
      <c r="Y882" s="827"/>
      <c r="Z882" s="827"/>
      <c r="AA882" s="827"/>
    </row>
    <row r="883" spans="1:27" ht="112.5" customHeight="1">
      <c r="A883" s="827"/>
      <c r="B883" s="3346" t="s">
        <v>844</v>
      </c>
      <c r="C883" s="3347"/>
      <c r="D883" s="3348" t="s">
        <v>845</v>
      </c>
      <c r="E883" s="3347"/>
      <c r="F883" s="833" t="s">
        <v>830</v>
      </c>
      <c r="G883" s="3349">
        <v>2724.4</v>
      </c>
      <c r="H883" s="3347"/>
      <c r="I883" s="829">
        <v>2612.5</v>
      </c>
      <c r="J883" s="832" t="s">
        <v>846</v>
      </c>
      <c r="K883" s="832" t="s">
        <v>825</v>
      </c>
      <c r="L883" s="833" t="s">
        <v>847</v>
      </c>
      <c r="M883" s="832" t="s">
        <v>827</v>
      </c>
      <c r="N883" s="827"/>
      <c r="O883" s="827"/>
      <c r="P883" s="827"/>
      <c r="Q883" s="827"/>
      <c r="R883" s="827"/>
      <c r="S883" s="827"/>
      <c r="T883" s="827"/>
      <c r="U883" s="827"/>
      <c r="V883" s="827"/>
      <c r="W883" s="827"/>
      <c r="X883" s="827"/>
      <c r="Y883" s="827"/>
      <c r="Z883" s="827"/>
      <c r="AA883" s="827"/>
    </row>
    <row r="884" spans="1:27" ht="112.5" customHeight="1">
      <c r="A884" s="827"/>
      <c r="B884" s="3346" t="s">
        <v>848</v>
      </c>
      <c r="C884" s="3347"/>
      <c r="D884" s="3348" t="s">
        <v>845</v>
      </c>
      <c r="E884" s="3347"/>
      <c r="F884" s="833" t="s">
        <v>830</v>
      </c>
      <c r="G884" s="3349">
        <v>2111.6</v>
      </c>
      <c r="H884" s="3347"/>
      <c r="I884" s="829">
        <v>2111.6</v>
      </c>
      <c r="J884" s="832" t="s">
        <v>849</v>
      </c>
      <c r="K884" s="832" t="s">
        <v>825</v>
      </c>
      <c r="L884" s="833" t="s">
        <v>850</v>
      </c>
      <c r="M884" s="832" t="s">
        <v>827</v>
      </c>
      <c r="N884" s="827"/>
      <c r="O884" s="827"/>
      <c r="P884" s="827"/>
      <c r="Q884" s="827"/>
      <c r="R884" s="827"/>
      <c r="S884" s="827"/>
      <c r="T884" s="827"/>
      <c r="U884" s="827"/>
      <c r="V884" s="827"/>
      <c r="W884" s="827"/>
      <c r="X884" s="827"/>
      <c r="Y884" s="827"/>
      <c r="Z884" s="827"/>
      <c r="AA884" s="827"/>
    </row>
    <row r="885" spans="1:27" ht="112.5" customHeight="1">
      <c r="A885" s="827"/>
      <c r="B885" s="3346" t="s">
        <v>851</v>
      </c>
      <c r="C885" s="3347"/>
      <c r="D885" s="3348" t="s">
        <v>829</v>
      </c>
      <c r="E885" s="3347"/>
      <c r="F885" s="833" t="s">
        <v>832</v>
      </c>
      <c r="G885" s="3349">
        <v>2784.81</v>
      </c>
      <c r="H885" s="3347"/>
      <c r="I885" s="829">
        <v>1918.6</v>
      </c>
      <c r="J885" s="832" t="s">
        <v>846</v>
      </c>
      <c r="K885" s="832" t="s">
        <v>825</v>
      </c>
      <c r="L885" s="833" t="s">
        <v>847</v>
      </c>
      <c r="M885" s="832" t="s">
        <v>827</v>
      </c>
      <c r="N885" s="827"/>
      <c r="O885" s="827"/>
      <c r="P885" s="827"/>
      <c r="Q885" s="827"/>
      <c r="R885" s="827"/>
      <c r="S885" s="827"/>
      <c r="T885" s="827"/>
      <c r="U885" s="827"/>
      <c r="V885" s="827"/>
      <c r="W885" s="827"/>
      <c r="X885" s="827"/>
      <c r="Y885" s="827"/>
      <c r="Z885" s="827"/>
      <c r="AA885" s="827"/>
    </row>
    <row r="886" spans="1:27" ht="112.5" customHeight="1">
      <c r="A886" s="827"/>
      <c r="B886" s="3433" t="s">
        <v>852</v>
      </c>
      <c r="C886" s="3434"/>
      <c r="D886" s="3435" t="s">
        <v>829</v>
      </c>
      <c r="E886" s="3434"/>
      <c r="F886" s="837" t="s">
        <v>832</v>
      </c>
      <c r="G886" s="3349">
        <v>3012.84</v>
      </c>
      <c r="H886" s="3347"/>
      <c r="I886" s="829">
        <v>2291.71</v>
      </c>
      <c r="J886" s="838" t="s">
        <v>849</v>
      </c>
      <c r="K886" s="838" t="s">
        <v>825</v>
      </c>
      <c r="L886" s="837" t="s">
        <v>847</v>
      </c>
      <c r="M886" s="838" t="s">
        <v>827</v>
      </c>
      <c r="N886" s="827"/>
      <c r="O886" s="827"/>
      <c r="P886" s="827"/>
      <c r="Q886" s="827"/>
      <c r="R886" s="827"/>
      <c r="S886" s="827"/>
      <c r="T886" s="827"/>
      <c r="U886" s="827"/>
      <c r="V886" s="827"/>
      <c r="W886" s="827"/>
      <c r="X886" s="827"/>
      <c r="Y886" s="827"/>
      <c r="Z886" s="827"/>
      <c r="AA886" s="827"/>
    </row>
    <row r="887" spans="1:27" ht="15" customHeight="1">
      <c r="B887" s="3372" t="s">
        <v>853</v>
      </c>
      <c r="C887" s="3373"/>
      <c r="D887" s="3373"/>
      <c r="E887" s="3373"/>
      <c r="F887" s="3373"/>
      <c r="G887" s="3373"/>
      <c r="H887" s="3373"/>
      <c r="I887" s="3373"/>
      <c r="J887" s="3373"/>
      <c r="K887" s="3373"/>
      <c r="L887" s="3373"/>
      <c r="M887" s="3373"/>
      <c r="N887" s="1"/>
      <c r="O887" s="1"/>
    </row>
    <row r="888" spans="1:27" ht="15" customHeight="1">
      <c r="B888" s="248"/>
      <c r="C888" s="1"/>
      <c r="D888" s="1"/>
      <c r="E888" s="1"/>
      <c r="F888" s="1"/>
      <c r="G888" s="1"/>
      <c r="H888" s="1"/>
      <c r="I888" s="1"/>
      <c r="J888" s="1"/>
      <c r="K888" s="1"/>
      <c r="L888" s="1"/>
      <c r="M888" s="1"/>
      <c r="N888" s="1"/>
      <c r="O888" s="1"/>
    </row>
    <row r="889" spans="1:27" ht="24.75" customHeight="1">
      <c r="B889" s="379" t="s">
        <v>854</v>
      </c>
      <c r="C889" s="10"/>
      <c r="D889" s="10"/>
      <c r="E889" s="10"/>
      <c r="F889" s="10"/>
      <c r="G889" s="10"/>
      <c r="H889" s="10"/>
      <c r="I889" s="10"/>
      <c r="J889" s="10"/>
      <c r="K889" s="10"/>
      <c r="L889" s="10"/>
      <c r="M889" s="10"/>
      <c r="N889" s="1"/>
      <c r="O889" s="1"/>
    </row>
    <row r="890" spans="1:27" ht="12.75" customHeight="1">
      <c r="B890" s="1"/>
      <c r="C890" s="1"/>
      <c r="D890" s="1"/>
      <c r="E890" s="1"/>
      <c r="F890" s="1"/>
      <c r="G890" s="1"/>
      <c r="H890" s="1"/>
      <c r="I890" s="1"/>
      <c r="J890" s="1"/>
      <c r="K890" s="1"/>
      <c r="L890" s="1"/>
      <c r="M890" s="1"/>
      <c r="N890" s="1"/>
      <c r="O890" s="1"/>
    </row>
    <row r="891" spans="1:27" ht="12.75" customHeight="1">
      <c r="B891" s="1"/>
      <c r="C891" s="1"/>
      <c r="D891" s="1"/>
      <c r="E891" s="1"/>
      <c r="F891" s="1"/>
      <c r="G891" s="1"/>
      <c r="H891" s="1"/>
      <c r="I891" s="1"/>
      <c r="J891" s="1"/>
      <c r="K891" s="1"/>
      <c r="L891" s="1"/>
      <c r="M891" s="1"/>
      <c r="N891" s="1"/>
      <c r="O891" s="1"/>
    </row>
    <row r="892" spans="1:27" ht="15" customHeight="1">
      <c r="B892" s="3157" t="s">
        <v>855</v>
      </c>
      <c r="C892" s="2885"/>
      <c r="D892" s="2885"/>
      <c r="E892" s="2885"/>
      <c r="F892" s="2885"/>
      <c r="G892" s="2885"/>
      <c r="H892" s="2885"/>
      <c r="I892" s="2885"/>
      <c r="J892" s="2885"/>
      <c r="K892" s="2885"/>
      <c r="L892" s="2885"/>
      <c r="M892" s="2885"/>
      <c r="O892" s="1"/>
    </row>
    <row r="893" spans="1:27" ht="15" customHeight="1">
      <c r="B893" s="1"/>
      <c r="C893" s="1"/>
      <c r="D893" s="1"/>
      <c r="E893" s="1"/>
      <c r="F893" s="1"/>
      <c r="G893" s="1"/>
      <c r="H893" s="1"/>
      <c r="I893" s="1"/>
      <c r="J893" s="1"/>
      <c r="K893" s="1"/>
      <c r="L893" s="1"/>
      <c r="M893" s="1"/>
      <c r="O893" s="1"/>
    </row>
    <row r="894" spans="1:27" ht="42" customHeight="1">
      <c r="B894" s="3296" t="s">
        <v>856</v>
      </c>
      <c r="C894" s="3030"/>
      <c r="D894" s="3431" t="s">
        <v>857</v>
      </c>
      <c r="E894" s="2885"/>
      <c r="F894" s="2912"/>
      <c r="G894" s="3319" t="s">
        <v>858</v>
      </c>
      <c r="H894" s="3030"/>
      <c r="I894" s="3431" t="s">
        <v>859</v>
      </c>
      <c r="J894" s="3350" t="s">
        <v>860</v>
      </c>
      <c r="K894" s="3030"/>
      <c r="L894" s="3296" t="s">
        <v>861</v>
      </c>
      <c r="M894" s="2885"/>
      <c r="O894" s="3352"/>
    </row>
    <row r="895" spans="1:27" ht="29.25" customHeight="1">
      <c r="B895" s="3297"/>
      <c r="C895" s="3298"/>
      <c r="D895" s="3432"/>
      <c r="E895" s="3297"/>
      <c r="F895" s="3411"/>
      <c r="G895" s="3297"/>
      <c r="H895" s="3298"/>
      <c r="I895" s="3432"/>
      <c r="J895" s="3351"/>
      <c r="K895" s="3298"/>
      <c r="L895" s="3297"/>
      <c r="M895" s="3297"/>
      <c r="O895" s="2885"/>
    </row>
    <row r="896" spans="1:27" ht="150" customHeight="1">
      <c r="A896" s="827"/>
      <c r="B896" s="3416" t="s">
        <v>586</v>
      </c>
      <c r="C896" s="3417"/>
      <c r="D896" s="3418" t="s">
        <v>862</v>
      </c>
      <c r="E896" s="3419"/>
      <c r="F896" s="3417"/>
      <c r="G896" s="3416" t="s">
        <v>863</v>
      </c>
      <c r="H896" s="3417"/>
      <c r="I896" s="839" t="s">
        <v>864</v>
      </c>
      <c r="J896" s="3420" t="s">
        <v>865</v>
      </c>
      <c r="K896" s="3417"/>
      <c r="L896" s="3421" t="s">
        <v>866</v>
      </c>
      <c r="M896" s="3422"/>
      <c r="N896" s="827"/>
      <c r="O896" s="827"/>
      <c r="P896" s="827"/>
      <c r="Q896" s="827"/>
      <c r="R896" s="827"/>
      <c r="S896" s="827"/>
      <c r="T896" s="827"/>
      <c r="U896" s="827"/>
      <c r="V896" s="827"/>
      <c r="W896" s="827"/>
      <c r="X896" s="827"/>
      <c r="Y896" s="827"/>
      <c r="Z896" s="827"/>
      <c r="AA896" s="827"/>
    </row>
    <row r="897" spans="1:27" ht="15" customHeight="1">
      <c r="A897" s="827"/>
      <c r="B897" s="3405" t="s">
        <v>587</v>
      </c>
      <c r="C897" s="3377"/>
      <c r="D897" s="3423" t="s">
        <v>867</v>
      </c>
      <c r="E897" s="2882"/>
      <c r="F897" s="3377"/>
      <c r="G897" s="3405" t="s">
        <v>868</v>
      </c>
      <c r="H897" s="3377"/>
      <c r="I897" s="3408" t="s">
        <v>869</v>
      </c>
      <c r="J897" s="3412" t="s">
        <v>870</v>
      </c>
      <c r="K897" s="3377"/>
      <c r="L897" s="3380" t="s">
        <v>871</v>
      </c>
      <c r="M897" s="3413"/>
      <c r="N897" s="3384"/>
      <c r="O897" s="827"/>
      <c r="P897" s="827"/>
      <c r="Q897" s="827"/>
      <c r="R897" s="827"/>
      <c r="S897" s="827"/>
      <c r="T897" s="827"/>
      <c r="U897" s="827"/>
      <c r="V897" s="827"/>
      <c r="W897" s="827"/>
      <c r="X897" s="827"/>
      <c r="Y897" s="827"/>
      <c r="Z897" s="827"/>
      <c r="AA897" s="827"/>
    </row>
    <row r="898" spans="1:27" ht="161.25" customHeight="1">
      <c r="A898" s="827"/>
      <c r="B898" s="3376"/>
      <c r="C898" s="3377"/>
      <c r="D898" s="3376"/>
      <c r="E898" s="2882"/>
      <c r="F898" s="3377"/>
      <c r="G898" s="3376"/>
      <c r="H898" s="3377"/>
      <c r="I898" s="3409"/>
      <c r="J898" s="3376"/>
      <c r="K898" s="3377"/>
      <c r="L898" s="3376"/>
      <c r="M898" s="3414"/>
      <c r="N898" s="2885"/>
      <c r="O898" s="827"/>
      <c r="P898" s="827"/>
      <c r="Q898" s="827"/>
      <c r="R898" s="827"/>
      <c r="S898" s="827"/>
      <c r="T898" s="827"/>
      <c r="U898" s="827"/>
      <c r="V898" s="827"/>
      <c r="W898" s="827"/>
      <c r="X898" s="827"/>
      <c r="Y898" s="827"/>
      <c r="Z898" s="827"/>
      <c r="AA898" s="827"/>
    </row>
    <row r="899" spans="1:27" ht="12.75" customHeight="1">
      <c r="A899" s="827"/>
      <c r="B899" s="3406"/>
      <c r="C899" s="3407"/>
      <c r="D899" s="3406"/>
      <c r="E899" s="3424"/>
      <c r="F899" s="3407"/>
      <c r="G899" s="3406"/>
      <c r="H899" s="3407"/>
      <c r="I899" s="3410"/>
      <c r="J899" s="3406"/>
      <c r="K899" s="3407"/>
      <c r="L899" s="3406"/>
      <c r="M899" s="3415"/>
      <c r="N899" s="2885"/>
      <c r="O899" s="827"/>
      <c r="P899" s="827"/>
      <c r="Q899" s="827"/>
      <c r="R899" s="827"/>
      <c r="S899" s="827"/>
      <c r="T899" s="827"/>
      <c r="U899" s="827"/>
      <c r="V899" s="827"/>
      <c r="W899" s="827"/>
      <c r="X899" s="827"/>
      <c r="Y899" s="827"/>
      <c r="Z899" s="827"/>
      <c r="AA899" s="827"/>
    </row>
    <row r="900" spans="1:27" ht="15" customHeight="1">
      <c r="B900" s="3102" t="s">
        <v>872</v>
      </c>
      <c r="C900" s="2882"/>
      <c r="D900" s="2882"/>
      <c r="E900" s="2882"/>
      <c r="F900" s="2882"/>
      <c r="G900" s="2882"/>
      <c r="H900" s="2882"/>
      <c r="I900" s="2882"/>
      <c r="J900" s="2882"/>
      <c r="K900" s="2882"/>
      <c r="L900" s="2882"/>
      <c r="M900" s="2885"/>
      <c r="N900" s="2885"/>
      <c r="O900" s="1"/>
    </row>
    <row r="901" spans="1:27" ht="15" customHeight="1">
      <c r="B901" s="2885"/>
      <c r="C901" s="2882"/>
      <c r="D901" s="2882"/>
      <c r="E901" s="2882"/>
      <c r="F901" s="2882"/>
      <c r="G901" s="2882"/>
      <c r="H901" s="2882"/>
      <c r="I901" s="2882"/>
      <c r="J901" s="2882"/>
      <c r="K901" s="2882"/>
      <c r="L901" s="2882"/>
      <c r="M901" s="2885"/>
      <c r="N901" s="2885"/>
      <c r="O901" s="1"/>
    </row>
    <row r="902" spans="1:27" ht="15" customHeight="1">
      <c r="B902" s="2935"/>
      <c r="C902" s="2935"/>
      <c r="D902" s="2935"/>
      <c r="E902" s="2935"/>
      <c r="F902" s="2935"/>
      <c r="G902" s="2935"/>
      <c r="H902" s="2935"/>
      <c r="I902" s="2935"/>
      <c r="J902" s="2935"/>
      <c r="K902" s="2935"/>
      <c r="L902" s="2935"/>
      <c r="M902" s="2935"/>
      <c r="N902" s="2885"/>
      <c r="O902" s="1"/>
    </row>
    <row r="903" spans="1:27" ht="12.75" customHeight="1">
      <c r="B903" s="1"/>
      <c r="C903" s="1"/>
      <c r="D903" s="1"/>
      <c r="E903" s="1"/>
      <c r="F903" s="1"/>
      <c r="G903" s="1"/>
      <c r="H903" s="1"/>
      <c r="I903" s="1"/>
      <c r="J903" s="1"/>
      <c r="K903" s="1"/>
      <c r="L903" s="1"/>
      <c r="M903" s="1"/>
      <c r="N903" s="1"/>
      <c r="O903" s="1"/>
    </row>
    <row r="904" spans="1:27" ht="12.75" customHeight="1">
      <c r="B904" s="3157" t="s">
        <v>873</v>
      </c>
      <c r="C904" s="2885"/>
      <c r="D904" s="2885"/>
      <c r="E904" s="2885"/>
      <c r="F904" s="2885"/>
      <c r="G904" s="2885"/>
      <c r="H904" s="2885"/>
      <c r="I904" s="2885"/>
      <c r="J904" s="2885"/>
      <c r="K904" s="2885"/>
      <c r="L904" s="2885"/>
      <c r="M904" s="2885"/>
      <c r="N904" s="1"/>
      <c r="O904" s="1"/>
    </row>
    <row r="905" spans="1:27" ht="15" customHeight="1">
      <c r="B905" s="2885"/>
      <c r="C905" s="2885"/>
      <c r="D905" s="2885"/>
      <c r="E905" s="2885"/>
      <c r="F905" s="2885"/>
      <c r="G905" s="2885"/>
      <c r="H905" s="2885"/>
      <c r="I905" s="2885"/>
      <c r="J905" s="2885"/>
      <c r="K905" s="2885"/>
      <c r="L905" s="2885"/>
      <c r="M905" s="2885"/>
      <c r="N905" s="1"/>
      <c r="O905" s="1"/>
    </row>
    <row r="906" spans="1:27" ht="12.75" customHeight="1">
      <c r="B906" s="1"/>
      <c r="C906" s="1"/>
      <c r="D906" s="1"/>
      <c r="E906" s="1"/>
      <c r="F906" s="1"/>
      <c r="G906" s="1"/>
      <c r="H906" s="1"/>
      <c r="I906" s="1"/>
      <c r="J906" s="1"/>
      <c r="K906" s="1"/>
      <c r="L906" s="1"/>
      <c r="M906" s="1"/>
      <c r="N906" s="1"/>
      <c r="O906" s="1"/>
    </row>
    <row r="907" spans="1:27" ht="30" customHeight="1">
      <c r="B907" s="3296" t="s">
        <v>856</v>
      </c>
      <c r="C907" s="2912"/>
      <c r="D907" s="3296" t="s">
        <v>874</v>
      </c>
      <c r="E907" s="2885"/>
      <c r="F907" s="3030"/>
      <c r="G907" s="3296" t="s">
        <v>875</v>
      </c>
      <c r="H907" s="3030"/>
      <c r="I907" s="3334" t="s">
        <v>876</v>
      </c>
      <c r="J907" s="2885"/>
      <c r="K907" s="2885"/>
      <c r="L907" s="2885"/>
      <c r="M907" s="3403"/>
      <c r="N907" s="1"/>
      <c r="O907" s="3352"/>
    </row>
    <row r="908" spans="1:27" ht="33.75" customHeight="1">
      <c r="B908" s="3297"/>
      <c r="C908" s="3411"/>
      <c r="D908" s="3297"/>
      <c r="E908" s="3297"/>
      <c r="F908" s="3298"/>
      <c r="G908" s="3297"/>
      <c r="H908" s="3298"/>
      <c r="I908" s="3297"/>
      <c r="J908" s="3297"/>
      <c r="K908" s="3297"/>
      <c r="L908" s="3297"/>
      <c r="M908" s="3404"/>
      <c r="N908" s="1"/>
      <c r="O908" s="2885"/>
    </row>
    <row r="909" spans="1:27" ht="90" customHeight="1">
      <c r="A909" s="827"/>
      <c r="B909" s="3374" t="s">
        <v>586</v>
      </c>
      <c r="C909" s="3375"/>
      <c r="D909" s="3380" t="s">
        <v>877</v>
      </c>
      <c r="E909" s="3381"/>
      <c r="F909" s="3375"/>
      <c r="G909" s="3380" t="s">
        <v>878</v>
      </c>
      <c r="H909" s="3375"/>
      <c r="I909" s="3380" t="s">
        <v>879</v>
      </c>
      <c r="J909" s="3381"/>
      <c r="K909" s="3381"/>
      <c r="L909" s="3381"/>
      <c r="M909" s="3375"/>
      <c r="N909" s="827"/>
      <c r="O909" s="827"/>
      <c r="P909" s="827"/>
      <c r="Q909" s="827"/>
      <c r="R909" s="827"/>
      <c r="S909" s="827"/>
      <c r="T909" s="827"/>
      <c r="U909" s="827"/>
      <c r="V909" s="827"/>
      <c r="W909" s="827"/>
      <c r="X909" s="827"/>
      <c r="Y909" s="827"/>
      <c r="Z909" s="827"/>
      <c r="AA909" s="827"/>
    </row>
    <row r="910" spans="1:27" ht="90" customHeight="1">
      <c r="A910" s="827"/>
      <c r="B910" s="3376"/>
      <c r="C910" s="3377"/>
      <c r="D910" s="3376"/>
      <c r="E910" s="2882"/>
      <c r="F910" s="3377"/>
      <c r="G910" s="3376"/>
      <c r="H910" s="3377"/>
      <c r="I910" s="3376"/>
      <c r="J910" s="2882"/>
      <c r="K910" s="2882"/>
      <c r="L910" s="2882"/>
      <c r="M910" s="3377"/>
      <c r="N910" s="827"/>
      <c r="O910" s="827"/>
      <c r="P910" s="827"/>
      <c r="Q910" s="827"/>
      <c r="R910" s="827"/>
      <c r="S910" s="827"/>
      <c r="T910" s="827"/>
      <c r="U910" s="827"/>
      <c r="V910" s="827"/>
      <c r="W910" s="827"/>
      <c r="X910" s="827"/>
      <c r="Y910" s="827"/>
      <c r="Z910" s="827"/>
      <c r="AA910" s="827"/>
    </row>
    <row r="911" spans="1:27" ht="90" customHeight="1">
      <c r="A911" s="827"/>
      <c r="B911" s="3378"/>
      <c r="C911" s="3379"/>
      <c r="D911" s="3378"/>
      <c r="E911" s="3382"/>
      <c r="F911" s="3379"/>
      <c r="G911" s="3378"/>
      <c r="H911" s="3379"/>
      <c r="I911" s="3378"/>
      <c r="J911" s="3382"/>
      <c r="K911" s="3382"/>
      <c r="L911" s="3382"/>
      <c r="M911" s="3379"/>
      <c r="N911" s="827"/>
      <c r="O911" s="827"/>
      <c r="P911" s="827"/>
      <c r="Q911" s="827"/>
      <c r="R911" s="827"/>
      <c r="S911" s="827"/>
      <c r="T911" s="827"/>
      <c r="U911" s="827"/>
      <c r="V911" s="827"/>
      <c r="W911" s="827"/>
      <c r="X911" s="827"/>
      <c r="Y911" s="827"/>
      <c r="Z911" s="827"/>
      <c r="AA911" s="827"/>
    </row>
    <row r="912" spans="1:27" ht="90" customHeight="1">
      <c r="A912" s="827"/>
      <c r="B912" s="3383" t="s">
        <v>880</v>
      </c>
      <c r="C912" s="3375"/>
      <c r="D912" s="3380" t="s">
        <v>881</v>
      </c>
      <c r="E912" s="3381"/>
      <c r="F912" s="3381"/>
      <c r="G912" s="3381"/>
      <c r="H912" s="3375"/>
      <c r="I912" s="3380" t="s">
        <v>882</v>
      </c>
      <c r="J912" s="3381"/>
      <c r="K912" s="3381"/>
      <c r="L912" s="3381"/>
      <c r="M912" s="3375"/>
      <c r="N912" s="3384"/>
      <c r="O912" s="827"/>
      <c r="P912" s="827"/>
      <c r="Q912" s="827"/>
      <c r="R912" s="827"/>
      <c r="S912" s="827"/>
      <c r="T912" s="827"/>
      <c r="U912" s="827"/>
      <c r="V912" s="827"/>
      <c r="W912" s="827"/>
      <c r="X912" s="827"/>
      <c r="Y912" s="827"/>
      <c r="Z912" s="827"/>
      <c r="AA912" s="827"/>
    </row>
    <row r="913" spans="1:27" ht="90" customHeight="1">
      <c r="A913" s="827"/>
      <c r="B913" s="3378"/>
      <c r="C913" s="3379"/>
      <c r="D913" s="3378"/>
      <c r="E913" s="3382"/>
      <c r="F913" s="3382"/>
      <c r="G913" s="3382"/>
      <c r="H913" s="3379"/>
      <c r="I913" s="3378"/>
      <c r="J913" s="3382"/>
      <c r="K913" s="3382"/>
      <c r="L913" s="3382"/>
      <c r="M913" s="3379"/>
      <c r="N913" s="2885"/>
      <c r="O913" s="827"/>
      <c r="P913" s="827"/>
      <c r="Q913" s="827"/>
      <c r="R913" s="827"/>
      <c r="S913" s="827"/>
      <c r="T913" s="827"/>
      <c r="U913" s="827"/>
      <c r="V913" s="827"/>
      <c r="W913" s="827"/>
      <c r="X913" s="827"/>
      <c r="Y913" s="827"/>
      <c r="Z913" s="827"/>
      <c r="AA913" s="827"/>
    </row>
    <row r="914" spans="1:27" ht="15" customHeight="1">
      <c r="B914" s="1"/>
      <c r="C914" s="1"/>
      <c r="D914" s="1"/>
      <c r="E914" s="1"/>
      <c r="F914" s="1"/>
      <c r="G914" s="1"/>
      <c r="H914" s="1"/>
      <c r="I914" s="1"/>
      <c r="J914" s="1"/>
      <c r="K914" s="1"/>
      <c r="L914" s="1"/>
      <c r="M914" s="1"/>
      <c r="N914" s="2358"/>
      <c r="O914" s="1"/>
    </row>
    <row r="915" spans="1:27" ht="15" customHeight="1">
      <c r="B915" s="3157" t="s">
        <v>883</v>
      </c>
      <c r="C915" s="2885"/>
      <c r="D915" s="2885"/>
      <c r="E915" s="2885"/>
      <c r="F915" s="2885"/>
      <c r="G915" s="2885"/>
      <c r="H915" s="2885"/>
      <c r="I915" s="2885"/>
      <c r="J915" s="2885"/>
      <c r="K915" s="2885"/>
      <c r="L915" s="2885"/>
      <c r="M915" s="2885"/>
      <c r="N915" s="2358"/>
      <c r="O915" s="1"/>
    </row>
    <row r="916" spans="1:27" ht="15" customHeight="1">
      <c r="B916" s="2949" t="s">
        <v>884</v>
      </c>
      <c r="C916" s="2882"/>
      <c r="D916" s="2882"/>
      <c r="E916" s="2882"/>
      <c r="F916" s="2882"/>
      <c r="G916" s="2882"/>
      <c r="H916" s="2882"/>
      <c r="I916" s="2882"/>
      <c r="J916" s="2882"/>
      <c r="K916" s="2882"/>
      <c r="L916" s="2882"/>
      <c r="M916" s="2882"/>
    </row>
    <row r="917" spans="1:27" ht="15" customHeight="1">
      <c r="B917" s="2882"/>
      <c r="C917" s="2882"/>
      <c r="D917" s="2882"/>
      <c r="E917" s="2882"/>
      <c r="F917" s="2882"/>
      <c r="G917" s="2882"/>
      <c r="H917" s="2882"/>
      <c r="I917" s="2882"/>
      <c r="J917" s="2882"/>
      <c r="K917" s="2882"/>
      <c r="L917" s="2882"/>
      <c r="M917" s="2882"/>
    </row>
    <row r="918" spans="1:27" ht="15" customHeight="1">
      <c r="B918" s="1"/>
      <c r="C918" s="1"/>
      <c r="D918" s="1"/>
      <c r="E918" s="1"/>
      <c r="F918" s="1"/>
      <c r="G918" s="1"/>
      <c r="H918" s="1"/>
      <c r="I918" s="1"/>
      <c r="J918" s="1"/>
      <c r="K918" s="1"/>
      <c r="L918" s="1"/>
      <c r="M918" s="1"/>
    </row>
    <row r="919" spans="1:27" ht="15" customHeight="1">
      <c r="B919" s="3157" t="s">
        <v>885</v>
      </c>
      <c r="C919" s="2885"/>
      <c r="D919" s="2885"/>
      <c r="E919" s="2885"/>
      <c r="F919" s="2885"/>
      <c r="G919" s="2885"/>
      <c r="H919" s="2885"/>
      <c r="I919" s="2885"/>
      <c r="J919" s="2885"/>
      <c r="K919" s="2885"/>
      <c r="L919" s="2885"/>
      <c r="M919" s="2885"/>
    </row>
    <row r="920" spans="1:27" ht="15" customHeight="1">
      <c r="B920" s="1"/>
      <c r="C920" s="1"/>
      <c r="D920" s="1"/>
      <c r="E920" s="1"/>
      <c r="F920" s="1"/>
      <c r="G920" s="1"/>
      <c r="H920" s="1"/>
      <c r="I920" s="1"/>
      <c r="J920" s="1"/>
      <c r="K920" s="1"/>
      <c r="L920" s="1"/>
      <c r="M920" s="1"/>
    </row>
    <row r="921" spans="1:27" ht="15" customHeight="1">
      <c r="B921" s="3333" t="s">
        <v>886</v>
      </c>
      <c r="C921" s="2885"/>
      <c r="D921" s="2885"/>
      <c r="E921" s="2885"/>
      <c r="F921" s="2885"/>
      <c r="G921" s="2885"/>
      <c r="H921" s="2885"/>
      <c r="I921" s="3030"/>
      <c r="J921" s="3334" t="s">
        <v>43</v>
      </c>
      <c r="K921" s="3030"/>
      <c r="L921" s="3334" t="s">
        <v>887</v>
      </c>
      <c r="M921" s="2885"/>
    </row>
    <row r="922" spans="1:27" ht="15" customHeight="1">
      <c r="B922" s="3297"/>
      <c r="C922" s="3297"/>
      <c r="D922" s="3297"/>
      <c r="E922" s="3297"/>
      <c r="F922" s="3297"/>
      <c r="G922" s="3297"/>
      <c r="H922" s="3297"/>
      <c r="I922" s="3298"/>
      <c r="J922" s="3297"/>
      <c r="K922" s="3298"/>
      <c r="L922" s="3297"/>
      <c r="M922" s="3297"/>
    </row>
    <row r="923" spans="1:27" ht="15" customHeight="1">
      <c r="A923" s="12"/>
      <c r="B923" s="1925" t="s">
        <v>888</v>
      </c>
      <c r="C923" s="1925"/>
      <c r="D923" s="1925"/>
      <c r="E923" s="1925"/>
      <c r="F923" s="1925"/>
      <c r="G923" s="1925"/>
      <c r="H923" s="1925"/>
      <c r="I923" s="1992"/>
      <c r="J923" s="3388">
        <v>81</v>
      </c>
      <c r="K923" s="3341"/>
      <c r="L923" s="3389">
        <v>1</v>
      </c>
      <c r="M923" s="3371"/>
      <c r="N923" s="12"/>
      <c r="O923" s="12"/>
      <c r="P923" s="12"/>
      <c r="Q923" s="12"/>
      <c r="R923" s="12"/>
      <c r="S923" s="12"/>
      <c r="T923" s="12"/>
      <c r="U923" s="12"/>
      <c r="V923" s="12"/>
      <c r="W923" s="12"/>
      <c r="X923" s="12"/>
      <c r="Y923" s="12"/>
      <c r="Z923" s="12"/>
      <c r="AA923" s="12"/>
    </row>
    <row r="924" spans="1:27" ht="15" customHeight="1">
      <c r="A924" s="12"/>
      <c r="B924" s="1791" t="s">
        <v>889</v>
      </c>
      <c r="C924" s="1791"/>
      <c r="D924" s="1791"/>
      <c r="E924" s="1791"/>
      <c r="F924" s="1791"/>
      <c r="G924" s="1791"/>
      <c r="H924" s="1791"/>
      <c r="I924" s="1994"/>
      <c r="J924" s="3386">
        <v>0.38800000000000001</v>
      </c>
      <c r="K924" s="3339"/>
      <c r="L924" s="3344">
        <v>1</v>
      </c>
      <c r="M924" s="3355"/>
      <c r="N924" s="12"/>
      <c r="O924" s="12"/>
      <c r="P924" s="12"/>
      <c r="Q924" s="12"/>
      <c r="R924" s="12"/>
      <c r="S924" s="12"/>
      <c r="T924" s="12"/>
      <c r="U924" s="12"/>
      <c r="V924" s="12"/>
      <c r="W924" s="12"/>
      <c r="X924" s="12"/>
      <c r="Y924" s="12"/>
      <c r="Z924" s="12"/>
      <c r="AA924" s="12"/>
    </row>
    <row r="925" spans="1:27" ht="15" customHeight="1">
      <c r="A925" s="12"/>
      <c r="B925" s="1791" t="s">
        <v>888</v>
      </c>
      <c r="C925" s="1791"/>
      <c r="D925" s="1791"/>
      <c r="E925" s="1791"/>
      <c r="F925" s="1791"/>
      <c r="G925" s="1791"/>
      <c r="H925" s="1791"/>
      <c r="I925" s="1994"/>
      <c r="J925" s="2359"/>
      <c r="K925" s="840">
        <v>1347</v>
      </c>
      <c r="L925" s="3344">
        <v>1</v>
      </c>
      <c r="M925" s="3355"/>
      <c r="N925" s="12"/>
      <c r="O925" s="12"/>
      <c r="P925" s="12"/>
      <c r="Q925" s="12"/>
      <c r="R925" s="12"/>
      <c r="S925" s="12"/>
      <c r="T925" s="12"/>
      <c r="U925" s="12"/>
      <c r="V925" s="12"/>
      <c r="W925" s="12"/>
      <c r="X925" s="12"/>
      <c r="Y925" s="12"/>
      <c r="Z925" s="12"/>
      <c r="AA925" s="12"/>
    </row>
    <row r="926" spans="1:27" ht="15" customHeight="1">
      <c r="A926" s="12"/>
      <c r="B926" s="1791" t="s">
        <v>889</v>
      </c>
      <c r="C926" s="1791"/>
      <c r="D926" s="1791"/>
      <c r="E926" s="1791"/>
      <c r="F926" s="1791"/>
      <c r="G926" s="1791"/>
      <c r="H926" s="1791"/>
      <c r="I926" s="1994"/>
      <c r="J926" s="2359"/>
      <c r="K926" s="841">
        <v>40.9</v>
      </c>
      <c r="L926" s="3344">
        <v>1</v>
      </c>
      <c r="M926" s="3355"/>
      <c r="N926" s="12"/>
      <c r="O926" s="12"/>
      <c r="P926" s="12"/>
      <c r="Q926" s="12"/>
      <c r="R926" s="12"/>
      <c r="S926" s="12"/>
      <c r="T926" s="12"/>
      <c r="U926" s="12"/>
      <c r="V926" s="12"/>
      <c r="W926" s="12"/>
      <c r="X926" s="12"/>
      <c r="Y926" s="12"/>
      <c r="Z926" s="12"/>
      <c r="AA926" s="12"/>
    </row>
    <row r="927" spans="1:27" ht="15" customHeight="1">
      <c r="A927" s="12"/>
      <c r="B927" s="1791" t="s">
        <v>890</v>
      </c>
      <c r="C927" s="1791"/>
      <c r="D927" s="1791"/>
      <c r="E927" s="1791"/>
      <c r="F927" s="1791"/>
      <c r="G927" s="1791"/>
      <c r="H927" s="1791"/>
      <c r="I927" s="1994"/>
      <c r="J927" s="3385">
        <v>10</v>
      </c>
      <c r="K927" s="3339"/>
      <c r="L927" s="3344">
        <v>1</v>
      </c>
      <c r="M927" s="3355"/>
      <c r="N927" s="12"/>
      <c r="O927" s="12"/>
      <c r="P927" s="12"/>
      <c r="Q927" s="12"/>
      <c r="R927" s="12"/>
      <c r="S927" s="12"/>
      <c r="T927" s="12"/>
      <c r="U927" s="12"/>
      <c r="V927" s="12"/>
      <c r="W927" s="12"/>
      <c r="X927" s="12"/>
      <c r="Y927" s="12"/>
      <c r="Z927" s="12"/>
      <c r="AA927" s="12"/>
    </row>
    <row r="928" spans="1:27" ht="15" customHeight="1">
      <c r="A928" s="12"/>
      <c r="B928" s="1791" t="s">
        <v>891</v>
      </c>
      <c r="C928" s="1791"/>
      <c r="D928" s="1791"/>
      <c r="E928" s="1791"/>
      <c r="F928" s="1791"/>
      <c r="G928" s="1791"/>
      <c r="H928" s="1791"/>
      <c r="I928" s="1994"/>
      <c r="J928" s="3386">
        <v>0.39200000000000002</v>
      </c>
      <c r="K928" s="3339"/>
      <c r="L928" s="3344">
        <v>1</v>
      </c>
      <c r="M928" s="3355"/>
      <c r="N928" s="12"/>
      <c r="O928" s="12"/>
      <c r="P928" s="12"/>
      <c r="Q928" s="12"/>
      <c r="R928" s="12"/>
      <c r="S928" s="12"/>
      <c r="T928" s="12"/>
      <c r="U928" s="12"/>
      <c r="V928" s="12"/>
      <c r="W928" s="12"/>
      <c r="X928" s="12"/>
      <c r="Y928" s="12"/>
      <c r="Z928" s="12"/>
      <c r="AA928" s="12"/>
    </row>
    <row r="929" spans="1:27" ht="15" customHeight="1">
      <c r="A929" s="12"/>
      <c r="B929" s="1791" t="s">
        <v>890</v>
      </c>
      <c r="C929" s="1791"/>
      <c r="D929" s="1791"/>
      <c r="E929" s="1791"/>
      <c r="F929" s="1791"/>
      <c r="G929" s="1791"/>
      <c r="H929" s="1791"/>
      <c r="I929" s="1994"/>
      <c r="J929" s="3387">
        <v>168</v>
      </c>
      <c r="K929" s="3339"/>
      <c r="L929" s="3344">
        <v>1</v>
      </c>
      <c r="M929" s="3355"/>
      <c r="N929" s="12"/>
      <c r="O929" s="12"/>
      <c r="P929" s="12"/>
      <c r="Q929" s="12"/>
      <c r="R929" s="12"/>
      <c r="S929" s="12"/>
      <c r="T929" s="12"/>
      <c r="U929" s="12"/>
      <c r="V929" s="12"/>
      <c r="W929" s="12"/>
      <c r="X929" s="12"/>
      <c r="Y929" s="12"/>
      <c r="Z929" s="12"/>
      <c r="AA929" s="12"/>
    </row>
    <row r="930" spans="1:27" ht="15" customHeight="1">
      <c r="A930" s="12"/>
      <c r="B930" s="1791" t="s">
        <v>891</v>
      </c>
      <c r="C930" s="1791"/>
      <c r="D930" s="1791"/>
      <c r="E930" s="1791"/>
      <c r="F930" s="1791"/>
      <c r="G930" s="1791"/>
      <c r="H930" s="1791"/>
      <c r="I930" s="1994"/>
      <c r="J930" s="3386">
        <v>0.41599999999999998</v>
      </c>
      <c r="K930" s="3339"/>
      <c r="L930" s="3344">
        <v>1</v>
      </c>
      <c r="M930" s="3355"/>
      <c r="N930" s="12"/>
      <c r="O930" s="12"/>
      <c r="P930" s="12"/>
      <c r="Q930" s="12"/>
      <c r="R930" s="12"/>
      <c r="S930" s="12"/>
      <c r="T930" s="12"/>
      <c r="U930" s="12"/>
      <c r="V930" s="12"/>
      <c r="W930" s="12"/>
      <c r="X930" s="12"/>
      <c r="Y930" s="12"/>
      <c r="Z930" s="12"/>
      <c r="AA930" s="12"/>
    </row>
    <row r="931" spans="1:27" ht="15" customHeight="1">
      <c r="A931" s="12"/>
      <c r="B931" s="2051" t="s">
        <v>892</v>
      </c>
      <c r="C931" s="2051"/>
      <c r="D931" s="2051"/>
      <c r="E931" s="2051"/>
      <c r="F931" s="2051"/>
      <c r="G931" s="2051"/>
      <c r="H931" s="2051"/>
      <c r="I931" s="2360"/>
      <c r="J931" s="3331" t="s">
        <v>893</v>
      </c>
      <c r="K931" s="3332"/>
      <c r="L931" s="3332"/>
      <c r="M931" s="3332"/>
      <c r="N931" s="12"/>
      <c r="O931" s="12"/>
      <c r="P931" s="12"/>
      <c r="Q931" s="12"/>
      <c r="R931" s="12"/>
      <c r="S931" s="12"/>
      <c r="T931" s="12"/>
      <c r="U931" s="12"/>
      <c r="V931" s="12"/>
      <c r="W931" s="12"/>
      <c r="X931" s="12"/>
      <c r="Y931" s="12"/>
      <c r="Z931" s="12"/>
      <c r="AA931" s="12"/>
    </row>
    <row r="932" spans="1:27" ht="15" customHeight="1">
      <c r="A932" s="12"/>
      <c r="B932" s="3372" t="s">
        <v>894</v>
      </c>
      <c r="C932" s="3373"/>
      <c r="D932" s="3373"/>
      <c r="E932" s="3373"/>
      <c r="F932" s="3373"/>
      <c r="G932" s="3373"/>
      <c r="H932" s="3373"/>
      <c r="I932" s="3373"/>
      <c r="J932" s="3373"/>
      <c r="K932" s="3373"/>
      <c r="L932" s="3373"/>
      <c r="M932" s="3373"/>
      <c r="N932" s="12"/>
      <c r="O932" s="12"/>
      <c r="P932" s="12"/>
      <c r="Q932" s="12"/>
      <c r="R932" s="12"/>
      <c r="S932" s="12"/>
      <c r="T932" s="12"/>
      <c r="U932" s="12"/>
      <c r="V932" s="12"/>
      <c r="W932" s="12"/>
      <c r="X932" s="12"/>
      <c r="Y932" s="12"/>
      <c r="Z932" s="12"/>
      <c r="AA932" s="12"/>
    </row>
    <row r="933" spans="1:27" ht="15" customHeight="1">
      <c r="B933" s="1"/>
      <c r="C933" s="1"/>
      <c r="D933" s="1"/>
      <c r="E933" s="1"/>
      <c r="F933" s="1"/>
      <c r="G933" s="1"/>
      <c r="H933" s="1"/>
      <c r="I933" s="1"/>
      <c r="J933" s="1"/>
      <c r="K933" s="1"/>
      <c r="L933" s="1"/>
      <c r="M933" s="1"/>
    </row>
    <row r="934" spans="1:27" ht="15" customHeight="1">
      <c r="B934" s="3333" t="s">
        <v>895</v>
      </c>
      <c r="C934" s="2885"/>
      <c r="D934" s="2885"/>
      <c r="E934" s="2885"/>
      <c r="F934" s="2885"/>
      <c r="G934" s="2885"/>
      <c r="H934" s="2885"/>
      <c r="I934" s="3030"/>
      <c r="J934" s="3334" t="s">
        <v>43</v>
      </c>
      <c r="K934" s="3030"/>
      <c r="L934" s="3334" t="s">
        <v>887</v>
      </c>
      <c r="M934" s="2885"/>
    </row>
    <row r="935" spans="1:27" ht="15" customHeight="1">
      <c r="B935" s="3297"/>
      <c r="C935" s="3297"/>
      <c r="D935" s="3297"/>
      <c r="E935" s="3297"/>
      <c r="F935" s="3297"/>
      <c r="G935" s="3297"/>
      <c r="H935" s="3297"/>
      <c r="I935" s="3298"/>
      <c r="J935" s="3297"/>
      <c r="K935" s="3298"/>
      <c r="L935" s="3297"/>
      <c r="M935" s="3297"/>
    </row>
    <row r="936" spans="1:27" ht="15" customHeight="1">
      <c r="A936" s="12"/>
      <c r="B936" s="3047" t="s">
        <v>888</v>
      </c>
      <c r="C936" s="2995"/>
      <c r="D936" s="2995"/>
      <c r="E936" s="2995"/>
      <c r="F936" s="2995"/>
      <c r="G936" s="2995"/>
      <c r="H936" s="2995"/>
      <c r="I936" s="3312"/>
      <c r="J936" s="3368">
        <v>64</v>
      </c>
      <c r="K936" s="3369"/>
      <c r="L936" s="3370">
        <v>1</v>
      </c>
      <c r="M936" s="3371"/>
      <c r="N936" s="12"/>
      <c r="O936" s="12"/>
      <c r="P936" s="12"/>
      <c r="Q936" s="12"/>
      <c r="R936" s="12"/>
      <c r="S936" s="12"/>
      <c r="T936" s="12"/>
      <c r="U936" s="12"/>
      <c r="V936" s="12"/>
      <c r="W936" s="12"/>
      <c r="X936" s="12"/>
      <c r="Y936" s="12"/>
      <c r="Z936" s="12"/>
      <c r="AA936" s="12"/>
    </row>
    <row r="937" spans="1:27" ht="15" customHeight="1">
      <c r="A937" s="12"/>
      <c r="B937" s="2907" t="s">
        <v>889</v>
      </c>
      <c r="C937" s="2908"/>
      <c r="D937" s="2908"/>
      <c r="E937" s="2908"/>
      <c r="F937" s="2908"/>
      <c r="G937" s="2908"/>
      <c r="H937" s="2908"/>
      <c r="I937" s="3034"/>
      <c r="J937" s="3359">
        <v>37.9</v>
      </c>
      <c r="K937" s="3360"/>
      <c r="L937" s="3354">
        <v>1</v>
      </c>
      <c r="M937" s="3355"/>
      <c r="N937" s="12"/>
      <c r="O937" s="12"/>
      <c r="P937" s="12"/>
      <c r="Q937" s="12"/>
      <c r="R937" s="12"/>
      <c r="S937" s="12"/>
      <c r="T937" s="12"/>
      <c r="U937" s="12"/>
      <c r="V937" s="12"/>
      <c r="W937" s="12"/>
      <c r="X937" s="12"/>
      <c r="Y937" s="12"/>
      <c r="Z937" s="12"/>
      <c r="AA937" s="12"/>
    </row>
    <row r="938" spans="1:27" ht="15" customHeight="1">
      <c r="A938" s="12"/>
      <c r="B938" s="1907" t="s">
        <v>888</v>
      </c>
      <c r="C938" s="2361"/>
      <c r="D938" s="2361"/>
      <c r="E938" s="2361"/>
      <c r="F938" s="2361"/>
      <c r="G938" s="2361"/>
      <c r="H938" s="2361"/>
      <c r="I938" s="2362"/>
      <c r="J938" s="3361">
        <v>1144</v>
      </c>
      <c r="K938" s="3360"/>
      <c r="L938" s="3354">
        <v>1</v>
      </c>
      <c r="M938" s="3355"/>
      <c r="N938" s="12"/>
      <c r="O938" s="12"/>
      <c r="P938" s="12"/>
      <c r="Q938" s="12"/>
      <c r="R938" s="12"/>
      <c r="S938" s="12"/>
      <c r="T938" s="12"/>
      <c r="U938" s="12"/>
      <c r="V938" s="12"/>
      <c r="W938" s="12"/>
      <c r="X938" s="12"/>
      <c r="Y938" s="12"/>
      <c r="Z938" s="12"/>
      <c r="AA938" s="12"/>
    </row>
    <row r="939" spans="1:27" ht="15" customHeight="1">
      <c r="A939" s="12"/>
      <c r="B939" s="1907" t="s">
        <v>889</v>
      </c>
      <c r="C939" s="2361"/>
      <c r="D939" s="2361"/>
      <c r="E939" s="2361"/>
      <c r="F939" s="2361"/>
      <c r="G939" s="2361"/>
      <c r="H939" s="2361"/>
      <c r="I939" s="2362"/>
      <c r="J939" s="3362">
        <v>0.40799999999999997</v>
      </c>
      <c r="K939" s="3360"/>
      <c r="L939" s="3354">
        <v>1</v>
      </c>
      <c r="M939" s="3355"/>
      <c r="N939" s="12"/>
      <c r="O939" s="12"/>
      <c r="P939" s="12"/>
      <c r="Q939" s="12"/>
      <c r="R939" s="12"/>
      <c r="S939" s="12"/>
      <c r="T939" s="12"/>
      <c r="U939" s="12"/>
      <c r="V939" s="12"/>
      <c r="W939" s="12"/>
      <c r="X939" s="12"/>
      <c r="Y939" s="12"/>
      <c r="Z939" s="12"/>
      <c r="AA939" s="12"/>
    </row>
    <row r="940" spans="1:27" ht="15" customHeight="1">
      <c r="A940" s="12"/>
      <c r="B940" s="1907" t="s">
        <v>890</v>
      </c>
      <c r="C940" s="2361"/>
      <c r="D940" s="2361"/>
      <c r="E940" s="2361"/>
      <c r="F940" s="2361"/>
      <c r="G940" s="2361"/>
      <c r="H940" s="2361"/>
      <c r="I940" s="2362"/>
      <c r="J940" s="3361">
        <v>8</v>
      </c>
      <c r="K940" s="3360"/>
      <c r="L940" s="3354">
        <v>1</v>
      </c>
      <c r="M940" s="3355"/>
      <c r="N940" s="12"/>
      <c r="O940" s="12"/>
      <c r="P940" s="12"/>
      <c r="Q940" s="12"/>
      <c r="R940" s="12"/>
      <c r="S940" s="12"/>
      <c r="T940" s="12"/>
      <c r="U940" s="12"/>
      <c r="V940" s="12"/>
      <c r="W940" s="12"/>
      <c r="X940" s="12"/>
      <c r="Y940" s="12"/>
      <c r="Z940" s="12"/>
      <c r="AA940" s="12"/>
    </row>
    <row r="941" spans="1:27" ht="15" customHeight="1">
      <c r="A941" s="12"/>
      <c r="B941" s="1907" t="s">
        <v>891</v>
      </c>
      <c r="C941" s="2361"/>
      <c r="D941" s="2361"/>
      <c r="E941" s="2361"/>
      <c r="F941" s="2361"/>
      <c r="G941" s="2361"/>
      <c r="H941" s="2361"/>
      <c r="I941" s="2362"/>
      <c r="J941" s="3356">
        <v>38.6</v>
      </c>
      <c r="K941" s="3357"/>
      <c r="L941" s="3354">
        <v>1</v>
      </c>
      <c r="M941" s="3355"/>
      <c r="N941" s="12"/>
      <c r="O941" s="12"/>
      <c r="P941" s="12"/>
      <c r="Q941" s="12"/>
      <c r="R941" s="12"/>
      <c r="S941" s="12"/>
      <c r="T941" s="12"/>
      <c r="U941" s="12"/>
      <c r="V941" s="12"/>
      <c r="W941" s="12"/>
      <c r="X941" s="12"/>
      <c r="Y941" s="12"/>
      <c r="Z941" s="12"/>
      <c r="AA941" s="12"/>
    </row>
    <row r="942" spans="1:27" ht="15" customHeight="1">
      <c r="A942" s="12"/>
      <c r="B942" s="2907" t="s">
        <v>890</v>
      </c>
      <c r="C942" s="2908"/>
      <c r="D942" s="2908"/>
      <c r="E942" s="2908"/>
      <c r="F942" s="2908"/>
      <c r="G942" s="2908"/>
      <c r="H942" s="2908"/>
      <c r="I942" s="3034"/>
      <c r="J942" s="3358">
        <v>145</v>
      </c>
      <c r="K942" s="3339"/>
      <c r="L942" s="3354">
        <v>1</v>
      </c>
      <c r="M942" s="3355"/>
      <c r="N942" s="12"/>
      <c r="O942" s="12"/>
      <c r="P942" s="12"/>
      <c r="Q942" s="12"/>
      <c r="R942" s="12"/>
      <c r="S942" s="12"/>
      <c r="T942" s="12"/>
      <c r="U942" s="12"/>
      <c r="V942" s="12"/>
      <c r="W942" s="12"/>
      <c r="X942" s="12"/>
      <c r="Y942" s="12"/>
      <c r="Z942" s="12"/>
      <c r="AA942" s="12"/>
    </row>
    <row r="943" spans="1:27" ht="15" customHeight="1">
      <c r="A943" s="12"/>
      <c r="B943" s="2907" t="s">
        <v>891</v>
      </c>
      <c r="C943" s="2908"/>
      <c r="D943" s="2908"/>
      <c r="E943" s="2908"/>
      <c r="F943" s="2908"/>
      <c r="G943" s="2908"/>
      <c r="H943" s="2908"/>
      <c r="I943" s="3034"/>
      <c r="J943" s="3353">
        <v>0.41499999999999998</v>
      </c>
      <c r="K943" s="3339"/>
      <c r="L943" s="3354">
        <v>1</v>
      </c>
      <c r="M943" s="3355"/>
      <c r="N943" s="12"/>
      <c r="O943" s="12"/>
      <c r="P943" s="12"/>
      <c r="Q943" s="12"/>
      <c r="R943" s="12"/>
      <c r="S943" s="12"/>
      <c r="T943" s="12"/>
      <c r="U943" s="12"/>
      <c r="V943" s="12"/>
      <c r="W943" s="12"/>
      <c r="X943" s="12"/>
      <c r="Y943" s="12"/>
      <c r="Z943" s="12"/>
      <c r="AA943" s="12"/>
    </row>
    <row r="944" spans="1:27" ht="15" customHeight="1">
      <c r="A944" s="12"/>
      <c r="B944" s="3330" t="s">
        <v>892</v>
      </c>
      <c r="C944" s="3294"/>
      <c r="D944" s="3294"/>
      <c r="E944" s="3294"/>
      <c r="F944" s="3294"/>
      <c r="G944" s="3294"/>
      <c r="H944" s="3294"/>
      <c r="I944" s="3295"/>
      <c r="J944" s="3331" t="s">
        <v>896</v>
      </c>
      <c r="K944" s="3332"/>
      <c r="L944" s="3332"/>
      <c r="M944" s="3332"/>
      <c r="N944" s="12"/>
      <c r="O944" s="12"/>
      <c r="P944" s="12"/>
      <c r="Q944" s="12"/>
      <c r="R944" s="12"/>
      <c r="S944" s="12"/>
      <c r="T944" s="12"/>
      <c r="U944" s="12"/>
      <c r="V944" s="12"/>
      <c r="W944" s="12"/>
      <c r="X944" s="12"/>
      <c r="Y944" s="12"/>
      <c r="Z944" s="12"/>
      <c r="AA944" s="12"/>
    </row>
    <row r="945" spans="1:27" ht="15" customHeight="1">
      <c r="B945" s="1"/>
      <c r="C945" s="1"/>
      <c r="D945" s="1"/>
      <c r="E945" s="1"/>
      <c r="F945" s="1"/>
      <c r="G945" s="1"/>
      <c r="H945" s="1"/>
      <c r="I945" s="1"/>
      <c r="J945" s="1"/>
      <c r="K945" s="1"/>
      <c r="L945" s="1"/>
      <c r="M945" s="1"/>
      <c r="N945" s="1"/>
    </row>
    <row r="946" spans="1:27" ht="15" customHeight="1">
      <c r="B946" s="3333" t="s">
        <v>897</v>
      </c>
      <c r="C946" s="2885"/>
      <c r="D946" s="2885"/>
      <c r="E946" s="2885"/>
      <c r="F946" s="2885"/>
      <c r="G946" s="2885"/>
      <c r="H946" s="2885"/>
      <c r="I946" s="3030"/>
      <c r="J946" s="3334" t="s">
        <v>43</v>
      </c>
      <c r="K946" s="3030"/>
      <c r="L946" s="3334" t="s">
        <v>887</v>
      </c>
      <c r="M946" s="2885"/>
      <c r="N946" s="1"/>
    </row>
    <row r="947" spans="1:27" ht="15" customHeight="1">
      <c r="B947" s="3297"/>
      <c r="C947" s="3297"/>
      <c r="D947" s="3297"/>
      <c r="E947" s="3297"/>
      <c r="F947" s="3297"/>
      <c r="G947" s="3297"/>
      <c r="H947" s="3297"/>
      <c r="I947" s="3298"/>
      <c r="J947" s="3297"/>
      <c r="K947" s="3298"/>
      <c r="L947" s="3297"/>
      <c r="M947" s="3297"/>
      <c r="N947" s="1"/>
    </row>
    <row r="948" spans="1:27" ht="15" customHeight="1">
      <c r="A948" s="12"/>
      <c r="B948" s="2111" t="s">
        <v>898</v>
      </c>
      <c r="C948" s="2111"/>
      <c r="D948" s="2111"/>
      <c r="E948" s="2111"/>
      <c r="F948" s="2111"/>
      <c r="G948" s="2111"/>
      <c r="H948" s="2111"/>
      <c r="I948" s="2363"/>
      <c r="J948" s="3340">
        <v>9661.5300000000007</v>
      </c>
      <c r="K948" s="3341"/>
      <c r="L948" s="3342">
        <v>1</v>
      </c>
      <c r="M948" s="3084"/>
      <c r="N948" s="12"/>
      <c r="O948" s="12"/>
      <c r="P948" s="12"/>
      <c r="Q948" s="12"/>
      <c r="R948" s="12"/>
      <c r="S948" s="12"/>
      <c r="T948" s="12"/>
      <c r="U948" s="12"/>
      <c r="V948" s="12"/>
      <c r="W948" s="12"/>
      <c r="X948" s="12"/>
      <c r="Y948" s="12"/>
      <c r="Z948" s="12"/>
      <c r="AA948" s="12"/>
    </row>
    <row r="949" spans="1:27" ht="15" customHeight="1">
      <c r="A949" s="12"/>
      <c r="B949" s="1834" t="s">
        <v>899</v>
      </c>
      <c r="C949" s="1834"/>
      <c r="D949" s="1834"/>
      <c r="E949" s="1834"/>
      <c r="F949" s="1834"/>
      <c r="G949" s="1834"/>
      <c r="H949" s="1834"/>
      <c r="I949" s="789"/>
      <c r="J949" s="3343">
        <v>4.0000000000000002E-4</v>
      </c>
      <c r="K949" s="3339"/>
      <c r="L949" s="3344">
        <v>1</v>
      </c>
      <c r="M949" s="3345"/>
      <c r="N949" s="12"/>
      <c r="O949" s="12"/>
      <c r="P949" s="12"/>
      <c r="Q949" s="12"/>
      <c r="R949" s="12"/>
      <c r="S949" s="12"/>
      <c r="T949" s="12"/>
      <c r="U949" s="12"/>
      <c r="V949" s="12"/>
      <c r="W949" s="12"/>
      <c r="X949" s="12"/>
      <c r="Y949" s="12"/>
      <c r="Z949" s="12"/>
      <c r="AA949" s="12"/>
    </row>
    <row r="950" spans="1:27" ht="15" customHeight="1">
      <c r="A950" s="12"/>
      <c r="B950" s="1834" t="s">
        <v>900</v>
      </c>
      <c r="C950" s="1834"/>
      <c r="D950" s="1834"/>
      <c r="E950" s="1834"/>
      <c r="F950" s="1834"/>
      <c r="G950" s="1834"/>
      <c r="H950" s="1834"/>
      <c r="I950" s="789"/>
      <c r="J950" s="3338">
        <v>6091</v>
      </c>
      <c r="K950" s="3339"/>
      <c r="L950" s="3344">
        <v>1</v>
      </c>
      <c r="M950" s="3345"/>
      <c r="N950" s="12"/>
      <c r="O950" s="12"/>
      <c r="P950" s="12"/>
      <c r="Q950" s="12"/>
      <c r="R950" s="12"/>
      <c r="S950" s="12"/>
      <c r="T950" s="12"/>
      <c r="U950" s="12"/>
      <c r="V950" s="12"/>
      <c r="W950" s="12"/>
      <c r="X950" s="12"/>
      <c r="Y950" s="12"/>
      <c r="Z950" s="12"/>
      <c r="AA950" s="12"/>
    </row>
    <row r="951" spans="1:27" ht="15" customHeight="1">
      <c r="A951" s="12"/>
      <c r="B951" s="1834" t="s">
        <v>901</v>
      </c>
      <c r="C951" s="1834"/>
      <c r="D951" s="1834"/>
      <c r="E951" s="1834"/>
      <c r="F951" s="1834"/>
      <c r="G951" s="1834"/>
      <c r="H951" s="1834"/>
      <c r="I951" s="789"/>
      <c r="J951" s="3343">
        <v>2.9999999999999997E-4</v>
      </c>
      <c r="K951" s="3339"/>
      <c r="L951" s="3344">
        <v>1</v>
      </c>
      <c r="M951" s="3345"/>
      <c r="N951" s="1810"/>
      <c r="O951" s="12"/>
      <c r="P951" s="12"/>
      <c r="Q951" s="12"/>
      <c r="R951" s="12"/>
      <c r="S951" s="12"/>
      <c r="T951" s="12"/>
      <c r="U951" s="12"/>
      <c r="V951" s="12"/>
      <c r="W951" s="12"/>
      <c r="X951" s="12"/>
      <c r="Y951" s="12"/>
      <c r="Z951" s="12"/>
      <c r="AA951" s="12"/>
    </row>
    <row r="952" spans="1:27" ht="15" customHeight="1">
      <c r="A952" s="12"/>
      <c r="B952" s="3398" t="s">
        <v>902</v>
      </c>
      <c r="C952" s="2993"/>
      <c r="D952" s="2993"/>
      <c r="E952" s="2993"/>
      <c r="F952" s="2993"/>
      <c r="G952" s="2993"/>
      <c r="H952" s="2993"/>
      <c r="I952" s="3314"/>
      <c r="J952" s="3400" t="s">
        <v>903</v>
      </c>
      <c r="K952" s="2993"/>
      <c r="L952" s="2993"/>
      <c r="M952" s="2993"/>
      <c r="N952" s="1810"/>
      <c r="O952" s="12"/>
      <c r="P952" s="12"/>
      <c r="Q952" s="12"/>
      <c r="R952" s="12"/>
      <c r="S952" s="12"/>
      <c r="T952" s="12"/>
      <c r="U952" s="12"/>
      <c r="V952" s="12"/>
      <c r="W952" s="12"/>
      <c r="X952" s="12"/>
      <c r="Y952" s="12"/>
      <c r="Z952" s="12"/>
      <c r="AA952" s="12"/>
    </row>
    <row r="953" spans="1:27" ht="15" customHeight="1">
      <c r="A953" s="12"/>
      <c r="B953" s="3317"/>
      <c r="C953" s="3317"/>
      <c r="D953" s="3317"/>
      <c r="E953" s="3317"/>
      <c r="F953" s="3317"/>
      <c r="G953" s="3317"/>
      <c r="H953" s="3317"/>
      <c r="I953" s="3399"/>
      <c r="J953" s="3317"/>
      <c r="K953" s="3317"/>
      <c r="L953" s="3317"/>
      <c r="M953" s="3317"/>
      <c r="N953" s="1810"/>
      <c r="O953" s="12"/>
      <c r="P953" s="12"/>
      <c r="Q953" s="12"/>
      <c r="R953" s="12"/>
      <c r="S953" s="12"/>
      <c r="T953" s="12"/>
      <c r="U953" s="12"/>
      <c r="V953" s="12"/>
      <c r="W953" s="12"/>
      <c r="X953" s="12"/>
      <c r="Y953" s="12"/>
      <c r="Z953" s="12"/>
      <c r="AA953" s="12"/>
    </row>
    <row r="954" spans="1:27" ht="15" customHeight="1">
      <c r="B954" s="1"/>
      <c r="C954" s="1"/>
      <c r="D954" s="1"/>
      <c r="E954" s="1"/>
      <c r="F954" s="1"/>
      <c r="G954" s="1"/>
      <c r="H954" s="1"/>
      <c r="I954" s="1"/>
      <c r="J954" s="1"/>
      <c r="K954" s="1"/>
      <c r="L954" s="1"/>
      <c r="M954" s="1"/>
      <c r="N954" s="1704"/>
    </row>
    <row r="955" spans="1:27" ht="15" customHeight="1">
      <c r="B955" s="3333" t="s">
        <v>904</v>
      </c>
      <c r="C955" s="2885"/>
      <c r="D955" s="2885"/>
      <c r="E955" s="2885"/>
      <c r="F955" s="2885"/>
      <c r="G955" s="2885"/>
      <c r="H955" s="2885"/>
      <c r="I955" s="3030"/>
      <c r="J955" s="3334" t="s">
        <v>43</v>
      </c>
      <c r="K955" s="3030"/>
      <c r="L955" s="3334" t="s">
        <v>887</v>
      </c>
      <c r="M955" s="2885"/>
      <c r="N955" s="3352"/>
    </row>
    <row r="956" spans="1:27" ht="15" customHeight="1">
      <c r="B956" s="3297"/>
      <c r="C956" s="3297"/>
      <c r="D956" s="3297"/>
      <c r="E956" s="3297"/>
      <c r="F956" s="3297"/>
      <c r="G956" s="3297"/>
      <c r="H956" s="3297"/>
      <c r="I956" s="3298"/>
      <c r="J956" s="3297"/>
      <c r="K956" s="3298"/>
      <c r="L956" s="3297"/>
      <c r="M956" s="3297"/>
      <c r="N956" s="2885"/>
    </row>
    <row r="957" spans="1:27" ht="15" customHeight="1">
      <c r="A957" s="12"/>
      <c r="B957" s="2111" t="s">
        <v>898</v>
      </c>
      <c r="C957" s="2111"/>
      <c r="D957" s="2111"/>
      <c r="E957" s="2111"/>
      <c r="F957" s="2111"/>
      <c r="G957" s="2111"/>
      <c r="H957" s="2111"/>
      <c r="I957" s="2363"/>
      <c r="J957" s="3391">
        <v>9423.6299999999992</v>
      </c>
      <c r="K957" s="3341"/>
      <c r="L957" s="3392">
        <v>1</v>
      </c>
      <c r="M957" s="3084"/>
      <c r="N957" s="2885"/>
      <c r="O957" s="12"/>
      <c r="P957" s="12"/>
      <c r="Q957" s="12"/>
      <c r="R957" s="12"/>
      <c r="S957" s="12"/>
      <c r="T957" s="12"/>
      <c r="U957" s="12"/>
      <c r="V957" s="12"/>
      <c r="W957" s="12"/>
      <c r="X957" s="12"/>
      <c r="Y957" s="12"/>
      <c r="Z957" s="12"/>
      <c r="AA957" s="12"/>
    </row>
    <row r="958" spans="1:27" ht="15" customHeight="1">
      <c r="A958" s="12"/>
      <c r="B958" s="1834" t="s">
        <v>899</v>
      </c>
      <c r="C958" s="1834"/>
      <c r="D958" s="1834"/>
      <c r="E958" s="1834"/>
      <c r="F958" s="1834"/>
      <c r="G958" s="1834"/>
      <c r="H958" s="1834"/>
      <c r="I958" s="789"/>
      <c r="J958" s="3393">
        <v>5.0000000000000001E-4</v>
      </c>
      <c r="K958" s="3339"/>
      <c r="L958" s="3394">
        <v>1</v>
      </c>
      <c r="M958" s="3345"/>
      <c r="N958" s="2885"/>
      <c r="O958" s="12"/>
      <c r="P958" s="12"/>
      <c r="Q958" s="12"/>
      <c r="R958" s="12"/>
      <c r="S958" s="12"/>
      <c r="T958" s="12"/>
      <c r="U958" s="12"/>
      <c r="V958" s="12"/>
      <c r="W958" s="12"/>
      <c r="X958" s="12"/>
      <c r="Y958" s="12"/>
      <c r="Z958" s="12"/>
      <c r="AA958" s="12"/>
    </row>
    <row r="959" spans="1:27" ht="15" customHeight="1">
      <c r="A959" s="12"/>
      <c r="B959" s="1834" t="s">
        <v>900</v>
      </c>
      <c r="C959" s="1834"/>
      <c r="D959" s="1834"/>
      <c r="E959" s="1834"/>
      <c r="F959" s="1834"/>
      <c r="G959" s="1834"/>
      <c r="H959" s="1834"/>
      <c r="I959" s="789"/>
      <c r="J959" s="3395">
        <v>6091</v>
      </c>
      <c r="K959" s="3339"/>
      <c r="L959" s="3394">
        <v>1</v>
      </c>
      <c r="M959" s="3345"/>
      <c r="N959" s="2885"/>
      <c r="O959" s="12"/>
      <c r="P959" s="12"/>
      <c r="Q959" s="12"/>
      <c r="R959" s="12"/>
      <c r="S959" s="12"/>
      <c r="T959" s="12"/>
      <c r="U959" s="12"/>
      <c r="V959" s="12"/>
      <c r="W959" s="12"/>
      <c r="X959" s="12"/>
      <c r="Y959" s="12"/>
      <c r="Z959" s="12"/>
      <c r="AA959" s="12"/>
    </row>
    <row r="960" spans="1:27" ht="15" customHeight="1">
      <c r="A960" s="12"/>
      <c r="B960" s="1834" t="s">
        <v>901</v>
      </c>
      <c r="C960" s="1834"/>
      <c r="D960" s="1834"/>
      <c r="E960" s="1834"/>
      <c r="F960" s="1834"/>
      <c r="G960" s="1834"/>
      <c r="H960" s="1834"/>
      <c r="I960" s="789"/>
      <c r="J960" s="3393">
        <v>2.9999999999999997E-4</v>
      </c>
      <c r="K960" s="3339"/>
      <c r="L960" s="3394">
        <v>1</v>
      </c>
      <c r="M960" s="3345"/>
      <c r="N960" s="2885"/>
      <c r="O960" s="12"/>
      <c r="P960" s="12"/>
      <c r="Q960" s="12"/>
      <c r="R960" s="12"/>
      <c r="S960" s="12"/>
      <c r="T960" s="12"/>
      <c r="U960" s="12"/>
      <c r="V960" s="12"/>
      <c r="W960" s="12"/>
      <c r="X960" s="12"/>
      <c r="Y960" s="12"/>
      <c r="Z960" s="12"/>
      <c r="AA960" s="12"/>
    </row>
    <row r="961" spans="1:27" ht="15" customHeight="1">
      <c r="A961" s="12"/>
      <c r="B961" s="3398" t="s">
        <v>902</v>
      </c>
      <c r="C961" s="2993"/>
      <c r="D961" s="2993"/>
      <c r="E961" s="2993"/>
      <c r="F961" s="2993"/>
      <c r="G961" s="2993"/>
      <c r="H961" s="2993"/>
      <c r="I961" s="3314"/>
      <c r="J961" s="3401" t="s">
        <v>905</v>
      </c>
      <c r="K961" s="2993"/>
      <c r="L961" s="2993"/>
      <c r="M961" s="2993"/>
      <c r="N961" s="2885"/>
      <c r="O961" s="12"/>
      <c r="P961" s="12"/>
      <c r="Q961" s="12"/>
      <c r="R961" s="12"/>
      <c r="S961" s="12"/>
      <c r="T961" s="12"/>
      <c r="U961" s="12"/>
      <c r="V961" s="12"/>
      <c r="W961" s="12"/>
      <c r="X961" s="12"/>
      <c r="Y961" s="12"/>
      <c r="Z961" s="12"/>
      <c r="AA961" s="12"/>
    </row>
    <row r="962" spans="1:27" ht="15" customHeight="1">
      <c r="A962" s="12"/>
      <c r="B962" s="3317"/>
      <c r="C962" s="3317"/>
      <c r="D962" s="3317"/>
      <c r="E962" s="3317"/>
      <c r="F962" s="3317"/>
      <c r="G962" s="3317"/>
      <c r="H962" s="3317"/>
      <c r="I962" s="3399"/>
      <c r="J962" s="3317"/>
      <c r="K962" s="3317"/>
      <c r="L962" s="3317"/>
      <c r="M962" s="3317"/>
      <c r="N962" s="2885"/>
      <c r="O962" s="12"/>
      <c r="P962" s="12"/>
      <c r="Q962" s="12"/>
      <c r="R962" s="12"/>
      <c r="S962" s="12"/>
      <c r="T962" s="12"/>
      <c r="U962" s="12"/>
      <c r="V962" s="12"/>
      <c r="W962" s="12"/>
      <c r="X962" s="12"/>
      <c r="Y962" s="12"/>
      <c r="Z962" s="12"/>
      <c r="AA962" s="12"/>
    </row>
    <row r="963" spans="1:27" ht="15" customHeight="1">
      <c r="B963" s="1"/>
      <c r="C963" s="1"/>
      <c r="D963" s="1"/>
      <c r="E963" s="1"/>
      <c r="F963" s="1"/>
      <c r="G963" s="1"/>
      <c r="H963" s="1"/>
      <c r="I963" s="1"/>
      <c r="J963" s="1"/>
      <c r="K963" s="1"/>
      <c r="L963" s="1"/>
      <c r="M963" s="1"/>
      <c r="N963" s="1704"/>
    </row>
    <row r="964" spans="1:27" ht="15" customHeight="1">
      <c r="B964" s="1"/>
      <c r="C964" s="1"/>
      <c r="D964" s="1"/>
      <c r="E964" s="1"/>
      <c r="F964" s="1"/>
      <c r="G964" s="1"/>
      <c r="H964" s="1"/>
      <c r="I964" s="1"/>
      <c r="J964" s="1"/>
      <c r="K964" s="1"/>
      <c r="L964" s="1"/>
      <c r="M964" s="1"/>
      <c r="N964" s="1704"/>
    </row>
    <row r="965" spans="1:27" ht="24.75">
      <c r="B965" s="379" t="s">
        <v>315</v>
      </c>
      <c r="C965" s="10"/>
      <c r="D965" s="10"/>
      <c r="E965" s="10"/>
      <c r="F965" s="10"/>
      <c r="G965" s="10"/>
      <c r="H965" s="10"/>
      <c r="I965" s="10"/>
      <c r="J965" s="10"/>
      <c r="K965" s="10"/>
      <c r="L965" s="10"/>
      <c r="M965" s="10"/>
      <c r="N965" s="1"/>
    </row>
    <row r="966" spans="1:27" ht="15" customHeight="1">
      <c r="B966" s="1"/>
      <c r="C966" s="1"/>
      <c r="D966" s="1"/>
      <c r="E966" s="1"/>
      <c r="F966" s="1"/>
      <c r="G966" s="1"/>
      <c r="H966" s="1"/>
      <c r="I966" s="1"/>
      <c r="J966" s="1"/>
      <c r="K966" s="1"/>
      <c r="L966" s="1"/>
      <c r="M966" s="1"/>
      <c r="N966" s="1"/>
    </row>
    <row r="967" spans="1:27" ht="15" customHeight="1">
      <c r="B967" s="1"/>
      <c r="C967" s="1"/>
      <c r="D967" s="1"/>
      <c r="E967" s="1"/>
      <c r="F967" s="1"/>
      <c r="G967" s="1"/>
      <c r="H967" s="1"/>
      <c r="I967" s="1"/>
      <c r="J967" s="1"/>
      <c r="K967" s="1"/>
      <c r="L967" s="1"/>
      <c r="M967" s="1"/>
      <c r="N967" s="12"/>
    </row>
    <row r="968" spans="1:27" ht="15" customHeight="1">
      <c r="B968" s="1705" t="s">
        <v>316</v>
      </c>
      <c r="C968" s="1705"/>
      <c r="D968" s="1705"/>
      <c r="E968" s="1705"/>
      <c r="F968" s="1705"/>
      <c r="G968" s="1705"/>
      <c r="H968" s="1705"/>
      <c r="I968" s="1705"/>
      <c r="J968" s="1705"/>
      <c r="K968" s="1705"/>
      <c r="L968" s="1705"/>
      <c r="M968" s="1705"/>
      <c r="N968" s="12"/>
    </row>
    <row r="969" spans="1:27" ht="15" customHeight="1">
      <c r="B969" s="1"/>
      <c r="C969" s="1"/>
      <c r="D969" s="1"/>
      <c r="E969" s="1"/>
      <c r="F969" s="1"/>
      <c r="G969" s="1"/>
      <c r="H969" s="1"/>
      <c r="I969" s="1"/>
      <c r="J969" s="1"/>
      <c r="K969" s="1"/>
      <c r="L969" s="1"/>
      <c r="M969" s="1"/>
      <c r="N969" s="12"/>
    </row>
    <row r="970" spans="1:27" ht="15" customHeight="1">
      <c r="B970" s="3296" t="s">
        <v>317</v>
      </c>
      <c r="C970" s="2885"/>
      <c r="D970" s="2885"/>
      <c r="E970" s="2885"/>
      <c r="F970" s="2885"/>
      <c r="G970" s="3030"/>
      <c r="H970" s="3319">
        <v>2023</v>
      </c>
      <c r="I970" s="3402"/>
      <c r="J970" s="3319">
        <v>2024</v>
      </c>
      <c r="K970" s="3402"/>
      <c r="L970" s="3320">
        <v>2025</v>
      </c>
      <c r="M970" s="2885"/>
      <c r="N970" s="12"/>
    </row>
    <row r="971" spans="1:27" ht="15" customHeight="1">
      <c r="B971" s="3297"/>
      <c r="C971" s="3297"/>
      <c r="D971" s="3297"/>
      <c r="E971" s="3297"/>
      <c r="F971" s="3297"/>
      <c r="G971" s="3298"/>
      <c r="H971" s="2047" t="s">
        <v>84</v>
      </c>
      <c r="I971" s="842" t="s">
        <v>107</v>
      </c>
      <c r="J971" s="2047" t="s">
        <v>84</v>
      </c>
      <c r="K971" s="842" t="s">
        <v>107</v>
      </c>
      <c r="L971" s="2047" t="s">
        <v>84</v>
      </c>
      <c r="M971" s="2047" t="s">
        <v>107</v>
      </c>
      <c r="N971" s="12"/>
    </row>
    <row r="972" spans="1:27" ht="15" customHeight="1">
      <c r="A972" s="12"/>
      <c r="B972" s="3054" t="s">
        <v>586</v>
      </c>
      <c r="C972" s="2995"/>
      <c r="D972" s="2995"/>
      <c r="E972" s="2995"/>
      <c r="F972" s="2995"/>
      <c r="G972" s="3312"/>
      <c r="H972" s="2166">
        <v>0.47</v>
      </c>
      <c r="I972" s="2161">
        <v>0.47</v>
      </c>
      <c r="J972" s="2364">
        <v>0.47</v>
      </c>
      <c r="K972" s="2365">
        <v>0.47</v>
      </c>
      <c r="L972" s="843">
        <v>0.47</v>
      </c>
      <c r="M972" s="2248">
        <v>0.47</v>
      </c>
      <c r="N972" s="12"/>
      <c r="O972" s="12"/>
      <c r="P972" s="12"/>
      <c r="Q972" s="12"/>
      <c r="R972" s="12"/>
      <c r="S972" s="12"/>
      <c r="T972" s="12"/>
      <c r="U972" s="12"/>
      <c r="V972" s="12"/>
      <c r="W972" s="12"/>
      <c r="X972" s="12"/>
      <c r="Y972" s="12"/>
      <c r="Z972" s="12"/>
      <c r="AA972" s="12"/>
    </row>
    <row r="973" spans="1:27" ht="15" customHeight="1">
      <c r="A973" s="12"/>
      <c r="B973" s="3396" t="s">
        <v>587</v>
      </c>
      <c r="C973" s="3026"/>
      <c r="D973" s="3026"/>
      <c r="E973" s="3026"/>
      <c r="F973" s="3026"/>
      <c r="G973" s="3027"/>
      <c r="H973" s="2366">
        <v>0.47</v>
      </c>
      <c r="I973" s="844">
        <v>0.47</v>
      </c>
      <c r="J973" s="2367">
        <v>0.94</v>
      </c>
      <c r="K973" s="845">
        <v>0.94</v>
      </c>
      <c r="L973" s="2368">
        <v>0.47</v>
      </c>
      <c r="M973" s="2369">
        <v>0.47</v>
      </c>
      <c r="N973" s="12"/>
      <c r="O973" s="12"/>
      <c r="P973" s="12"/>
      <c r="Q973" s="12"/>
      <c r="R973" s="12"/>
      <c r="S973" s="12"/>
      <c r="T973" s="12"/>
      <c r="U973" s="12"/>
      <c r="V973" s="12"/>
      <c r="W973" s="12"/>
      <c r="X973" s="12"/>
      <c r="Y973" s="12"/>
      <c r="Z973" s="12"/>
      <c r="AA973" s="12"/>
    </row>
    <row r="974" spans="1:27" ht="15" customHeight="1">
      <c r="B974" s="3397" t="s">
        <v>906</v>
      </c>
      <c r="C974" s="2885"/>
      <c r="D974" s="2885"/>
      <c r="E974" s="2885"/>
      <c r="F974" s="2885"/>
      <c r="G974" s="2885"/>
      <c r="H974" s="2885"/>
      <c r="I974" s="2885"/>
      <c r="J974" s="2885"/>
      <c r="K974" s="2885"/>
      <c r="L974" s="2885"/>
      <c r="M974" s="2885"/>
    </row>
    <row r="975" spans="1:27" ht="15" customHeight="1">
      <c r="B975" s="2885"/>
      <c r="C975" s="2882"/>
      <c r="D975" s="2882"/>
      <c r="E975" s="2882"/>
      <c r="F975" s="2882"/>
      <c r="G975" s="2882"/>
      <c r="H975" s="2882"/>
      <c r="I975" s="2882"/>
      <c r="J975" s="2882"/>
      <c r="K975" s="2882"/>
      <c r="L975" s="2882"/>
      <c r="M975" s="2885"/>
    </row>
    <row r="976" spans="1:27" ht="15" customHeight="1">
      <c r="B976" s="2885"/>
      <c r="C976" s="2882"/>
      <c r="D976" s="2882"/>
      <c r="E976" s="2882"/>
      <c r="F976" s="2882"/>
      <c r="G976" s="2882"/>
      <c r="H976" s="2882"/>
      <c r="I976" s="2882"/>
      <c r="J976" s="2882"/>
      <c r="K976" s="2882"/>
      <c r="L976" s="2882"/>
      <c r="M976" s="2885"/>
    </row>
    <row r="977" spans="1:27" ht="15" customHeight="1">
      <c r="B977" s="3317"/>
      <c r="C977" s="3317"/>
      <c r="D977" s="3317"/>
      <c r="E977" s="3317"/>
      <c r="F977" s="3317"/>
      <c r="G977" s="3317"/>
      <c r="H977" s="3317"/>
      <c r="I977" s="3317"/>
      <c r="J977" s="3317"/>
      <c r="K977" s="3317"/>
      <c r="L977" s="3317"/>
      <c r="M977" s="3317"/>
    </row>
    <row r="978" spans="1:27" ht="15" customHeight="1">
      <c r="B978" s="176"/>
      <c r="C978" s="176"/>
      <c r="D978" s="176"/>
      <c r="E978" s="176"/>
      <c r="F978" s="176"/>
      <c r="G978" s="176"/>
      <c r="H978" s="176"/>
      <c r="I978" s="176"/>
      <c r="J978" s="176"/>
      <c r="K978" s="176"/>
      <c r="L978" s="176"/>
      <c r="M978" s="176"/>
    </row>
    <row r="979" spans="1:27" ht="15" customHeight="1">
      <c r="B979" s="3157" t="s">
        <v>15</v>
      </c>
      <c r="C979" s="2885"/>
      <c r="D979" s="2885"/>
      <c r="E979" s="2885"/>
      <c r="F979" s="2885"/>
      <c r="G979" s="2885"/>
      <c r="H979" s="2885"/>
      <c r="I979" s="2885"/>
      <c r="J979" s="2885"/>
      <c r="K979" s="2885"/>
      <c r="L979" s="2885"/>
      <c r="M979" s="2885"/>
    </row>
    <row r="980" spans="1:27" ht="15" customHeight="1">
      <c r="B980" s="2982" t="s">
        <v>907</v>
      </c>
      <c r="C980" s="2885"/>
      <c r="D980" s="2885"/>
      <c r="E980" s="2885"/>
      <c r="F980" s="2885"/>
      <c r="G980" s="2885"/>
      <c r="H980" s="2885"/>
      <c r="I980" s="2885"/>
      <c r="J980" s="2885"/>
      <c r="K980" s="2885"/>
      <c r="L980" s="2885"/>
      <c r="M980" s="2885"/>
    </row>
    <row r="981" spans="1:27" ht="15" customHeight="1">
      <c r="B981" s="2885"/>
      <c r="C981" s="2885"/>
      <c r="D981" s="2885"/>
      <c r="E981" s="2885"/>
      <c r="F981" s="2885"/>
      <c r="G981" s="2885"/>
      <c r="H981" s="2885"/>
      <c r="I981" s="2885"/>
      <c r="J981" s="2885"/>
      <c r="K981" s="2885"/>
      <c r="L981" s="2885"/>
      <c r="M981" s="2885"/>
    </row>
    <row r="982" spans="1:27" ht="15" customHeight="1">
      <c r="B982" s="46"/>
      <c r="C982" s="46"/>
      <c r="D982" s="46"/>
      <c r="E982" s="46"/>
      <c r="F982" s="46"/>
      <c r="G982" s="46"/>
      <c r="H982" s="46"/>
      <c r="I982" s="46"/>
      <c r="J982" s="46"/>
      <c r="K982" s="1"/>
      <c r="L982" s="1"/>
      <c r="M982" s="1"/>
    </row>
    <row r="983" spans="1:27" ht="15" customHeight="1">
      <c r="B983" s="1705" t="s">
        <v>319</v>
      </c>
      <c r="C983" s="1705"/>
      <c r="D983" s="1705"/>
      <c r="E983" s="1705"/>
      <c r="F983" s="1705"/>
      <c r="G983" s="1705"/>
      <c r="H983" s="1705"/>
      <c r="I983" s="1705"/>
      <c r="J983" s="1705"/>
      <c r="K983" s="1705"/>
      <c r="L983" s="1705"/>
      <c r="M983" s="1705"/>
    </row>
    <row r="984" spans="1:27" ht="15" customHeight="1">
      <c r="B984" s="1705" t="s">
        <v>320</v>
      </c>
      <c r="C984" s="1933"/>
      <c r="D984" s="1933"/>
      <c r="E984" s="1933"/>
      <c r="F984" s="1933"/>
      <c r="G984" s="1933"/>
      <c r="H984" s="1933"/>
      <c r="I984" s="1933"/>
      <c r="J984" s="1933"/>
      <c r="K984" s="1933"/>
      <c r="L984" s="1933"/>
      <c r="M984" s="1933"/>
    </row>
    <row r="985" spans="1:27" ht="15" customHeight="1">
      <c r="B985" s="1"/>
      <c r="C985" s="1"/>
      <c r="D985" s="1"/>
      <c r="E985" s="1"/>
      <c r="F985" s="1"/>
      <c r="G985" s="1"/>
      <c r="H985" s="1"/>
      <c r="I985" s="1"/>
      <c r="J985" s="1"/>
      <c r="K985" s="1"/>
      <c r="L985" s="1"/>
      <c r="M985" s="1"/>
    </row>
    <row r="986" spans="1:27" ht="15" customHeight="1">
      <c r="B986" s="3296" t="s">
        <v>908</v>
      </c>
      <c r="C986" s="2885"/>
      <c r="D986" s="2885"/>
      <c r="E986" s="2885"/>
      <c r="F986" s="2885"/>
      <c r="G986" s="3030"/>
      <c r="H986" s="3319" t="s">
        <v>586</v>
      </c>
      <c r="I986" s="2885"/>
      <c r="J986" s="3030"/>
      <c r="K986" s="3320" t="s">
        <v>587</v>
      </c>
      <c r="L986" s="2885"/>
      <c r="M986" s="2885"/>
    </row>
    <row r="987" spans="1:27" ht="15" customHeight="1">
      <c r="B987" s="3297"/>
      <c r="C987" s="3297"/>
      <c r="D987" s="3297"/>
      <c r="E987" s="3297"/>
      <c r="F987" s="3297"/>
      <c r="G987" s="3298"/>
      <c r="H987" s="2047">
        <v>2023</v>
      </c>
      <c r="I987" s="2047">
        <v>2024</v>
      </c>
      <c r="J987" s="2055">
        <v>2025</v>
      </c>
      <c r="K987" s="2047">
        <v>2023</v>
      </c>
      <c r="L987" s="2047">
        <v>2024</v>
      </c>
      <c r="M987" s="2047">
        <v>2025</v>
      </c>
    </row>
    <row r="988" spans="1:27" ht="15" customHeight="1">
      <c r="A988" s="12"/>
      <c r="B988" s="3054" t="s">
        <v>322</v>
      </c>
      <c r="C988" s="2995"/>
      <c r="D988" s="2995"/>
      <c r="E988" s="2995"/>
      <c r="F988" s="2995"/>
      <c r="G988" s="3312"/>
      <c r="H988" s="2017">
        <v>12103.567281200001</v>
      </c>
      <c r="I988" s="846">
        <v>12765</v>
      </c>
      <c r="J988" s="1821">
        <v>22585.86</v>
      </c>
      <c r="K988" s="847">
        <v>800.16</v>
      </c>
      <c r="L988" s="1821">
        <v>1144</v>
      </c>
      <c r="M988" s="1821">
        <v>760.86</v>
      </c>
      <c r="N988" s="12"/>
      <c r="O988" s="12"/>
      <c r="P988" s="12"/>
      <c r="Q988" s="12"/>
      <c r="R988" s="12"/>
      <c r="S988" s="12"/>
      <c r="T988" s="12"/>
      <c r="U988" s="12"/>
      <c r="V988" s="12"/>
      <c r="W988" s="12"/>
      <c r="X988" s="12"/>
      <c r="Y988" s="12"/>
      <c r="Z988" s="12"/>
      <c r="AA988" s="12"/>
    </row>
    <row r="989" spans="1:27" ht="15" customHeight="1">
      <c r="A989" s="12"/>
      <c r="B989" s="2960" t="s">
        <v>323</v>
      </c>
      <c r="C989" s="2908"/>
      <c r="D989" s="2908"/>
      <c r="E989" s="2908"/>
      <c r="F989" s="2908"/>
      <c r="G989" s="3034"/>
      <c r="H989" s="2022">
        <v>0</v>
      </c>
      <c r="I989" s="848">
        <v>0</v>
      </c>
      <c r="J989" s="725">
        <v>0</v>
      </c>
      <c r="K989" s="849">
        <v>0</v>
      </c>
      <c r="L989" s="725">
        <v>0</v>
      </c>
      <c r="M989" s="725">
        <v>0</v>
      </c>
      <c r="N989" s="12"/>
      <c r="O989" s="12"/>
      <c r="P989" s="12"/>
      <c r="Q989" s="12"/>
      <c r="R989" s="12"/>
      <c r="S989" s="12"/>
      <c r="T989" s="12"/>
      <c r="U989" s="12"/>
      <c r="V989" s="12"/>
      <c r="W989" s="12"/>
      <c r="X989" s="12"/>
      <c r="Y989" s="12"/>
      <c r="Z989" s="12"/>
      <c r="AA989" s="12"/>
    </row>
    <row r="990" spans="1:27" ht="15" customHeight="1">
      <c r="A990" s="12"/>
      <c r="B990" s="3037" t="s">
        <v>324</v>
      </c>
      <c r="C990" s="2908"/>
      <c r="D990" s="2908"/>
      <c r="E990" s="2908"/>
      <c r="F990" s="2908"/>
      <c r="G990" s="3034"/>
      <c r="H990" s="2316">
        <v>12103.567281200001</v>
      </c>
      <c r="I990" s="850">
        <v>12765</v>
      </c>
      <c r="J990" s="384">
        <v>22585.86</v>
      </c>
      <c r="K990" s="851">
        <v>800.16</v>
      </c>
      <c r="L990" s="384">
        <v>1144</v>
      </c>
      <c r="M990" s="384">
        <v>760.86</v>
      </c>
      <c r="N990" s="12"/>
      <c r="O990" s="12"/>
      <c r="P990" s="12"/>
      <c r="Q990" s="12"/>
      <c r="R990" s="12"/>
      <c r="S990" s="12"/>
      <c r="T990" s="12"/>
      <c r="U990" s="12"/>
      <c r="V990" s="12"/>
      <c r="W990" s="12"/>
      <c r="X990" s="12"/>
      <c r="Y990" s="12"/>
      <c r="Z990" s="12"/>
      <c r="AA990" s="12"/>
    </row>
    <row r="991" spans="1:27" ht="15" customHeight="1">
      <c r="A991" s="12"/>
      <c r="B991" s="3037" t="s">
        <v>325</v>
      </c>
      <c r="C991" s="2908"/>
      <c r="D991" s="2908"/>
      <c r="E991" s="2908"/>
      <c r="F991" s="2908"/>
      <c r="G991" s="3034"/>
      <c r="H991" s="2316">
        <v>0</v>
      </c>
      <c r="I991" s="852">
        <v>0</v>
      </c>
      <c r="J991" s="853">
        <v>0</v>
      </c>
      <c r="K991" s="851">
        <v>0</v>
      </c>
      <c r="L991" s="853">
        <v>0</v>
      </c>
      <c r="M991" s="853">
        <v>0</v>
      </c>
      <c r="N991" s="12"/>
      <c r="O991" s="12"/>
      <c r="P991" s="12"/>
      <c r="Q991" s="12"/>
      <c r="R991" s="12"/>
      <c r="S991" s="12"/>
      <c r="T991" s="12"/>
      <c r="U991" s="12"/>
      <c r="V991" s="12"/>
      <c r="W991" s="12"/>
      <c r="X991" s="12"/>
      <c r="Y991" s="12"/>
      <c r="Z991" s="12"/>
      <c r="AA991" s="12"/>
    </row>
    <row r="992" spans="1:27" ht="15" customHeight="1">
      <c r="A992" s="12"/>
      <c r="B992" s="3335" t="s">
        <v>326</v>
      </c>
      <c r="C992" s="3336"/>
      <c r="D992" s="3336"/>
      <c r="E992" s="3336"/>
      <c r="F992" s="3336"/>
      <c r="G992" s="3337"/>
      <c r="H992" s="854">
        <v>12103.567281200001</v>
      </c>
      <c r="I992" s="855">
        <v>12765</v>
      </c>
      <c r="J992" s="856">
        <v>22585.86</v>
      </c>
      <c r="K992" s="857">
        <v>800.16</v>
      </c>
      <c r="L992" s="856">
        <v>1144</v>
      </c>
      <c r="M992" s="856">
        <v>760.86</v>
      </c>
      <c r="N992" s="12"/>
      <c r="O992" s="12"/>
      <c r="P992" s="12"/>
      <c r="Q992" s="12"/>
      <c r="R992" s="12"/>
      <c r="S992" s="12"/>
      <c r="T992" s="12"/>
      <c r="U992" s="12"/>
      <c r="V992" s="12"/>
      <c r="W992" s="12"/>
      <c r="X992" s="12"/>
      <c r="Y992" s="12"/>
      <c r="Z992" s="12"/>
      <c r="AA992" s="12"/>
    </row>
    <row r="993" spans="1:27" ht="15" customHeight="1">
      <c r="B993" s="858"/>
      <c r="C993" s="858"/>
      <c r="D993" s="858"/>
      <c r="E993" s="858"/>
      <c r="F993" s="1"/>
      <c r="G993" s="1"/>
      <c r="H993" s="1"/>
      <c r="I993" s="1"/>
      <c r="J993" s="1"/>
      <c r="K993" s="1"/>
      <c r="L993" s="1"/>
      <c r="M993" s="1"/>
    </row>
    <row r="994" spans="1:27" ht="15" customHeight="1">
      <c r="B994" s="1705" t="s">
        <v>909</v>
      </c>
      <c r="C994" s="1705"/>
      <c r="D994" s="1705"/>
      <c r="E994" s="1705"/>
      <c r="F994" s="1705"/>
      <c r="G994" s="1705"/>
      <c r="H994" s="1705"/>
      <c r="I994" s="1705"/>
      <c r="J994" s="1705"/>
      <c r="K994" s="1705"/>
      <c r="L994" s="1705"/>
      <c r="M994" s="1705"/>
    </row>
    <row r="995" spans="1:27" ht="15" customHeight="1">
      <c r="B995" s="1"/>
      <c r="C995" s="1"/>
      <c r="D995" s="1"/>
      <c r="E995" s="1"/>
      <c r="F995" s="1"/>
      <c r="G995" s="1"/>
      <c r="H995" s="1"/>
      <c r="I995" s="1"/>
      <c r="J995" s="1"/>
      <c r="K995" s="1"/>
      <c r="L995" s="1"/>
      <c r="M995" s="1"/>
    </row>
    <row r="996" spans="1:27" ht="15" customHeight="1">
      <c r="B996" s="3296" t="s">
        <v>910</v>
      </c>
      <c r="C996" s="2885"/>
      <c r="D996" s="2885"/>
      <c r="E996" s="2885"/>
      <c r="F996" s="2885"/>
      <c r="G996" s="3030"/>
      <c r="H996" s="3319" t="s">
        <v>586</v>
      </c>
      <c r="I996" s="2885"/>
      <c r="J996" s="3030"/>
      <c r="K996" s="3320" t="s">
        <v>587</v>
      </c>
      <c r="L996" s="2885"/>
      <c r="M996" s="2885"/>
    </row>
    <row r="997" spans="1:27" ht="15" customHeight="1">
      <c r="B997" s="3297"/>
      <c r="C997" s="3297"/>
      <c r="D997" s="3297"/>
      <c r="E997" s="3297"/>
      <c r="F997" s="3297"/>
      <c r="G997" s="3298"/>
      <c r="H997" s="2047">
        <v>2023</v>
      </c>
      <c r="I997" s="2047">
        <v>2024</v>
      </c>
      <c r="J997" s="2048">
        <v>2025</v>
      </c>
      <c r="K997" s="2047">
        <v>2023</v>
      </c>
      <c r="L997" s="2047">
        <v>2024</v>
      </c>
      <c r="M997" s="2047">
        <v>2025</v>
      </c>
    </row>
    <row r="998" spans="1:27" ht="15" customHeight="1">
      <c r="A998" s="12"/>
      <c r="B998" s="1925" t="s">
        <v>911</v>
      </c>
      <c r="C998" s="1925"/>
      <c r="D998" s="1925"/>
      <c r="E998" s="1925"/>
      <c r="F998" s="1925"/>
      <c r="G998" s="1992"/>
      <c r="H998" s="2218">
        <v>28240000</v>
      </c>
      <c r="I998" s="2219">
        <v>32018281</v>
      </c>
      <c r="J998" s="2244">
        <v>33163160</v>
      </c>
      <c r="K998" s="859">
        <v>611906</v>
      </c>
      <c r="L998" s="2244">
        <v>412846</v>
      </c>
      <c r="M998" s="2244">
        <v>477349</v>
      </c>
      <c r="N998" s="12"/>
      <c r="O998" s="12"/>
      <c r="P998" s="12"/>
      <c r="Q998" s="12"/>
      <c r="R998" s="12"/>
      <c r="S998" s="12"/>
      <c r="T998" s="12"/>
      <c r="U998" s="12"/>
      <c r="V998" s="12"/>
      <c r="W998" s="12"/>
      <c r="X998" s="12"/>
      <c r="Y998" s="12"/>
      <c r="Z998" s="12"/>
      <c r="AA998" s="12"/>
    </row>
    <row r="999" spans="1:27" ht="15" customHeight="1">
      <c r="A999" s="12"/>
      <c r="B999" s="757" t="s">
        <v>912</v>
      </c>
      <c r="C999" s="757"/>
      <c r="D999" s="757"/>
      <c r="E999" s="757"/>
      <c r="F999" s="757"/>
      <c r="G999" s="860"/>
      <c r="H999" s="861" t="s">
        <v>47</v>
      </c>
      <c r="I999" s="2370" t="s">
        <v>47</v>
      </c>
      <c r="J999" s="862" t="s">
        <v>47</v>
      </c>
      <c r="K999" s="863">
        <v>517590</v>
      </c>
      <c r="L999" s="864">
        <v>355000</v>
      </c>
      <c r="M999" s="864">
        <v>313519</v>
      </c>
      <c r="N999" s="12"/>
      <c r="O999" s="12"/>
      <c r="P999" s="12"/>
      <c r="Q999" s="12"/>
      <c r="R999" s="12"/>
      <c r="S999" s="12"/>
      <c r="T999" s="12"/>
      <c r="U999" s="12"/>
      <c r="V999" s="12"/>
      <c r="W999" s="12"/>
      <c r="X999" s="12"/>
      <c r="Y999" s="12"/>
      <c r="Z999" s="12"/>
      <c r="AA999" s="12"/>
    </row>
    <row r="1000" spans="1:27" ht="15" customHeight="1">
      <c r="B1000" s="1"/>
      <c r="C1000" s="1"/>
      <c r="D1000" s="1"/>
      <c r="E1000" s="1"/>
      <c r="F1000" s="1"/>
      <c r="G1000" s="1"/>
      <c r="H1000" s="1"/>
      <c r="I1000" s="1"/>
      <c r="J1000" s="1"/>
      <c r="K1000" s="1"/>
      <c r="L1000" s="1"/>
      <c r="M1000" s="1"/>
    </row>
    <row r="1001" spans="1:27" ht="15" customHeight="1">
      <c r="B1001" s="1706" t="s">
        <v>913</v>
      </c>
      <c r="C1001" s="1897"/>
      <c r="D1001" s="1897"/>
      <c r="E1001" s="1897"/>
      <c r="F1001" s="1897"/>
      <c r="G1001" s="1897"/>
      <c r="H1001" s="1705"/>
      <c r="I1001" s="1705"/>
      <c r="J1001" s="1705"/>
      <c r="K1001" s="1705"/>
      <c r="L1001" s="1705"/>
      <c r="M1001" s="1705"/>
    </row>
    <row r="1002" spans="1:27" ht="15" customHeight="1">
      <c r="B1002" s="2983" t="s">
        <v>914</v>
      </c>
      <c r="C1002" s="2885"/>
      <c r="D1002" s="2885"/>
      <c r="E1002" s="2885"/>
      <c r="F1002" s="2885"/>
      <c r="G1002" s="2885"/>
      <c r="H1002" s="2885"/>
      <c r="I1002" s="2885"/>
      <c r="J1002" s="2885"/>
      <c r="K1002" s="2885"/>
      <c r="L1002" s="2885"/>
      <c r="M1002" s="2885"/>
    </row>
    <row r="1003" spans="1:27" ht="15" customHeight="1">
      <c r="B1003" s="2885"/>
      <c r="C1003" s="2882"/>
      <c r="D1003" s="2882"/>
      <c r="E1003" s="2882"/>
      <c r="F1003" s="2882"/>
      <c r="G1003" s="2882"/>
      <c r="H1003" s="2882"/>
      <c r="I1003" s="2882"/>
      <c r="J1003" s="2882"/>
      <c r="K1003" s="2882"/>
      <c r="L1003" s="2882"/>
      <c r="M1003" s="2885"/>
    </row>
    <row r="1004" spans="1:27" ht="15" customHeight="1">
      <c r="B1004" s="2885"/>
      <c r="C1004" s="2882"/>
      <c r="D1004" s="2882"/>
      <c r="E1004" s="2882"/>
      <c r="F1004" s="2882"/>
      <c r="G1004" s="2882"/>
      <c r="H1004" s="2882"/>
      <c r="I1004" s="2882"/>
      <c r="J1004" s="2882"/>
      <c r="K1004" s="2882"/>
      <c r="L1004" s="2882"/>
      <c r="M1004" s="2885"/>
    </row>
    <row r="1005" spans="1:27" ht="15" customHeight="1">
      <c r="B1005" s="2885"/>
      <c r="C1005" s="2882"/>
      <c r="D1005" s="2882"/>
      <c r="E1005" s="2882"/>
      <c r="F1005" s="2882"/>
      <c r="G1005" s="2882"/>
      <c r="H1005" s="2882"/>
      <c r="I1005" s="2882"/>
      <c r="J1005" s="2882"/>
      <c r="K1005" s="2882"/>
      <c r="L1005" s="2882"/>
      <c r="M1005" s="2885"/>
    </row>
    <row r="1006" spans="1:27" ht="15" customHeight="1">
      <c r="B1006" s="2885"/>
      <c r="C1006" s="2882"/>
      <c r="D1006" s="2882"/>
      <c r="E1006" s="2882"/>
      <c r="F1006" s="2882"/>
      <c r="G1006" s="2882"/>
      <c r="H1006" s="2882"/>
      <c r="I1006" s="2882"/>
      <c r="J1006" s="2882"/>
      <c r="K1006" s="2882"/>
      <c r="L1006" s="2882"/>
      <c r="M1006" s="2885"/>
    </row>
    <row r="1007" spans="1:27" ht="15" customHeight="1">
      <c r="B1007" s="2885"/>
      <c r="C1007" s="2882"/>
      <c r="D1007" s="2882"/>
      <c r="E1007" s="2882"/>
      <c r="F1007" s="2882"/>
      <c r="G1007" s="2882"/>
      <c r="H1007" s="2882"/>
      <c r="I1007" s="2882"/>
      <c r="J1007" s="2882"/>
      <c r="K1007" s="2882"/>
      <c r="L1007" s="2882"/>
      <c r="M1007" s="2885"/>
    </row>
    <row r="1008" spans="1:27" ht="15" customHeight="1">
      <c r="B1008" s="2885"/>
      <c r="C1008" s="2885"/>
      <c r="D1008" s="2885"/>
      <c r="E1008" s="2885"/>
      <c r="F1008" s="2885"/>
      <c r="G1008" s="2885"/>
      <c r="H1008" s="2885"/>
      <c r="I1008" s="2885"/>
      <c r="J1008" s="2885"/>
      <c r="K1008" s="2885"/>
      <c r="L1008" s="2885"/>
      <c r="M1008" s="2885"/>
    </row>
    <row r="1009" spans="2:13" ht="15" customHeight="1">
      <c r="B1009" s="865"/>
      <c r="C1009" s="865"/>
      <c r="D1009" s="865"/>
      <c r="E1009" s="865"/>
      <c r="F1009" s="865"/>
      <c r="G1009" s="865"/>
      <c r="H1009" s="866"/>
      <c r="I1009" s="866"/>
      <c r="J1009" s="176"/>
      <c r="K1009" s="867"/>
      <c r="L1009" s="867"/>
      <c r="M1009" s="867"/>
    </row>
    <row r="1010" spans="2:13" ht="15" customHeight="1">
      <c r="B1010" s="3303" t="s">
        <v>915</v>
      </c>
      <c r="C1010" s="2885"/>
      <c r="D1010" s="2885"/>
      <c r="E1010" s="2885"/>
      <c r="F1010" s="2885"/>
      <c r="G1010" s="3030"/>
      <c r="H1010" s="3304" t="s">
        <v>586</v>
      </c>
      <c r="I1010" s="2885"/>
      <c r="J1010" s="176"/>
      <c r="K1010" s="3390"/>
      <c r="L1010" s="2885"/>
      <c r="M1010" s="2885"/>
    </row>
    <row r="1011" spans="2:13" ht="15" customHeight="1">
      <c r="B1011" s="3297"/>
      <c r="C1011" s="3297"/>
      <c r="D1011" s="3297"/>
      <c r="E1011" s="3297"/>
      <c r="F1011" s="3297"/>
      <c r="G1011" s="3298"/>
      <c r="H1011" s="2371">
        <v>2024</v>
      </c>
      <c r="I1011" s="2372">
        <v>2025</v>
      </c>
      <c r="J1011" s="2373"/>
      <c r="K1011" s="2147"/>
      <c r="L1011" s="2147"/>
      <c r="M1011" s="2147"/>
    </row>
    <row r="1012" spans="2:13" ht="15" customHeight="1">
      <c r="B1012" s="3305" t="s">
        <v>916</v>
      </c>
      <c r="C1012" s="3306"/>
      <c r="D1012" s="3306"/>
      <c r="E1012" s="3306"/>
      <c r="F1012" s="3306"/>
      <c r="G1012" s="3307"/>
      <c r="H1012" s="868">
        <v>107</v>
      </c>
      <c r="I1012" s="869">
        <v>98</v>
      </c>
      <c r="J1012" s="2373"/>
      <c r="K1012" s="2374"/>
      <c r="L1012" s="2374"/>
      <c r="M1012" s="2375"/>
    </row>
    <row r="1013" spans="2:13" ht="15" customHeight="1">
      <c r="B1013" s="3290" t="s">
        <v>917</v>
      </c>
      <c r="C1013" s="3291"/>
      <c r="D1013" s="3291"/>
      <c r="E1013" s="3291"/>
      <c r="F1013" s="3291"/>
      <c r="G1013" s="3292"/>
      <c r="H1013" s="870">
        <v>11</v>
      </c>
      <c r="I1013" s="871">
        <v>20</v>
      </c>
      <c r="J1013" s="2373"/>
      <c r="K1013" s="872"/>
      <c r="L1013" s="2374"/>
      <c r="M1013" s="2376"/>
    </row>
    <row r="1014" spans="2:13" ht="15" customHeight="1">
      <c r="B1014" s="3290" t="s">
        <v>918</v>
      </c>
      <c r="C1014" s="3291"/>
      <c r="D1014" s="3291"/>
      <c r="E1014" s="3291"/>
      <c r="F1014" s="3291"/>
      <c r="G1014" s="3292"/>
      <c r="H1014" s="870">
        <v>116</v>
      </c>
      <c r="I1014" s="871">
        <v>998</v>
      </c>
      <c r="J1014" s="2373"/>
      <c r="K1014" s="873"/>
      <c r="L1014" s="1"/>
      <c r="M1014" s="1"/>
    </row>
    <row r="1015" spans="2:13" ht="15" customHeight="1">
      <c r="B1015" s="3290" t="s">
        <v>919</v>
      </c>
      <c r="C1015" s="3291"/>
      <c r="D1015" s="3291"/>
      <c r="E1015" s="3291"/>
      <c r="F1015" s="3291"/>
      <c r="G1015" s="3292"/>
      <c r="H1015" s="870">
        <v>10</v>
      </c>
      <c r="I1015" s="871">
        <v>9</v>
      </c>
      <c r="J1015" s="2373"/>
      <c r="K1015" s="873"/>
      <c r="L1015" s="1"/>
      <c r="M1015" s="1"/>
    </row>
    <row r="1016" spans="2:13" ht="15" customHeight="1">
      <c r="B1016" s="3290" t="s">
        <v>920</v>
      </c>
      <c r="C1016" s="3291"/>
      <c r="D1016" s="3291"/>
      <c r="E1016" s="3291"/>
      <c r="F1016" s="3291"/>
      <c r="G1016" s="3292"/>
      <c r="H1016" s="870">
        <v>0</v>
      </c>
      <c r="I1016" s="871">
        <v>5</v>
      </c>
      <c r="J1016" s="2373"/>
      <c r="K1016" s="873"/>
    </row>
    <row r="1017" spans="2:13" ht="15" customHeight="1">
      <c r="B1017" s="3290" t="s">
        <v>921</v>
      </c>
      <c r="C1017" s="3291"/>
      <c r="D1017" s="3291"/>
      <c r="E1017" s="3291"/>
      <c r="F1017" s="3291"/>
      <c r="G1017" s="3292"/>
      <c r="H1017" s="870">
        <v>4</v>
      </c>
      <c r="I1017" s="871">
        <v>7</v>
      </c>
      <c r="J1017" s="2373"/>
      <c r="K1017" s="873"/>
    </row>
    <row r="1018" spans="2:13" ht="15" customHeight="1">
      <c r="B1018" s="3290" t="s">
        <v>922</v>
      </c>
      <c r="C1018" s="3291"/>
      <c r="D1018" s="3291"/>
      <c r="E1018" s="3291"/>
      <c r="F1018" s="3291"/>
      <c r="G1018" s="3292"/>
      <c r="H1018" s="870">
        <v>0</v>
      </c>
      <c r="I1018" s="871">
        <v>0</v>
      </c>
      <c r="J1018" s="2373"/>
      <c r="K1018" s="873"/>
    </row>
    <row r="1019" spans="2:13" ht="15" customHeight="1">
      <c r="B1019" s="3290" t="s">
        <v>923</v>
      </c>
      <c r="C1019" s="3291"/>
      <c r="D1019" s="3291"/>
      <c r="E1019" s="3291"/>
      <c r="F1019" s="3291"/>
      <c r="G1019" s="3292"/>
      <c r="H1019" s="870">
        <v>7</v>
      </c>
      <c r="I1019" s="871">
        <v>15</v>
      </c>
      <c r="J1019" s="2373"/>
      <c r="K1019" s="873"/>
    </row>
    <row r="1020" spans="2:13" ht="15" customHeight="1">
      <c r="B1020" s="3290" t="s">
        <v>924</v>
      </c>
      <c r="C1020" s="3291"/>
      <c r="D1020" s="3291"/>
      <c r="E1020" s="3291"/>
      <c r="F1020" s="3291"/>
      <c r="G1020" s="3292"/>
      <c r="H1020" s="870">
        <v>0</v>
      </c>
      <c r="I1020" s="871">
        <v>3</v>
      </c>
      <c r="J1020" s="2373"/>
      <c r="K1020" s="873"/>
    </row>
    <row r="1021" spans="2:13" ht="15" customHeight="1">
      <c r="B1021" s="3290" t="s">
        <v>298</v>
      </c>
      <c r="C1021" s="3291"/>
      <c r="D1021" s="3291"/>
      <c r="E1021" s="3291"/>
      <c r="F1021" s="3291"/>
      <c r="G1021" s="3292"/>
      <c r="H1021" s="870">
        <v>0</v>
      </c>
      <c r="I1021" s="871">
        <v>0</v>
      </c>
      <c r="J1021" s="2373"/>
      <c r="K1021" s="873"/>
    </row>
    <row r="1022" spans="2:13" ht="15" customHeight="1">
      <c r="B1022" s="3290" t="s">
        <v>925</v>
      </c>
      <c r="C1022" s="3291"/>
      <c r="D1022" s="3291"/>
      <c r="E1022" s="3291"/>
      <c r="F1022" s="3291"/>
      <c r="G1022" s="3292"/>
      <c r="H1022" s="870">
        <v>0</v>
      </c>
      <c r="I1022" s="871">
        <v>0</v>
      </c>
      <c r="J1022" s="2373"/>
      <c r="K1022" s="873"/>
    </row>
    <row r="1023" spans="2:13" ht="15" customHeight="1">
      <c r="B1023" s="3308" t="s">
        <v>43</v>
      </c>
      <c r="C1023" s="3291"/>
      <c r="D1023" s="3291"/>
      <c r="E1023" s="3291"/>
      <c r="F1023" s="3291"/>
      <c r="G1023" s="3292"/>
      <c r="H1023" s="874">
        <v>255</v>
      </c>
      <c r="I1023" s="875">
        <v>1155</v>
      </c>
      <c r="J1023" s="2373"/>
      <c r="K1023" s="873"/>
    </row>
    <row r="1024" spans="2:13" ht="15" customHeight="1">
      <c r="B1024" s="3309" t="s">
        <v>926</v>
      </c>
      <c r="C1024" s="3310"/>
      <c r="D1024" s="3310"/>
      <c r="E1024" s="3310"/>
      <c r="F1024" s="3310"/>
      <c r="G1024" s="3311"/>
      <c r="H1024" s="2377">
        <v>100</v>
      </c>
      <c r="I1024" s="876">
        <v>100</v>
      </c>
      <c r="J1024" s="2373"/>
      <c r="K1024" s="873"/>
    </row>
    <row r="1025" spans="2:11" ht="15" customHeight="1">
      <c r="I1025" s="2378"/>
      <c r="J1025" s="2373"/>
      <c r="K1025" s="877"/>
    </row>
    <row r="1026" spans="2:11" ht="15" customHeight="1">
      <c r="B1026" s="3303" t="s">
        <v>927</v>
      </c>
      <c r="C1026" s="2885"/>
      <c r="D1026" s="2885"/>
      <c r="E1026" s="2885"/>
      <c r="F1026" s="2885"/>
      <c r="G1026" s="3030"/>
      <c r="H1026" s="3304" t="s">
        <v>586</v>
      </c>
      <c r="I1026" s="2885"/>
      <c r="J1026" s="873"/>
      <c r="K1026" s="873"/>
    </row>
    <row r="1027" spans="2:11" ht="15" customHeight="1">
      <c r="B1027" s="3297"/>
      <c r="C1027" s="3297"/>
      <c r="D1027" s="3297"/>
      <c r="E1027" s="3297"/>
      <c r="F1027" s="3297"/>
      <c r="G1027" s="3298"/>
      <c r="H1027" s="2371">
        <v>2024</v>
      </c>
      <c r="I1027" s="2372">
        <v>2025</v>
      </c>
      <c r="J1027" s="873"/>
      <c r="K1027" s="873"/>
    </row>
    <row r="1028" spans="2:11" ht="15" customHeight="1">
      <c r="B1028" s="3305" t="s">
        <v>928</v>
      </c>
      <c r="C1028" s="3306"/>
      <c r="D1028" s="3306"/>
      <c r="E1028" s="3306"/>
      <c r="F1028" s="3306"/>
      <c r="G1028" s="3307"/>
      <c r="H1028" s="868">
        <v>117</v>
      </c>
      <c r="I1028" s="869">
        <v>108</v>
      </c>
    </row>
    <row r="1029" spans="2:11" ht="15" customHeight="1">
      <c r="B1029" s="3290" t="s">
        <v>929</v>
      </c>
      <c r="C1029" s="3291"/>
      <c r="D1029" s="3291"/>
      <c r="E1029" s="3291"/>
      <c r="F1029" s="3291"/>
      <c r="G1029" s="3292"/>
      <c r="H1029" s="870">
        <v>4</v>
      </c>
      <c r="I1029" s="871">
        <v>13</v>
      </c>
    </row>
    <row r="1030" spans="2:11" ht="15" customHeight="1">
      <c r="B1030" s="3290" t="s">
        <v>930</v>
      </c>
      <c r="C1030" s="3291"/>
      <c r="D1030" s="3291"/>
      <c r="E1030" s="3291"/>
      <c r="F1030" s="3291"/>
      <c r="G1030" s="3292"/>
      <c r="H1030" s="870">
        <v>17</v>
      </c>
      <c r="I1030" s="871">
        <v>0</v>
      </c>
    </row>
    <row r="1031" spans="2:11" ht="15" customHeight="1">
      <c r="B1031" s="3290" t="s">
        <v>931</v>
      </c>
      <c r="C1031" s="3291"/>
      <c r="D1031" s="3291"/>
      <c r="E1031" s="3291"/>
      <c r="F1031" s="3291"/>
      <c r="G1031" s="3292"/>
      <c r="H1031" s="870">
        <v>198</v>
      </c>
      <c r="I1031" s="871">
        <v>167</v>
      </c>
    </row>
    <row r="1032" spans="2:11" ht="15" customHeight="1">
      <c r="B1032" s="3290" t="s">
        <v>932</v>
      </c>
      <c r="C1032" s="3291"/>
      <c r="D1032" s="3291"/>
      <c r="E1032" s="3291"/>
      <c r="F1032" s="3291"/>
      <c r="G1032" s="3292"/>
      <c r="H1032" s="870">
        <v>54</v>
      </c>
      <c r="I1032" s="871">
        <v>43</v>
      </c>
    </row>
    <row r="1033" spans="2:11" ht="15" customHeight="1">
      <c r="B1033" s="3290" t="s">
        <v>925</v>
      </c>
      <c r="C1033" s="3291"/>
      <c r="D1033" s="3291"/>
      <c r="E1033" s="3291"/>
      <c r="F1033" s="3291"/>
      <c r="G1033" s="3292"/>
      <c r="H1033" s="870">
        <v>10</v>
      </c>
      <c r="I1033" s="871">
        <v>9</v>
      </c>
    </row>
    <row r="1034" spans="2:11" ht="15" customHeight="1">
      <c r="B1034" s="3290" t="s">
        <v>933</v>
      </c>
      <c r="C1034" s="3291"/>
      <c r="D1034" s="3291"/>
      <c r="E1034" s="3291"/>
      <c r="F1034" s="3291"/>
      <c r="G1034" s="3292"/>
      <c r="H1034" s="870">
        <v>19</v>
      </c>
      <c r="I1034" s="871">
        <v>21</v>
      </c>
    </row>
    <row r="1035" spans="2:11" ht="15" customHeight="1">
      <c r="B1035" s="3290" t="s">
        <v>934</v>
      </c>
      <c r="C1035" s="3291"/>
      <c r="D1035" s="3291"/>
      <c r="E1035" s="3291"/>
      <c r="F1035" s="3291"/>
      <c r="G1035" s="3292"/>
      <c r="H1035" s="870">
        <v>14</v>
      </c>
      <c r="I1035" s="871">
        <v>12</v>
      </c>
    </row>
    <row r="1036" spans="2:11" ht="15" customHeight="1">
      <c r="B1036" s="3290" t="s">
        <v>935</v>
      </c>
      <c r="C1036" s="3291"/>
      <c r="D1036" s="3291"/>
      <c r="E1036" s="3291"/>
      <c r="F1036" s="3291"/>
      <c r="G1036" s="3292"/>
      <c r="H1036" s="870">
        <v>3</v>
      </c>
      <c r="I1036" s="871">
        <v>12</v>
      </c>
    </row>
    <row r="1037" spans="2:11" ht="15" customHeight="1">
      <c r="B1037" s="3290" t="s">
        <v>936</v>
      </c>
      <c r="C1037" s="3291"/>
      <c r="D1037" s="3291"/>
      <c r="E1037" s="3291"/>
      <c r="F1037" s="3291"/>
      <c r="G1037" s="3292"/>
      <c r="H1037" s="870">
        <v>70</v>
      </c>
      <c r="I1037" s="871">
        <v>55</v>
      </c>
    </row>
    <row r="1038" spans="2:11" ht="15" customHeight="1">
      <c r="B1038" s="3290" t="s">
        <v>298</v>
      </c>
      <c r="C1038" s="3291"/>
      <c r="D1038" s="3291"/>
      <c r="E1038" s="3291"/>
      <c r="F1038" s="3291"/>
      <c r="G1038" s="3292"/>
      <c r="H1038" s="870">
        <v>0</v>
      </c>
      <c r="I1038" s="871">
        <v>0</v>
      </c>
    </row>
    <row r="1039" spans="2:11" ht="15" customHeight="1">
      <c r="B1039" s="3299" t="s">
        <v>43</v>
      </c>
      <c r="C1039" s="3300"/>
      <c r="D1039" s="3300"/>
      <c r="E1039" s="3300"/>
      <c r="F1039" s="3300"/>
      <c r="G1039" s="3301"/>
      <c r="H1039" s="878">
        <v>506</v>
      </c>
      <c r="I1039" s="879">
        <v>440</v>
      </c>
    </row>
    <row r="1041" spans="2:9" ht="15" customHeight="1">
      <c r="B1041" s="3303" t="s">
        <v>937</v>
      </c>
      <c r="C1041" s="2885"/>
      <c r="D1041" s="2885"/>
      <c r="E1041" s="2885"/>
      <c r="F1041" s="2885"/>
      <c r="G1041" s="3030"/>
      <c r="H1041" s="3304" t="s">
        <v>586</v>
      </c>
      <c r="I1041" s="2885"/>
    </row>
    <row r="1042" spans="2:9" ht="15" customHeight="1">
      <c r="B1042" s="3297"/>
      <c r="C1042" s="3297"/>
      <c r="D1042" s="3297"/>
      <c r="E1042" s="3297"/>
      <c r="F1042" s="3297"/>
      <c r="G1042" s="3298"/>
      <c r="H1042" s="2372">
        <v>2024</v>
      </c>
      <c r="I1042" s="2372">
        <v>2025</v>
      </c>
    </row>
    <row r="1043" spans="2:9" ht="15" customHeight="1">
      <c r="B1043" s="3305" t="s">
        <v>938</v>
      </c>
      <c r="C1043" s="3306"/>
      <c r="D1043" s="3306"/>
      <c r="E1043" s="3306"/>
      <c r="F1043" s="3306"/>
      <c r="G1043" s="3307"/>
      <c r="H1043" s="868">
        <v>116</v>
      </c>
      <c r="I1043" s="869">
        <v>143</v>
      </c>
    </row>
    <row r="1044" spans="2:9" ht="15" customHeight="1">
      <c r="B1044" s="3290" t="s">
        <v>925</v>
      </c>
      <c r="C1044" s="3291"/>
      <c r="D1044" s="3291"/>
      <c r="E1044" s="3291"/>
      <c r="F1044" s="3291"/>
      <c r="G1044" s="3292"/>
      <c r="H1044" s="870">
        <v>13</v>
      </c>
      <c r="I1044" s="871">
        <v>17</v>
      </c>
    </row>
    <row r="1045" spans="2:9" ht="15" customHeight="1">
      <c r="B1045" s="3290" t="s">
        <v>939</v>
      </c>
      <c r="C1045" s="3291"/>
      <c r="D1045" s="3291"/>
      <c r="E1045" s="3291"/>
      <c r="F1045" s="3291"/>
      <c r="G1045" s="3292"/>
      <c r="H1045" s="870">
        <v>85</v>
      </c>
      <c r="I1045" s="871">
        <v>84</v>
      </c>
    </row>
    <row r="1046" spans="2:9" ht="15" customHeight="1">
      <c r="B1046" s="3290" t="s">
        <v>940</v>
      </c>
      <c r="C1046" s="3291"/>
      <c r="D1046" s="3291"/>
      <c r="E1046" s="3291"/>
      <c r="F1046" s="3291"/>
      <c r="G1046" s="3292"/>
      <c r="H1046" s="870">
        <v>105</v>
      </c>
      <c r="I1046" s="871">
        <v>84</v>
      </c>
    </row>
    <row r="1047" spans="2:9" ht="15" customHeight="1">
      <c r="B1047" s="3290" t="s">
        <v>941</v>
      </c>
      <c r="C1047" s="3291"/>
      <c r="D1047" s="3291"/>
      <c r="E1047" s="3291"/>
      <c r="F1047" s="3291"/>
      <c r="G1047" s="3292"/>
      <c r="H1047" s="870">
        <v>65</v>
      </c>
      <c r="I1047" s="871">
        <v>33</v>
      </c>
    </row>
    <row r="1048" spans="2:9" ht="15" customHeight="1">
      <c r="B1048" s="3290" t="s">
        <v>942</v>
      </c>
      <c r="C1048" s="3291"/>
      <c r="D1048" s="3291"/>
      <c r="E1048" s="3291"/>
      <c r="F1048" s="3291"/>
      <c r="G1048" s="3292"/>
      <c r="H1048" s="870">
        <v>59</v>
      </c>
      <c r="I1048" s="871">
        <v>35</v>
      </c>
    </row>
    <row r="1049" spans="2:9" ht="15" customHeight="1">
      <c r="B1049" s="3290" t="s">
        <v>943</v>
      </c>
      <c r="C1049" s="3291"/>
      <c r="D1049" s="3291"/>
      <c r="E1049" s="3291"/>
      <c r="F1049" s="3291"/>
      <c r="G1049" s="3292"/>
      <c r="H1049" s="870">
        <v>63</v>
      </c>
      <c r="I1049" s="871">
        <v>44</v>
      </c>
    </row>
    <row r="1050" spans="2:9" ht="15" customHeight="1">
      <c r="B1050" s="3290" t="s">
        <v>944</v>
      </c>
      <c r="C1050" s="3291"/>
      <c r="D1050" s="3291"/>
      <c r="E1050" s="3291"/>
      <c r="F1050" s="3291"/>
      <c r="G1050" s="3292"/>
      <c r="H1050" s="880">
        <v>0.25</v>
      </c>
      <c r="I1050" s="881">
        <v>0.36</v>
      </c>
    </row>
    <row r="1051" spans="2:9" ht="15" customHeight="1">
      <c r="B1051" s="3290" t="s">
        <v>945</v>
      </c>
      <c r="C1051" s="3291"/>
      <c r="D1051" s="3291"/>
      <c r="E1051" s="3291"/>
      <c r="F1051" s="3291"/>
      <c r="G1051" s="3292"/>
      <c r="H1051" s="880">
        <v>0.17</v>
      </c>
      <c r="I1051" s="881">
        <v>0.19</v>
      </c>
    </row>
    <row r="1052" spans="2:9" ht="15" customHeight="1">
      <c r="B1052" s="3302" t="s">
        <v>946</v>
      </c>
      <c r="C1052" s="3300"/>
      <c r="D1052" s="3300"/>
      <c r="E1052" s="3300"/>
      <c r="F1052" s="3300"/>
      <c r="G1052" s="3301"/>
      <c r="H1052" s="882">
        <v>0.57999999999999996</v>
      </c>
      <c r="I1052" s="883">
        <v>0.45</v>
      </c>
    </row>
    <row r="1054" spans="2:9" ht="15" customHeight="1">
      <c r="B1054" s="3303" t="s">
        <v>947</v>
      </c>
      <c r="C1054" s="2885"/>
      <c r="D1054" s="2885"/>
      <c r="E1054" s="2885"/>
      <c r="F1054" s="2885"/>
      <c r="G1054" s="3030"/>
      <c r="H1054" s="3304" t="s">
        <v>586</v>
      </c>
      <c r="I1054" s="2885"/>
    </row>
    <row r="1055" spans="2:9" ht="15" customHeight="1">
      <c r="B1055" s="3297"/>
      <c r="C1055" s="3297"/>
      <c r="D1055" s="3297"/>
      <c r="E1055" s="3297"/>
      <c r="F1055" s="3297"/>
      <c r="G1055" s="3298"/>
      <c r="H1055" s="2372">
        <v>2024</v>
      </c>
      <c r="I1055" s="2372">
        <v>2025</v>
      </c>
    </row>
    <row r="1056" spans="2:9" ht="15" customHeight="1">
      <c r="B1056" s="3305" t="s">
        <v>948</v>
      </c>
      <c r="C1056" s="3306"/>
      <c r="D1056" s="3306"/>
      <c r="E1056" s="3306"/>
      <c r="F1056" s="3306"/>
      <c r="G1056" s="3307"/>
      <c r="H1056" s="868">
        <v>5</v>
      </c>
      <c r="I1056" s="869">
        <v>5</v>
      </c>
    </row>
    <row r="1057" spans="2:13" ht="15" customHeight="1">
      <c r="B1057" s="3290" t="s">
        <v>949</v>
      </c>
      <c r="C1057" s="3291"/>
      <c r="D1057" s="3291"/>
      <c r="E1057" s="3291"/>
      <c r="F1057" s="3291"/>
      <c r="G1057" s="3292"/>
      <c r="H1057" s="870">
        <v>3</v>
      </c>
      <c r="I1057" s="871">
        <v>2</v>
      </c>
    </row>
    <row r="1058" spans="2:13" ht="15" customHeight="1">
      <c r="B1058" s="3290" t="s">
        <v>950</v>
      </c>
      <c r="C1058" s="3291"/>
      <c r="D1058" s="3291"/>
      <c r="E1058" s="3291"/>
      <c r="F1058" s="3291"/>
      <c r="G1058" s="3292"/>
      <c r="H1058" s="870">
        <v>2</v>
      </c>
      <c r="I1058" s="871">
        <v>2</v>
      </c>
    </row>
    <row r="1059" spans="2:13" ht="15" customHeight="1">
      <c r="B1059" s="3290" t="s">
        <v>951</v>
      </c>
      <c r="C1059" s="3291"/>
      <c r="D1059" s="3291"/>
      <c r="E1059" s="3291"/>
      <c r="F1059" s="3291"/>
      <c r="G1059" s="3292"/>
      <c r="H1059" s="870">
        <v>9</v>
      </c>
      <c r="I1059" s="871">
        <v>7</v>
      </c>
    </row>
    <row r="1060" spans="2:13" ht="15" customHeight="1">
      <c r="B1060" s="3290" t="s">
        <v>952</v>
      </c>
      <c r="C1060" s="3291"/>
      <c r="D1060" s="3291"/>
      <c r="E1060" s="3291"/>
      <c r="F1060" s="3291"/>
      <c r="G1060" s="3292"/>
      <c r="H1060" s="870">
        <v>98</v>
      </c>
      <c r="I1060" s="871">
        <v>12</v>
      </c>
    </row>
    <row r="1061" spans="2:13" ht="15" customHeight="1">
      <c r="B1061" s="3290" t="s">
        <v>953</v>
      </c>
      <c r="C1061" s="3291"/>
      <c r="D1061" s="3291"/>
      <c r="E1061" s="3291"/>
      <c r="F1061" s="3291"/>
      <c r="G1061" s="3292"/>
      <c r="H1061" s="870">
        <v>10</v>
      </c>
      <c r="I1061" s="871">
        <v>2</v>
      </c>
    </row>
    <row r="1062" spans="2:13" ht="15" customHeight="1">
      <c r="B1062" s="3290" t="s">
        <v>954</v>
      </c>
      <c r="C1062" s="3291"/>
      <c r="D1062" s="3291"/>
      <c r="E1062" s="3291"/>
      <c r="F1062" s="3291"/>
      <c r="G1062" s="3292"/>
      <c r="H1062" s="870">
        <v>9</v>
      </c>
      <c r="I1062" s="871">
        <v>11</v>
      </c>
    </row>
    <row r="1063" spans="2:13" ht="15" customHeight="1">
      <c r="B1063" s="3290" t="s">
        <v>955</v>
      </c>
      <c r="C1063" s="3291"/>
      <c r="D1063" s="3291"/>
      <c r="E1063" s="3291"/>
      <c r="F1063" s="3291"/>
      <c r="G1063" s="3292"/>
      <c r="H1063" s="870">
        <v>0</v>
      </c>
      <c r="I1063" s="884">
        <v>4</v>
      </c>
    </row>
    <row r="1064" spans="2:13" ht="15" customHeight="1">
      <c r="B1064" s="3290" t="s">
        <v>956</v>
      </c>
      <c r="C1064" s="3291"/>
      <c r="D1064" s="3291"/>
      <c r="E1064" s="3291"/>
      <c r="F1064" s="3291"/>
      <c r="G1064" s="3292"/>
      <c r="H1064" s="870">
        <v>3</v>
      </c>
      <c r="I1064" s="871">
        <v>0</v>
      </c>
    </row>
    <row r="1065" spans="2:13" ht="15" customHeight="1">
      <c r="B1065" s="3290" t="s">
        <v>298</v>
      </c>
      <c r="C1065" s="3291"/>
      <c r="D1065" s="3291"/>
      <c r="E1065" s="3291"/>
      <c r="F1065" s="3291"/>
      <c r="G1065" s="3292"/>
      <c r="H1065" s="870">
        <v>14</v>
      </c>
      <c r="I1065" s="871">
        <v>3</v>
      </c>
    </row>
    <row r="1066" spans="2:13" ht="15" customHeight="1">
      <c r="B1066" s="3299" t="s">
        <v>43</v>
      </c>
      <c r="C1066" s="3300"/>
      <c r="D1066" s="3300"/>
      <c r="E1066" s="3300"/>
      <c r="F1066" s="3300"/>
      <c r="G1066" s="3301"/>
      <c r="H1066" s="878">
        <v>14</v>
      </c>
      <c r="I1066" s="879">
        <v>48</v>
      </c>
    </row>
    <row r="1069" spans="2:13" ht="15" customHeight="1">
      <c r="B1069" s="1705" t="s">
        <v>340</v>
      </c>
      <c r="C1069" s="1705"/>
      <c r="D1069" s="1705"/>
      <c r="E1069" s="1705"/>
      <c r="F1069" s="1705"/>
      <c r="G1069" s="1705"/>
      <c r="H1069" s="1705"/>
      <c r="I1069" s="1705"/>
      <c r="J1069" s="1705"/>
      <c r="K1069" s="1705"/>
      <c r="L1069" s="1705"/>
      <c r="M1069" s="1705"/>
    </row>
    <row r="1070" spans="2:13" ht="15" customHeight="1">
      <c r="B1070" s="1"/>
      <c r="C1070" s="1"/>
      <c r="D1070" s="1"/>
      <c r="E1070" s="1"/>
      <c r="F1070" s="1"/>
      <c r="G1070" s="1"/>
      <c r="H1070" s="1"/>
      <c r="I1070" s="1"/>
      <c r="J1070" s="1"/>
      <c r="K1070" s="1"/>
      <c r="L1070" s="1"/>
      <c r="M1070" s="1"/>
    </row>
    <row r="1071" spans="2:13" ht="15" customHeight="1">
      <c r="B1071" s="3296" t="s">
        <v>957</v>
      </c>
      <c r="C1071" s="2885"/>
      <c r="D1071" s="2885"/>
      <c r="E1071" s="2885"/>
      <c r="F1071" s="2885"/>
      <c r="G1071" s="3030"/>
      <c r="H1071" s="3320" t="s">
        <v>719</v>
      </c>
      <c r="I1071" s="2885"/>
      <c r="J1071" s="3030"/>
      <c r="K1071" s="3320" t="s">
        <v>587</v>
      </c>
      <c r="L1071" s="2885"/>
      <c r="M1071" s="2885"/>
    </row>
    <row r="1072" spans="2:13" ht="15" customHeight="1">
      <c r="B1072" s="3297"/>
      <c r="C1072" s="3297"/>
      <c r="D1072" s="3297"/>
      <c r="E1072" s="3297"/>
      <c r="F1072" s="3297"/>
      <c r="G1072" s="3298"/>
      <c r="H1072" s="2047">
        <v>2023</v>
      </c>
      <c r="I1072" s="2047">
        <v>2024</v>
      </c>
      <c r="J1072" s="815">
        <v>2025</v>
      </c>
      <c r="K1072" s="2047">
        <v>2023</v>
      </c>
      <c r="L1072" s="2047">
        <v>2024</v>
      </c>
      <c r="M1072" s="763">
        <v>2025</v>
      </c>
    </row>
    <row r="1073" spans="2:13" ht="15" customHeight="1">
      <c r="B1073" s="3321" t="s">
        <v>342</v>
      </c>
      <c r="C1073" s="2882"/>
      <c r="D1073" s="2882"/>
      <c r="E1073" s="2882"/>
      <c r="F1073" s="2882"/>
      <c r="G1073" s="2882"/>
      <c r="H1073" s="2882"/>
      <c r="I1073" s="2882"/>
      <c r="J1073" s="2882"/>
      <c r="K1073" s="2882"/>
      <c r="L1073" s="2882"/>
      <c r="M1073" s="2882"/>
    </row>
    <row r="1074" spans="2:13" ht="15" customHeight="1">
      <c r="B1074" s="885" t="s">
        <v>343</v>
      </c>
      <c r="C1074" s="885"/>
      <c r="D1074" s="885"/>
      <c r="E1074" s="885"/>
      <c r="F1074" s="885"/>
      <c r="G1074" s="886"/>
      <c r="H1074" s="887">
        <v>1666.46</v>
      </c>
      <c r="I1074" s="807">
        <v>1607.3</v>
      </c>
      <c r="J1074" s="888">
        <v>1424.08</v>
      </c>
      <c r="K1074" s="806">
        <v>0</v>
      </c>
      <c r="L1074" s="807">
        <v>0</v>
      </c>
      <c r="M1074" s="889">
        <v>0</v>
      </c>
    </row>
    <row r="1075" spans="2:13" ht="15" customHeight="1">
      <c r="B1075" s="1820" t="s">
        <v>344</v>
      </c>
      <c r="C1075" s="1820"/>
      <c r="D1075" s="1820"/>
      <c r="E1075" s="1820"/>
      <c r="F1075" s="1820"/>
      <c r="G1075" s="513"/>
      <c r="H1075" s="890">
        <v>9493.67</v>
      </c>
      <c r="I1075" s="778">
        <v>11354.3</v>
      </c>
      <c r="J1075" s="891">
        <v>10167.49</v>
      </c>
      <c r="K1075" s="777">
        <v>665.7</v>
      </c>
      <c r="L1075" s="778">
        <v>604.86</v>
      </c>
      <c r="M1075" s="892">
        <v>375.1</v>
      </c>
    </row>
    <row r="1076" spans="2:13" ht="15" customHeight="1">
      <c r="B1076" s="1820" t="s">
        <v>345</v>
      </c>
      <c r="C1076" s="1820"/>
      <c r="D1076" s="1820"/>
      <c r="E1076" s="1820"/>
      <c r="F1076" s="1820"/>
      <c r="G1076" s="513"/>
      <c r="H1076" s="890">
        <v>5510.25</v>
      </c>
      <c r="I1076" s="778">
        <v>0</v>
      </c>
      <c r="J1076" s="891">
        <v>0</v>
      </c>
      <c r="K1076" s="777">
        <v>0</v>
      </c>
      <c r="L1076" s="778">
        <v>0</v>
      </c>
      <c r="M1076" s="892">
        <v>0</v>
      </c>
    </row>
    <row r="1077" spans="2:13" ht="15" customHeight="1">
      <c r="B1077" s="1820" t="s">
        <v>346</v>
      </c>
      <c r="C1077" s="1820"/>
      <c r="D1077" s="1820"/>
      <c r="E1077" s="1820"/>
      <c r="F1077" s="1820"/>
      <c r="G1077" s="513"/>
      <c r="H1077" s="890">
        <v>141.81</v>
      </c>
      <c r="I1077" s="778">
        <v>136.9</v>
      </c>
      <c r="J1077" s="891">
        <v>181.52</v>
      </c>
      <c r="K1077" s="777">
        <v>1.61</v>
      </c>
      <c r="L1077" s="778">
        <v>1.21</v>
      </c>
      <c r="M1077" s="892">
        <v>0.83</v>
      </c>
    </row>
    <row r="1078" spans="2:13" ht="15" customHeight="1">
      <c r="B1078" s="1928" t="s">
        <v>347</v>
      </c>
      <c r="C1078" s="1928"/>
      <c r="D1078" s="1928"/>
      <c r="E1078" s="1928"/>
      <c r="F1078" s="1928"/>
      <c r="G1078" s="893"/>
      <c r="H1078" s="894">
        <v>16812.190000000002</v>
      </c>
      <c r="I1078" s="895">
        <v>13098.5</v>
      </c>
      <c r="J1078" s="896">
        <v>11773.09</v>
      </c>
      <c r="K1078" s="897">
        <v>667.31000000000006</v>
      </c>
      <c r="L1078" s="895">
        <v>606.07000000000005</v>
      </c>
      <c r="M1078" s="898">
        <v>375.93</v>
      </c>
    </row>
    <row r="1079" spans="2:13" ht="15" customHeight="1">
      <c r="B1079" s="3327" t="s">
        <v>348</v>
      </c>
      <c r="C1079" s="3328"/>
      <c r="D1079" s="3328"/>
      <c r="E1079" s="3328"/>
      <c r="F1079" s="3328"/>
      <c r="G1079" s="3328"/>
      <c r="H1079" s="3328"/>
      <c r="I1079" s="3328"/>
      <c r="J1079" s="3328"/>
      <c r="K1079" s="3328"/>
      <c r="L1079" s="3328"/>
      <c r="M1079" s="3328"/>
    </row>
    <row r="1080" spans="2:13" ht="15" customHeight="1">
      <c r="B1080" s="3329" t="s">
        <v>346</v>
      </c>
      <c r="C1080" s="2995"/>
      <c r="D1080" s="2995"/>
      <c r="E1080" s="2995"/>
      <c r="F1080" s="2995"/>
      <c r="G1080" s="3312"/>
      <c r="H1080" s="899">
        <v>141.81</v>
      </c>
      <c r="I1080" s="2379">
        <v>0</v>
      </c>
      <c r="J1080" s="2379">
        <v>0</v>
      </c>
      <c r="K1080" s="2380">
        <v>0</v>
      </c>
      <c r="L1080" s="900">
        <v>0</v>
      </c>
      <c r="M1080" s="2379">
        <v>0</v>
      </c>
    </row>
    <row r="1081" spans="2:13" ht="15" customHeight="1">
      <c r="B1081" s="3049" t="s">
        <v>566</v>
      </c>
      <c r="C1081" s="2993"/>
      <c r="D1081" s="2993"/>
      <c r="E1081" s="2993"/>
      <c r="F1081" s="2993"/>
      <c r="G1081" s="3314"/>
      <c r="H1081" s="894">
        <v>141.81</v>
      </c>
      <c r="I1081" s="895">
        <v>0</v>
      </c>
      <c r="J1081" s="895">
        <v>0</v>
      </c>
      <c r="K1081" s="897">
        <v>0</v>
      </c>
      <c r="L1081" s="901">
        <v>0</v>
      </c>
      <c r="M1081" s="895">
        <v>0</v>
      </c>
    </row>
    <row r="1082" spans="2:13" ht="15" customHeight="1">
      <c r="B1082" s="3326" t="s">
        <v>958</v>
      </c>
      <c r="C1082" s="3316"/>
      <c r="D1082" s="3316"/>
      <c r="E1082" s="3316"/>
      <c r="F1082" s="3316"/>
      <c r="G1082" s="3316"/>
      <c r="H1082" s="3316"/>
      <c r="I1082" s="3316"/>
      <c r="J1082" s="3316"/>
      <c r="K1082" s="3316"/>
      <c r="L1082" s="3316"/>
      <c r="M1082" s="3316"/>
    </row>
    <row r="1083" spans="2:13" ht="15" customHeight="1">
      <c r="B1083" s="2885"/>
      <c r="C1083" s="2882"/>
      <c r="D1083" s="2882"/>
      <c r="E1083" s="2882"/>
      <c r="F1083" s="2882"/>
      <c r="G1083" s="2882"/>
      <c r="H1083" s="2882"/>
      <c r="I1083" s="2882"/>
      <c r="J1083" s="2882"/>
      <c r="K1083" s="2882"/>
      <c r="L1083" s="2882"/>
      <c r="M1083" s="2885"/>
    </row>
    <row r="1084" spans="2:13" ht="15" customHeight="1">
      <c r="B1084" s="3317"/>
      <c r="C1084" s="3317"/>
      <c r="D1084" s="3317"/>
      <c r="E1084" s="3317"/>
      <c r="F1084" s="3317"/>
      <c r="G1084" s="3317"/>
      <c r="H1084" s="3317"/>
      <c r="I1084" s="3317"/>
      <c r="J1084" s="3317"/>
      <c r="K1084" s="3317"/>
      <c r="L1084" s="3317"/>
      <c r="M1084" s="3317"/>
    </row>
    <row r="1085" spans="2:13" ht="15" customHeight="1">
      <c r="B1085" s="1"/>
      <c r="C1085" s="1"/>
      <c r="D1085" s="1"/>
      <c r="E1085" s="1"/>
      <c r="F1085" s="1"/>
      <c r="G1085" s="1"/>
      <c r="H1085" s="1"/>
      <c r="I1085" s="1"/>
      <c r="J1085" s="1"/>
      <c r="K1085" s="1"/>
      <c r="L1085" s="1"/>
      <c r="M1085" s="1"/>
    </row>
    <row r="1086" spans="2:13" ht="15" customHeight="1">
      <c r="B1086" s="1705" t="s">
        <v>350</v>
      </c>
      <c r="C1086" s="1705"/>
      <c r="D1086" s="1705"/>
      <c r="E1086" s="1705"/>
      <c r="F1086" s="1705"/>
      <c r="G1086" s="1705"/>
      <c r="H1086" s="1705"/>
      <c r="I1086" s="1705"/>
      <c r="J1086" s="1705"/>
      <c r="K1086" s="1705"/>
      <c r="L1086" s="1705"/>
      <c r="M1086" s="1705"/>
    </row>
    <row r="1087" spans="2:13" ht="15" customHeight="1">
      <c r="B1087" s="1"/>
      <c r="C1087" s="1"/>
      <c r="D1087" s="1"/>
      <c r="E1087" s="1"/>
      <c r="F1087" s="1"/>
      <c r="G1087" s="1"/>
      <c r="H1087" s="1"/>
      <c r="I1087" s="1"/>
      <c r="J1087" s="1"/>
      <c r="K1087" s="1"/>
      <c r="L1087" s="1"/>
      <c r="M1087" s="1"/>
    </row>
    <row r="1088" spans="2:13" ht="15" customHeight="1">
      <c r="B1088" s="3296" t="s">
        <v>959</v>
      </c>
      <c r="C1088" s="2885"/>
      <c r="D1088" s="2885"/>
      <c r="E1088" s="2885"/>
      <c r="F1088" s="2885"/>
      <c r="G1088" s="3030"/>
      <c r="H1088" s="3320" t="s">
        <v>719</v>
      </c>
      <c r="I1088" s="2885"/>
      <c r="J1088" s="3030"/>
      <c r="K1088" s="3320" t="s">
        <v>587</v>
      </c>
      <c r="L1088" s="2885"/>
      <c r="M1088" s="2885"/>
    </row>
    <row r="1089" spans="2:13" ht="15" customHeight="1">
      <c r="B1089" s="3297"/>
      <c r="C1089" s="3297"/>
      <c r="D1089" s="3297"/>
      <c r="E1089" s="3297"/>
      <c r="F1089" s="3297"/>
      <c r="G1089" s="3298"/>
      <c r="H1089" s="2047">
        <v>2023</v>
      </c>
      <c r="I1089" s="2047">
        <v>2024</v>
      </c>
      <c r="J1089" s="815">
        <v>2025</v>
      </c>
      <c r="K1089" s="2047">
        <v>2023</v>
      </c>
      <c r="L1089" s="2047">
        <v>2024</v>
      </c>
      <c r="M1089" s="663">
        <v>2025</v>
      </c>
    </row>
    <row r="1090" spans="2:13" ht="15" customHeight="1">
      <c r="B1090" s="3321" t="s">
        <v>352</v>
      </c>
      <c r="C1090" s="2882"/>
      <c r="D1090" s="2882"/>
      <c r="E1090" s="2882"/>
      <c r="F1090" s="2882"/>
      <c r="G1090" s="2882"/>
      <c r="H1090" s="2882"/>
      <c r="I1090" s="2882"/>
      <c r="J1090" s="2882"/>
      <c r="K1090" s="2882"/>
      <c r="L1090" s="2882"/>
      <c r="M1090" s="2882"/>
    </row>
    <row r="1091" spans="2:13" ht="15" customHeight="1">
      <c r="B1091" s="3322" t="s">
        <v>343</v>
      </c>
      <c r="C1091" s="3323"/>
      <c r="D1091" s="3323"/>
      <c r="E1091" s="3323"/>
      <c r="F1091" s="3323"/>
      <c r="G1091" s="3324"/>
      <c r="H1091" s="902">
        <v>8425.69</v>
      </c>
      <c r="I1091" s="2325">
        <v>5034.3</v>
      </c>
      <c r="J1091" s="2325">
        <v>4190.54</v>
      </c>
      <c r="K1091" s="775">
        <v>11.65</v>
      </c>
      <c r="L1091" s="2325">
        <v>11.68</v>
      </c>
      <c r="M1091" s="2325">
        <v>11.68</v>
      </c>
    </row>
    <row r="1092" spans="2:13" ht="15" customHeight="1">
      <c r="B1092" s="3048" t="s">
        <v>344</v>
      </c>
      <c r="C1092" s="2908"/>
      <c r="D1092" s="2908"/>
      <c r="E1092" s="2908"/>
      <c r="F1092" s="2908"/>
      <c r="G1092" s="3034"/>
      <c r="H1092" s="890">
        <v>2.52</v>
      </c>
      <c r="I1092" s="778">
        <v>2.5</v>
      </c>
      <c r="J1092" s="778">
        <v>2.52</v>
      </c>
      <c r="K1092" s="777">
        <v>17.420000000000002</v>
      </c>
      <c r="L1092" s="778">
        <v>21.35</v>
      </c>
      <c r="M1092" s="778">
        <v>15.75</v>
      </c>
    </row>
    <row r="1093" spans="2:13" ht="15" customHeight="1">
      <c r="B1093" s="3048" t="s">
        <v>353</v>
      </c>
      <c r="C1093" s="2908"/>
      <c r="D1093" s="2908"/>
      <c r="E1093" s="2908"/>
      <c r="F1093" s="2908"/>
      <c r="G1093" s="3034"/>
      <c r="H1093" s="903">
        <v>111.13</v>
      </c>
      <c r="I1093" s="793">
        <v>100.7</v>
      </c>
      <c r="J1093" s="793">
        <v>145.22</v>
      </c>
      <c r="K1093" s="803">
        <v>0</v>
      </c>
      <c r="L1093" s="802">
        <v>0</v>
      </c>
      <c r="M1093" s="802">
        <v>0</v>
      </c>
    </row>
    <row r="1094" spans="2:13" ht="15" customHeight="1">
      <c r="B1094" s="3293" t="s">
        <v>354</v>
      </c>
      <c r="C1094" s="3294"/>
      <c r="D1094" s="3294"/>
      <c r="E1094" s="3294"/>
      <c r="F1094" s="3294"/>
      <c r="G1094" s="3295"/>
      <c r="H1094" s="905">
        <v>8539.34</v>
      </c>
      <c r="I1094" s="781">
        <v>5137.5</v>
      </c>
      <c r="J1094" s="781">
        <v>4338.28</v>
      </c>
      <c r="K1094" s="780">
        <v>29.07</v>
      </c>
      <c r="L1094" s="781">
        <v>33.03</v>
      </c>
      <c r="M1094" s="781">
        <v>27.43</v>
      </c>
    </row>
    <row r="1095" spans="2:13" ht="15" customHeight="1">
      <c r="B1095" s="3325" t="s">
        <v>355</v>
      </c>
      <c r="C1095" s="2885"/>
      <c r="D1095" s="2885"/>
      <c r="E1095" s="2885"/>
      <c r="F1095" s="2885"/>
      <c r="G1095" s="2885"/>
      <c r="H1095" s="2885"/>
      <c r="I1095" s="2885"/>
      <c r="J1095" s="2885"/>
      <c r="K1095" s="2885"/>
      <c r="L1095" s="2885"/>
      <c r="M1095" s="2885"/>
    </row>
    <row r="1096" spans="2:13" ht="15" customHeight="1">
      <c r="B1096" s="508" t="s">
        <v>353</v>
      </c>
      <c r="C1096" s="508"/>
      <c r="D1096" s="508"/>
      <c r="E1096" s="508"/>
      <c r="F1096" s="508"/>
      <c r="G1096" s="509"/>
      <c r="H1096" s="902">
        <v>111.13</v>
      </c>
      <c r="I1096" s="2325">
        <v>0</v>
      </c>
      <c r="J1096" s="2325">
        <v>0</v>
      </c>
      <c r="K1096" s="775">
        <v>0</v>
      </c>
      <c r="L1096" s="906">
        <v>0</v>
      </c>
      <c r="M1096" s="2325">
        <v>0</v>
      </c>
    </row>
    <row r="1097" spans="2:13" ht="15" customHeight="1">
      <c r="B1097" s="1820" t="s">
        <v>344</v>
      </c>
      <c r="C1097" s="1820"/>
      <c r="D1097" s="1820"/>
      <c r="E1097" s="1820"/>
      <c r="F1097" s="1820"/>
      <c r="G1097" s="513"/>
      <c r="H1097" s="907">
        <v>2.52</v>
      </c>
      <c r="I1097" s="793">
        <v>0</v>
      </c>
      <c r="J1097" s="793">
        <v>0</v>
      </c>
      <c r="K1097" s="908">
        <v>0</v>
      </c>
      <c r="L1097" s="909">
        <v>0</v>
      </c>
      <c r="M1097" s="2381">
        <v>0</v>
      </c>
    </row>
    <row r="1098" spans="2:13" ht="15" customHeight="1">
      <c r="B1098" s="904" t="s">
        <v>569</v>
      </c>
      <c r="C1098" s="904"/>
      <c r="D1098" s="904"/>
      <c r="E1098" s="904"/>
      <c r="F1098" s="904"/>
      <c r="G1098" s="529"/>
      <c r="H1098" s="905">
        <v>113.64999999999999</v>
      </c>
      <c r="I1098" s="781">
        <v>0</v>
      </c>
      <c r="J1098" s="781">
        <v>0</v>
      </c>
      <c r="K1098" s="780">
        <v>0</v>
      </c>
      <c r="L1098" s="798">
        <v>0</v>
      </c>
      <c r="M1098" s="781">
        <v>0</v>
      </c>
    </row>
    <row r="1099" spans="2:13" ht="15" customHeight="1">
      <c r="B1099" s="3326" t="s">
        <v>960</v>
      </c>
      <c r="C1099" s="3316"/>
      <c r="D1099" s="3316"/>
      <c r="E1099" s="3316"/>
      <c r="F1099" s="3316"/>
      <c r="G1099" s="3316"/>
      <c r="H1099" s="3316"/>
      <c r="I1099" s="3316"/>
      <c r="J1099" s="3316"/>
      <c r="K1099" s="3316"/>
      <c r="L1099" s="3316"/>
      <c r="M1099" s="3316"/>
    </row>
    <row r="1100" spans="2:13" ht="15" customHeight="1">
      <c r="B1100" s="2885"/>
      <c r="C1100" s="2882"/>
      <c r="D1100" s="2882"/>
      <c r="E1100" s="2882"/>
      <c r="F1100" s="2882"/>
      <c r="G1100" s="2882"/>
      <c r="H1100" s="2882"/>
      <c r="I1100" s="2882"/>
      <c r="J1100" s="2882"/>
      <c r="K1100" s="2882"/>
      <c r="L1100" s="2882"/>
      <c r="M1100" s="2885"/>
    </row>
    <row r="1101" spans="2:13" ht="15" customHeight="1">
      <c r="B1101" s="3317"/>
      <c r="C1101" s="3317"/>
      <c r="D1101" s="3317"/>
      <c r="E1101" s="3317"/>
      <c r="F1101" s="3317"/>
      <c r="G1101" s="3317"/>
      <c r="H1101" s="3317"/>
      <c r="I1101" s="3317"/>
      <c r="J1101" s="3317"/>
      <c r="K1101" s="3317"/>
      <c r="L1101" s="3317"/>
      <c r="M1101" s="3317"/>
    </row>
    <row r="1102" spans="2:13" ht="15" customHeight="1">
      <c r="B1102" s="1"/>
      <c r="C1102" s="1"/>
      <c r="D1102" s="1"/>
      <c r="E1102" s="1"/>
      <c r="F1102" s="1"/>
      <c r="G1102" s="1"/>
      <c r="H1102" s="1"/>
      <c r="I1102" s="1"/>
      <c r="J1102" s="1"/>
      <c r="K1102" s="1"/>
      <c r="L1102" s="1"/>
      <c r="M1102" s="1"/>
    </row>
    <row r="1103" spans="2:13" ht="15" customHeight="1">
      <c r="B1103" s="1705" t="s">
        <v>358</v>
      </c>
      <c r="C1103" s="1705"/>
      <c r="D1103" s="1705"/>
      <c r="E1103" s="1705"/>
      <c r="F1103" s="1705"/>
      <c r="G1103" s="1705"/>
      <c r="H1103" s="1705"/>
      <c r="I1103" s="1705"/>
      <c r="J1103" s="1705"/>
      <c r="K1103" s="1705"/>
      <c r="L1103" s="1705"/>
      <c r="M1103" s="1705"/>
    </row>
    <row r="1104" spans="2:13" ht="15" customHeight="1">
      <c r="B1104" s="1"/>
      <c r="C1104" s="1"/>
      <c r="D1104" s="1"/>
      <c r="E1104" s="1"/>
      <c r="F1104" s="1"/>
      <c r="G1104" s="1"/>
      <c r="H1104" s="1"/>
      <c r="I1104" s="1"/>
      <c r="J1104" s="1"/>
      <c r="K1104" s="1"/>
      <c r="L1104" s="1"/>
      <c r="M1104" s="1"/>
    </row>
    <row r="1105" spans="2:13" ht="15" customHeight="1">
      <c r="B1105" s="3296" t="s">
        <v>961</v>
      </c>
      <c r="C1105" s="2885"/>
      <c r="D1105" s="2885"/>
      <c r="E1105" s="2885"/>
      <c r="F1105" s="2885"/>
      <c r="G1105" s="3030"/>
      <c r="H1105" s="3319" t="s">
        <v>586</v>
      </c>
      <c r="I1105" s="2885"/>
      <c r="J1105" s="3030"/>
      <c r="K1105" s="3320" t="s">
        <v>587</v>
      </c>
      <c r="L1105" s="2885"/>
      <c r="M1105" s="2885"/>
    </row>
    <row r="1106" spans="2:13" ht="15" customHeight="1">
      <c r="B1106" s="3297"/>
      <c r="C1106" s="3297"/>
      <c r="D1106" s="3297"/>
      <c r="E1106" s="3297"/>
      <c r="F1106" s="3297"/>
      <c r="G1106" s="3298"/>
      <c r="H1106" s="2047">
        <v>2023</v>
      </c>
      <c r="I1106" s="2047">
        <v>2024</v>
      </c>
      <c r="J1106" s="815">
        <v>2025</v>
      </c>
      <c r="K1106" s="2047">
        <v>2023</v>
      </c>
      <c r="L1106" s="2047">
        <v>2024</v>
      </c>
      <c r="M1106" s="663">
        <v>2025</v>
      </c>
    </row>
    <row r="1107" spans="2:13" ht="15" customHeight="1">
      <c r="B1107" s="3054" t="s">
        <v>43</v>
      </c>
      <c r="C1107" s="2995"/>
      <c r="D1107" s="2995"/>
      <c r="E1107" s="2995"/>
      <c r="F1107" s="2995"/>
      <c r="G1107" s="3312"/>
      <c r="H1107" s="2382">
        <v>8272.85</v>
      </c>
      <c r="I1107" s="2383">
        <v>7960.9</v>
      </c>
      <c r="J1107" s="2379">
        <v>7434.81</v>
      </c>
      <c r="K1107" s="2380">
        <v>638.24</v>
      </c>
      <c r="L1107" s="2379">
        <v>573.1</v>
      </c>
      <c r="M1107" s="2379">
        <v>348.5</v>
      </c>
    </row>
    <row r="1108" spans="2:13" ht="15" customHeight="1">
      <c r="B1108" s="3313" t="s">
        <v>360</v>
      </c>
      <c r="C1108" s="2993"/>
      <c r="D1108" s="2993"/>
      <c r="E1108" s="2993"/>
      <c r="F1108" s="2993"/>
      <c r="G1108" s="3314"/>
      <c r="H1108" s="2339">
        <v>28.160000000000011</v>
      </c>
      <c r="I1108" s="2340">
        <v>0</v>
      </c>
      <c r="J1108" s="802">
        <v>0</v>
      </c>
      <c r="K1108" s="803">
        <v>0</v>
      </c>
      <c r="L1108" s="802">
        <v>0</v>
      </c>
      <c r="M1108" s="802">
        <v>0</v>
      </c>
    </row>
    <row r="1109" spans="2:13" ht="15" customHeight="1">
      <c r="B1109" s="3318" t="s">
        <v>962</v>
      </c>
      <c r="C1109" s="3316"/>
      <c r="D1109" s="3316"/>
      <c r="E1109" s="3316"/>
      <c r="F1109" s="3316"/>
      <c r="G1109" s="3316"/>
      <c r="H1109" s="3316"/>
      <c r="I1109" s="3316"/>
      <c r="J1109" s="3316"/>
      <c r="K1109" s="3316"/>
      <c r="L1109" s="3316"/>
      <c r="M1109" s="3316"/>
    </row>
    <row r="1110" spans="2:13" ht="15" customHeight="1">
      <c r="B1110" s="3317"/>
      <c r="C1110" s="3317"/>
      <c r="D1110" s="3317"/>
      <c r="E1110" s="3317"/>
      <c r="F1110" s="3317"/>
      <c r="G1110" s="3317"/>
      <c r="H1110" s="3317"/>
      <c r="I1110" s="3317"/>
      <c r="J1110" s="3317"/>
      <c r="K1110" s="3317"/>
      <c r="L1110" s="3317"/>
      <c r="M1110" s="3317"/>
    </row>
    <row r="1111" spans="2:13" ht="15" customHeight="1">
      <c r="B1111" s="1"/>
      <c r="C1111" s="1"/>
      <c r="D1111" s="1"/>
      <c r="E1111" s="1"/>
      <c r="F1111" s="1"/>
      <c r="G1111" s="1"/>
      <c r="H1111" s="1"/>
      <c r="I1111" s="1"/>
      <c r="J1111" s="1"/>
      <c r="K1111" s="1"/>
      <c r="L1111" s="1"/>
      <c r="M1111" s="1"/>
    </row>
    <row r="1112" spans="2:13" ht="15" customHeight="1">
      <c r="B1112" s="3157" t="s">
        <v>963</v>
      </c>
      <c r="C1112" s="2885"/>
      <c r="D1112" s="2885"/>
      <c r="E1112" s="2885"/>
      <c r="F1112" s="2885"/>
      <c r="G1112" s="2885"/>
      <c r="H1112" s="2885"/>
      <c r="I1112" s="2885"/>
      <c r="J1112" s="2885"/>
      <c r="K1112" s="2885"/>
      <c r="L1112" s="2885"/>
      <c r="M1112" s="2885"/>
    </row>
    <row r="1113" spans="2:13" ht="15" customHeight="1">
      <c r="B1113" s="1"/>
      <c r="C1113" s="1"/>
      <c r="D1113" s="1"/>
      <c r="E1113" s="1"/>
      <c r="F1113" s="1"/>
      <c r="G1113" s="1"/>
      <c r="H1113" s="1"/>
      <c r="I1113" s="1"/>
      <c r="J1113" s="1"/>
      <c r="K1113" s="1"/>
      <c r="L1113" s="1"/>
      <c r="M1113" s="1"/>
    </row>
    <row r="1114" spans="2:13" ht="15" customHeight="1">
      <c r="B1114" s="3319" t="s">
        <v>964</v>
      </c>
      <c r="C1114" s="2885"/>
      <c r="D1114" s="2885"/>
      <c r="E1114" s="2885"/>
      <c r="F1114" s="2885"/>
      <c r="G1114" s="3030"/>
      <c r="H1114" s="3319" t="s">
        <v>965</v>
      </c>
      <c r="I1114" s="2885"/>
      <c r="J1114" s="3030"/>
      <c r="K1114" s="3320" t="s">
        <v>587</v>
      </c>
      <c r="L1114" s="2885"/>
      <c r="M1114" s="2885"/>
    </row>
    <row r="1115" spans="2:13" ht="15" customHeight="1">
      <c r="B1115" s="3297"/>
      <c r="C1115" s="3297"/>
      <c r="D1115" s="3297"/>
      <c r="E1115" s="3297"/>
      <c r="F1115" s="3297"/>
      <c r="G1115" s="3298"/>
      <c r="H1115" s="2047">
        <v>2023</v>
      </c>
      <c r="I1115" s="1952" t="s">
        <v>966</v>
      </c>
      <c r="J1115" s="762" t="s">
        <v>330</v>
      </c>
      <c r="K1115" s="2047">
        <v>2023</v>
      </c>
      <c r="L1115" s="2047">
        <v>2024</v>
      </c>
      <c r="M1115" s="763">
        <v>2025</v>
      </c>
    </row>
    <row r="1116" spans="2:13" ht="15" customHeight="1">
      <c r="B1116" s="3054" t="s">
        <v>575</v>
      </c>
      <c r="C1116" s="2995"/>
      <c r="D1116" s="2995"/>
      <c r="E1116" s="2995"/>
      <c r="F1116" s="2995"/>
      <c r="G1116" s="3312"/>
      <c r="H1116" s="2384">
        <v>16812.190000000002</v>
      </c>
      <c r="I1116" s="2385">
        <v>13098.5</v>
      </c>
      <c r="J1116" s="2386">
        <v>11773.13</v>
      </c>
      <c r="K1116" s="2387">
        <v>667.31000000000006</v>
      </c>
      <c r="L1116" s="2386">
        <v>606.1</v>
      </c>
      <c r="M1116" s="910">
        <v>375.93</v>
      </c>
    </row>
    <row r="1117" spans="2:13" ht="15" customHeight="1">
      <c r="B1117" s="2960" t="s">
        <v>577</v>
      </c>
      <c r="C1117" s="2908"/>
      <c r="D1117" s="2908"/>
      <c r="E1117" s="2908"/>
      <c r="F1117" s="2908"/>
      <c r="G1117" s="3034"/>
      <c r="H1117" s="2326">
        <v>141.81</v>
      </c>
      <c r="I1117" s="2327">
        <v>0</v>
      </c>
      <c r="J1117" s="776">
        <v>0</v>
      </c>
      <c r="K1117" s="911">
        <v>0</v>
      </c>
      <c r="L1117" s="776">
        <v>0</v>
      </c>
      <c r="M1117" s="912">
        <v>0</v>
      </c>
    </row>
    <row r="1118" spans="2:13" ht="15" customHeight="1">
      <c r="B1118" s="2960" t="s">
        <v>967</v>
      </c>
      <c r="C1118" s="2908"/>
      <c r="D1118" s="2908"/>
      <c r="E1118" s="2908"/>
      <c r="F1118" s="2908"/>
      <c r="G1118" s="3034"/>
      <c r="H1118" s="2092">
        <v>8.4349510682427443E-3</v>
      </c>
      <c r="I1118" s="2093">
        <v>0</v>
      </c>
      <c r="J1118" s="444">
        <v>0</v>
      </c>
      <c r="K1118" s="443">
        <v>0</v>
      </c>
      <c r="L1118" s="444">
        <v>0</v>
      </c>
      <c r="M1118" s="913">
        <v>0</v>
      </c>
    </row>
    <row r="1119" spans="2:13" ht="15" customHeight="1">
      <c r="B1119" s="2960" t="s">
        <v>579</v>
      </c>
      <c r="C1119" s="2908"/>
      <c r="D1119" s="2908"/>
      <c r="E1119" s="2908"/>
      <c r="F1119" s="2908"/>
      <c r="G1119" s="3034"/>
      <c r="H1119" s="2326">
        <v>8272.8500000000022</v>
      </c>
      <c r="I1119" s="2327">
        <v>7960.9</v>
      </c>
      <c r="J1119" s="776">
        <v>7434.82</v>
      </c>
      <c r="K1119" s="911">
        <v>638.24</v>
      </c>
      <c r="L1119" s="776">
        <v>573</v>
      </c>
      <c r="M1119" s="912">
        <v>348.5</v>
      </c>
    </row>
    <row r="1120" spans="2:13" ht="15" customHeight="1">
      <c r="B1120" s="2960" t="s">
        <v>580</v>
      </c>
      <c r="C1120" s="2908"/>
      <c r="D1120" s="2908"/>
      <c r="E1120" s="2908"/>
      <c r="F1120" s="2908"/>
      <c r="G1120" s="3034"/>
      <c r="H1120" s="2326">
        <v>28.160000000000011</v>
      </c>
      <c r="I1120" s="2327">
        <v>0</v>
      </c>
      <c r="J1120" s="776">
        <v>0</v>
      </c>
      <c r="K1120" s="911">
        <v>0</v>
      </c>
      <c r="L1120" s="776">
        <v>0</v>
      </c>
      <c r="M1120" s="912">
        <v>0</v>
      </c>
    </row>
    <row r="1121" spans="2:13" ht="15" customHeight="1">
      <c r="B1121" s="2960" t="s">
        <v>968</v>
      </c>
      <c r="C1121" s="2908"/>
      <c r="D1121" s="2908"/>
      <c r="E1121" s="2908"/>
      <c r="F1121" s="2908"/>
      <c r="G1121" s="3034"/>
      <c r="H1121" s="2092">
        <v>3.4039055464561794E-3</v>
      </c>
      <c r="I1121" s="2093">
        <v>0</v>
      </c>
      <c r="J1121" s="444">
        <v>0</v>
      </c>
      <c r="K1121" s="443">
        <v>0</v>
      </c>
      <c r="L1121" s="444">
        <v>0</v>
      </c>
      <c r="M1121" s="913">
        <v>0</v>
      </c>
    </row>
    <row r="1122" spans="2:13" ht="15" customHeight="1">
      <c r="B1122" s="3313" t="s">
        <v>969</v>
      </c>
      <c r="C1122" s="2993"/>
      <c r="D1122" s="2993"/>
      <c r="E1122" s="2993"/>
      <c r="F1122" s="2993"/>
      <c r="G1122" s="3314"/>
      <c r="H1122" s="2095">
        <v>0.88200000000000001</v>
      </c>
      <c r="I1122" s="2097">
        <v>0.91900000000000004</v>
      </c>
      <c r="J1122" s="446">
        <v>0.93</v>
      </c>
      <c r="K1122" s="445">
        <v>0.996</v>
      </c>
      <c r="L1122" s="446">
        <v>0.93</v>
      </c>
      <c r="M1122" s="914">
        <v>0.95</v>
      </c>
    </row>
    <row r="1123" spans="2:13" ht="15" customHeight="1">
      <c r="B1123" s="3315" t="s">
        <v>970</v>
      </c>
      <c r="C1123" s="3316"/>
      <c r="D1123" s="3316"/>
      <c r="E1123" s="3316"/>
      <c r="F1123" s="3316"/>
      <c r="G1123" s="3316"/>
      <c r="H1123" s="3316"/>
      <c r="I1123" s="3316"/>
      <c r="J1123" s="3316"/>
      <c r="K1123" s="3316"/>
      <c r="L1123" s="3316"/>
      <c r="M1123" s="3316"/>
    </row>
    <row r="1124" spans="2:13" ht="15" customHeight="1">
      <c r="B1124" s="3317"/>
      <c r="C1124" s="3317"/>
      <c r="D1124" s="3317"/>
      <c r="E1124" s="3317"/>
      <c r="F1124" s="3317"/>
      <c r="G1124" s="3317"/>
      <c r="H1124" s="3317"/>
      <c r="I1124" s="3317"/>
      <c r="J1124" s="3317"/>
      <c r="K1124" s="3317"/>
      <c r="L1124" s="3317"/>
      <c r="M1124" s="3317"/>
    </row>
  </sheetData>
  <sheetProtection algorithmName="SHA-512" hashValue="60wf/7O/eew2okc2MlYrVL9ipO12Je7SZLs4p0cek0IwkY/MeyqtxbJToVgkQtPShhQxdHDMwuknnKSqP0MTdA==" saltValue="O4elrp8kLTeIomXmDq9k1g==" spinCount="100000" sheet="1" objects="1" scenarios="1"/>
  <mergeCells count="889">
    <mergeCell ref="H43:H44"/>
    <mergeCell ref="I43:I44"/>
    <mergeCell ref="J43:J44"/>
    <mergeCell ref="K43:K44"/>
    <mergeCell ref="B45:I45"/>
    <mergeCell ref="B47:K47"/>
    <mergeCell ref="B49:M49"/>
    <mergeCell ref="B51:F51"/>
    <mergeCell ref="J51:K51"/>
    <mergeCell ref="L51:M51"/>
    <mergeCell ref="B53:F53"/>
    <mergeCell ref="B54:F54"/>
    <mergeCell ref="H1:H2"/>
    <mergeCell ref="I1:I2"/>
    <mergeCell ref="J1:J2"/>
    <mergeCell ref="K1:K2"/>
    <mergeCell ref="L1:L2"/>
    <mergeCell ref="M1:M2"/>
    <mergeCell ref="B7:M7"/>
    <mergeCell ref="B8:M12"/>
    <mergeCell ref="B14:E15"/>
    <mergeCell ref="F14:H14"/>
    <mergeCell ref="I14:K14"/>
    <mergeCell ref="B16:E16"/>
    <mergeCell ref="B17:E17"/>
    <mergeCell ref="B18:E18"/>
    <mergeCell ref="B19:K20"/>
    <mergeCell ref="B22:I22"/>
    <mergeCell ref="H24:I24"/>
    <mergeCell ref="J24:K24"/>
    <mergeCell ref="L24:M24"/>
    <mergeCell ref="B24:G25"/>
    <mergeCell ref="B26:K26"/>
    <mergeCell ref="B42:G44"/>
    <mergeCell ref="N1:O2"/>
    <mergeCell ref="A1:A2"/>
    <mergeCell ref="B1:B2"/>
    <mergeCell ref="C1:C2"/>
    <mergeCell ref="D1:D2"/>
    <mergeCell ref="E1:E2"/>
    <mergeCell ref="F1:F2"/>
    <mergeCell ref="G1:G2"/>
    <mergeCell ref="B4:E4"/>
    <mergeCell ref="B27:G27"/>
    <mergeCell ref="B28:J28"/>
    <mergeCell ref="B30:C30"/>
    <mergeCell ref="B33:C33"/>
    <mergeCell ref="B34:C34"/>
    <mergeCell ref="B35:C35"/>
    <mergeCell ref="B36:C36"/>
    <mergeCell ref="B37:C37"/>
    <mergeCell ref="B38:C38"/>
    <mergeCell ref="B40:M40"/>
    <mergeCell ref="H42:I42"/>
    <mergeCell ref="J42:K42"/>
    <mergeCell ref="J59:J60"/>
    <mergeCell ref="K59:K60"/>
    <mergeCell ref="J135:J136"/>
    <mergeCell ref="K135:K136"/>
    <mergeCell ref="L135:L136"/>
    <mergeCell ref="M135:M136"/>
    <mergeCell ref="B134:D134"/>
    <mergeCell ref="E135:E136"/>
    <mergeCell ref="F135:F136"/>
    <mergeCell ref="G135:G136"/>
    <mergeCell ref="H135:H136"/>
    <mergeCell ref="I135:I136"/>
    <mergeCell ref="B61:F61"/>
    <mergeCell ref="B62:F62"/>
    <mergeCell ref="B63:F63"/>
    <mergeCell ref="B64:F64"/>
    <mergeCell ref="B65:F65"/>
    <mergeCell ref="B66:F66"/>
    <mergeCell ref="B68:F69"/>
    <mergeCell ref="B86:D87"/>
    <mergeCell ref="B52:F52"/>
    <mergeCell ref="J68:J69"/>
    <mergeCell ref="K68:K69"/>
    <mergeCell ref="B77:F78"/>
    <mergeCell ref="G77:G78"/>
    <mergeCell ref="H77:H78"/>
    <mergeCell ref="I77:I78"/>
    <mergeCell ref="J77:J78"/>
    <mergeCell ref="K77:K78"/>
    <mergeCell ref="B138:M138"/>
    <mergeCell ref="B135:D136"/>
    <mergeCell ref="E86:F86"/>
    <mergeCell ref="B91:D92"/>
    <mergeCell ref="E91:F91"/>
    <mergeCell ref="B97:D98"/>
    <mergeCell ref="E97:F97"/>
    <mergeCell ref="B104:M105"/>
    <mergeCell ref="B109:M117"/>
    <mergeCell ref="B120:M124"/>
    <mergeCell ref="B131:D132"/>
    <mergeCell ref="E131:G131"/>
    <mergeCell ref="H131:J131"/>
    <mergeCell ref="K131:M131"/>
    <mergeCell ref="B133:D133"/>
    <mergeCell ref="B55:F55"/>
    <mergeCell ref="B56:F56"/>
    <mergeCell ref="B57:F57"/>
    <mergeCell ref="B59:F60"/>
    <mergeCell ref="G59:G60"/>
    <mergeCell ref="H59:H60"/>
    <mergeCell ref="I59:I60"/>
    <mergeCell ref="G68:G69"/>
    <mergeCell ref="H68:H69"/>
    <mergeCell ref="I68:I69"/>
    <mergeCell ref="B180:G181"/>
    <mergeCell ref="H180:I180"/>
    <mergeCell ref="J180:K180"/>
    <mergeCell ref="L180:M180"/>
    <mergeCell ref="B190:G190"/>
    <mergeCell ref="B191:G191"/>
    <mergeCell ref="B192:M192"/>
    <mergeCell ref="B194:G195"/>
    <mergeCell ref="H194:I194"/>
    <mergeCell ref="J194:K194"/>
    <mergeCell ref="L194:M194"/>
    <mergeCell ref="B163:D163"/>
    <mergeCell ref="B164:G167"/>
    <mergeCell ref="B171:J171"/>
    <mergeCell ref="B172:J172"/>
    <mergeCell ref="B173:J173"/>
    <mergeCell ref="B174:M176"/>
    <mergeCell ref="B140:D141"/>
    <mergeCell ref="E140:G140"/>
    <mergeCell ref="H140:J140"/>
    <mergeCell ref="K140:M140"/>
    <mergeCell ref="B155:M156"/>
    <mergeCell ref="B161:D161"/>
    <mergeCell ref="B162:D162"/>
    <mergeCell ref="N194:O194"/>
    <mergeCell ref="B197:G197"/>
    <mergeCell ref="B198:G198"/>
    <mergeCell ref="H210:I210"/>
    <mergeCell ref="J210:K210"/>
    <mergeCell ref="B200:G200"/>
    <mergeCell ref="B201:G201"/>
    <mergeCell ref="B202:G202"/>
    <mergeCell ref="B204:G204"/>
    <mergeCell ref="B205:G205"/>
    <mergeCell ref="B206:M208"/>
    <mergeCell ref="L210:M210"/>
    <mergeCell ref="B221:G221"/>
    <mergeCell ref="B222:G222"/>
    <mergeCell ref="B223:M223"/>
    <mergeCell ref="H225:I225"/>
    <mergeCell ref="J225:K225"/>
    <mergeCell ref="L225:M225"/>
    <mergeCell ref="B210:G211"/>
    <mergeCell ref="B213:G213"/>
    <mergeCell ref="B214:G214"/>
    <mergeCell ref="B216:G216"/>
    <mergeCell ref="B217:G217"/>
    <mergeCell ref="B218:G218"/>
    <mergeCell ref="B220:G220"/>
    <mergeCell ref="B225:G226"/>
    <mergeCell ref="B228:G228"/>
    <mergeCell ref="B229:G229"/>
    <mergeCell ref="B231:G231"/>
    <mergeCell ref="B232:G232"/>
    <mergeCell ref="B233:G233"/>
    <mergeCell ref="B235:G235"/>
    <mergeCell ref="B236:G236"/>
    <mergeCell ref="B237:G237"/>
    <mergeCell ref="B238:M240"/>
    <mergeCell ref="B244:G244"/>
    <mergeCell ref="B245:F246"/>
    <mergeCell ref="B247:F248"/>
    <mergeCell ref="B249:F250"/>
    <mergeCell ref="K263:K264"/>
    <mergeCell ref="L263:L264"/>
    <mergeCell ref="M263:M264"/>
    <mergeCell ref="P263:AA263"/>
    <mergeCell ref="P264:U264"/>
    <mergeCell ref="H265:M265"/>
    <mergeCell ref="P265:U265"/>
    <mergeCell ref="P266:AA266"/>
    <mergeCell ref="B265:G265"/>
    <mergeCell ref="B266:D266"/>
    <mergeCell ref="B267:D267"/>
    <mergeCell ref="B268:G268"/>
    <mergeCell ref="H268:M268"/>
    <mergeCell ref="B251:F252"/>
    <mergeCell ref="B253:F254"/>
    <mergeCell ref="B255:F256"/>
    <mergeCell ref="B257:I259"/>
    <mergeCell ref="B263:D264"/>
    <mergeCell ref="E263:G263"/>
    <mergeCell ref="H263:J263"/>
    <mergeCell ref="B281:J282"/>
    <mergeCell ref="B286:D288"/>
    <mergeCell ref="E286:G287"/>
    <mergeCell ref="H286:J287"/>
    <mergeCell ref="K286:M286"/>
    <mergeCell ref="B290:D290"/>
    <mergeCell ref="B291:D291"/>
    <mergeCell ref="B303:J305"/>
    <mergeCell ref="B309:D310"/>
    <mergeCell ref="E309:F309"/>
    <mergeCell ref="G309:H309"/>
    <mergeCell ref="I309:J309"/>
    <mergeCell ref="L309:M309"/>
    <mergeCell ref="B322:J323"/>
    <mergeCell ref="H326:H328"/>
    <mergeCell ref="I326:I328"/>
    <mergeCell ref="J326:J328"/>
    <mergeCell ref="K326:K328"/>
    <mergeCell ref="J536:J537"/>
    <mergeCell ref="K536:K537"/>
    <mergeCell ref="L536:L537"/>
    <mergeCell ref="M536:M537"/>
    <mergeCell ref="B535:D535"/>
    <mergeCell ref="B536:D537"/>
    <mergeCell ref="E536:E537"/>
    <mergeCell ref="F536:F537"/>
    <mergeCell ref="G536:G537"/>
    <mergeCell ref="H536:H537"/>
    <mergeCell ref="I536:I537"/>
    <mergeCell ref="B391:G391"/>
    <mergeCell ref="B392:G392"/>
    <mergeCell ref="B393:G393"/>
    <mergeCell ref="B394:G394"/>
    <mergeCell ref="B395:G395"/>
    <mergeCell ref="B396:G396"/>
    <mergeCell ref="B397:G397"/>
    <mergeCell ref="B398:G398"/>
    <mergeCell ref="K538:K539"/>
    <mergeCell ref="L538:L539"/>
    <mergeCell ref="M538:M539"/>
    <mergeCell ref="B538:D539"/>
    <mergeCell ref="E538:E539"/>
    <mergeCell ref="F538:F539"/>
    <mergeCell ref="G538:G539"/>
    <mergeCell ref="H538:H539"/>
    <mergeCell ref="I538:I539"/>
    <mergeCell ref="J538:J539"/>
    <mergeCell ref="K540:K541"/>
    <mergeCell ref="L540:L541"/>
    <mergeCell ref="M540:M541"/>
    <mergeCell ref="B540:D541"/>
    <mergeCell ref="E540:E541"/>
    <mergeCell ref="F540:F541"/>
    <mergeCell ref="G540:G541"/>
    <mergeCell ref="H540:H541"/>
    <mergeCell ref="I540:I541"/>
    <mergeCell ref="J540:J541"/>
    <mergeCell ref="H556:I556"/>
    <mergeCell ref="J556:K556"/>
    <mergeCell ref="B542:D542"/>
    <mergeCell ref="B543:D543"/>
    <mergeCell ref="B544:M546"/>
    <mergeCell ref="B549:M551"/>
    <mergeCell ref="B552:M552"/>
    <mergeCell ref="B553:M554"/>
    <mergeCell ref="L556:M556"/>
    <mergeCell ref="B556:G557"/>
    <mergeCell ref="B562:M562"/>
    <mergeCell ref="B564:G565"/>
    <mergeCell ref="H564:I564"/>
    <mergeCell ref="J564:K564"/>
    <mergeCell ref="L564:M564"/>
    <mergeCell ref="B570:M570"/>
    <mergeCell ref="B577:G578"/>
    <mergeCell ref="H577:J577"/>
    <mergeCell ref="K577:M577"/>
    <mergeCell ref="B580:G580"/>
    <mergeCell ref="B581:M581"/>
    <mergeCell ref="H585:J585"/>
    <mergeCell ref="K585:M585"/>
    <mergeCell ref="H605:J605"/>
    <mergeCell ref="K605:M605"/>
    <mergeCell ref="B585:G586"/>
    <mergeCell ref="B590:M590"/>
    <mergeCell ref="B594:G595"/>
    <mergeCell ref="H594:J594"/>
    <mergeCell ref="K594:M594"/>
    <mergeCell ref="B599:J601"/>
    <mergeCell ref="B605:G606"/>
    <mergeCell ref="B618:G619"/>
    <mergeCell ref="H618:I618"/>
    <mergeCell ref="J618:K618"/>
    <mergeCell ref="B620:M620"/>
    <mergeCell ref="B621:G621"/>
    <mergeCell ref="B622:G622"/>
    <mergeCell ref="B623:G623"/>
    <mergeCell ref="B624:M624"/>
    <mergeCell ref="B627:M628"/>
    <mergeCell ref="B634:O634"/>
    <mergeCell ref="B636:G637"/>
    <mergeCell ref="H636:J636"/>
    <mergeCell ref="K636:M636"/>
    <mergeCell ref="B638:M638"/>
    <mergeCell ref="B368:M368"/>
    <mergeCell ref="H370:H371"/>
    <mergeCell ref="I370:I371"/>
    <mergeCell ref="J370:J371"/>
    <mergeCell ref="K370:K371"/>
    <mergeCell ref="L370:L371"/>
    <mergeCell ref="M370:M371"/>
    <mergeCell ref="B370:G371"/>
    <mergeCell ref="B384:M384"/>
    <mergeCell ref="B386:G387"/>
    <mergeCell ref="H386:H387"/>
    <mergeCell ref="I386:I387"/>
    <mergeCell ref="J386:J387"/>
    <mergeCell ref="K386:K387"/>
    <mergeCell ref="L386:L387"/>
    <mergeCell ref="M386:M387"/>
    <mergeCell ref="B388:G388"/>
    <mergeCell ref="B389:G389"/>
    <mergeCell ref="B390:G390"/>
    <mergeCell ref="E355:G355"/>
    <mergeCell ref="H355:J355"/>
    <mergeCell ref="B340:M340"/>
    <mergeCell ref="B342:G343"/>
    <mergeCell ref="H342:I342"/>
    <mergeCell ref="J342:K342"/>
    <mergeCell ref="L342:M342"/>
    <mergeCell ref="B353:M353"/>
    <mergeCell ref="K355:M355"/>
    <mergeCell ref="B355:D358"/>
    <mergeCell ref="E356:E358"/>
    <mergeCell ref="F356:F358"/>
    <mergeCell ref="G356:G358"/>
    <mergeCell ref="H356:H358"/>
    <mergeCell ref="I356:I358"/>
    <mergeCell ref="J356:J358"/>
    <mergeCell ref="L326:L328"/>
    <mergeCell ref="M326:M328"/>
    <mergeCell ref="B325:D328"/>
    <mergeCell ref="E325:G325"/>
    <mergeCell ref="H325:J325"/>
    <mergeCell ref="K325:M325"/>
    <mergeCell ref="E326:E328"/>
    <mergeCell ref="F326:F328"/>
    <mergeCell ref="G326:G328"/>
    <mergeCell ref="B399:G399"/>
    <mergeCell ref="H402:H403"/>
    <mergeCell ref="I402:I403"/>
    <mergeCell ref="J402:J403"/>
    <mergeCell ref="B400:M400"/>
    <mergeCell ref="K356:K358"/>
    <mergeCell ref="L356:L358"/>
    <mergeCell ref="M356:M358"/>
    <mergeCell ref="K402:K403"/>
    <mergeCell ref="L402:L403"/>
    <mergeCell ref="M402:M403"/>
    <mergeCell ref="B402:G403"/>
    <mergeCell ref="B404:G404"/>
    <mergeCell ref="B405:G405"/>
    <mergeCell ref="B406:G406"/>
    <mergeCell ref="B407:G407"/>
    <mergeCell ref="B408:G408"/>
    <mergeCell ref="B409:G409"/>
    <mergeCell ref="B410:G410"/>
    <mergeCell ref="B411:G411"/>
    <mergeCell ref="B412:G412"/>
    <mergeCell ref="B413:G413"/>
    <mergeCell ref="B414:G414"/>
    <mergeCell ref="B415:G415"/>
    <mergeCell ref="B416:M416"/>
    <mergeCell ref="H418:H419"/>
    <mergeCell ref="I418:I419"/>
    <mergeCell ref="J418:J419"/>
    <mergeCell ref="K418:K419"/>
    <mergeCell ref="L418:L419"/>
    <mergeCell ref="M418:M419"/>
    <mergeCell ref="N418:N419"/>
    <mergeCell ref="B418:G419"/>
    <mergeCell ref="B420:G420"/>
    <mergeCell ref="B421:G421"/>
    <mergeCell ref="B422:G422"/>
    <mergeCell ref="B423:G423"/>
    <mergeCell ref="B424:G424"/>
    <mergeCell ref="B425:G425"/>
    <mergeCell ref="B426:G426"/>
    <mergeCell ref="B427:G427"/>
    <mergeCell ref="B428:G428"/>
    <mergeCell ref="B429:G429"/>
    <mergeCell ref="B430:G430"/>
    <mergeCell ref="B431:G431"/>
    <mergeCell ref="B432:M432"/>
    <mergeCell ref="B436:G437"/>
    <mergeCell ref="H436:J436"/>
    <mergeCell ref="K436:M436"/>
    <mergeCell ref="B449:M451"/>
    <mergeCell ref="B455:G456"/>
    <mergeCell ref="H455:J455"/>
    <mergeCell ref="K455:M455"/>
    <mergeCell ref="B465:M466"/>
    <mergeCell ref="B472:M475"/>
    <mergeCell ref="B478:M480"/>
    <mergeCell ref="B482:M482"/>
    <mergeCell ref="B483:M486"/>
    <mergeCell ref="B490:M494"/>
    <mergeCell ref="B495:M495"/>
    <mergeCell ref="G510:G511"/>
    <mergeCell ref="H510:H511"/>
    <mergeCell ref="G512:G513"/>
    <mergeCell ref="H512:H513"/>
    <mergeCell ref="I510:I511"/>
    <mergeCell ref="J510:J511"/>
    <mergeCell ref="I512:I513"/>
    <mergeCell ref="J512:J513"/>
    <mergeCell ref="K510:K511"/>
    <mergeCell ref="L510:L511"/>
    <mergeCell ref="K512:K513"/>
    <mergeCell ref="L512:L513"/>
    <mergeCell ref="M512:M513"/>
    <mergeCell ref="B497:M500"/>
    <mergeCell ref="B507:D508"/>
    <mergeCell ref="E507:G507"/>
    <mergeCell ref="H507:J507"/>
    <mergeCell ref="K507:M507"/>
    <mergeCell ref="B509:D509"/>
    <mergeCell ref="B510:D511"/>
    <mergeCell ref="M510:M511"/>
    <mergeCell ref="E510:E511"/>
    <mergeCell ref="F510:F511"/>
    <mergeCell ref="B512:D513"/>
    <mergeCell ref="E512:E513"/>
    <mergeCell ref="F512:F513"/>
    <mergeCell ref="B514:D514"/>
    <mergeCell ref="B515:D515"/>
    <mergeCell ref="K516:K517"/>
    <mergeCell ref="L516:L517"/>
    <mergeCell ref="M516:M517"/>
    <mergeCell ref="B516:D517"/>
    <mergeCell ref="E516:E517"/>
    <mergeCell ref="F516:F517"/>
    <mergeCell ref="G516:G517"/>
    <mergeCell ref="H516:H517"/>
    <mergeCell ref="I516:I517"/>
    <mergeCell ref="J516:J517"/>
    <mergeCell ref="K518:K519"/>
    <mergeCell ref="L518:L519"/>
    <mergeCell ref="M518:M519"/>
    <mergeCell ref="B518:D519"/>
    <mergeCell ref="E518:E519"/>
    <mergeCell ref="F518:F519"/>
    <mergeCell ref="G518:G519"/>
    <mergeCell ref="H518:H519"/>
    <mergeCell ref="I518:I519"/>
    <mergeCell ref="J518:J519"/>
    <mergeCell ref="B520:D520"/>
    <mergeCell ref="B521:D521"/>
    <mergeCell ref="B522:M526"/>
    <mergeCell ref="B528:D529"/>
    <mergeCell ref="E528:G528"/>
    <mergeCell ref="H528:J528"/>
    <mergeCell ref="K528:M528"/>
    <mergeCell ref="J531:J532"/>
    <mergeCell ref="K531:K532"/>
    <mergeCell ref="L531:L532"/>
    <mergeCell ref="M531:M532"/>
    <mergeCell ref="B530:D530"/>
    <mergeCell ref="B531:D532"/>
    <mergeCell ref="E531:E532"/>
    <mergeCell ref="F531:F532"/>
    <mergeCell ref="G531:G532"/>
    <mergeCell ref="H531:H532"/>
    <mergeCell ref="I531:I532"/>
    <mergeCell ref="K533:K534"/>
    <mergeCell ref="L533:L534"/>
    <mergeCell ref="M533:M534"/>
    <mergeCell ref="B533:D534"/>
    <mergeCell ref="E533:E534"/>
    <mergeCell ref="F533:F534"/>
    <mergeCell ref="G533:G534"/>
    <mergeCell ref="H533:H534"/>
    <mergeCell ref="I533:I534"/>
    <mergeCell ref="J533:J534"/>
    <mergeCell ref="B643:G643"/>
    <mergeCell ref="B648:G648"/>
    <mergeCell ref="B649:G649"/>
    <mergeCell ref="B650:G650"/>
    <mergeCell ref="B651:G651"/>
    <mergeCell ref="B652:M653"/>
    <mergeCell ref="B655:N655"/>
    <mergeCell ref="B657:D659"/>
    <mergeCell ref="E657:E659"/>
    <mergeCell ref="F657:F659"/>
    <mergeCell ref="G657:G659"/>
    <mergeCell ref="H657:H659"/>
    <mergeCell ref="B660:D660"/>
    <mergeCell ref="B661:D661"/>
    <mergeCell ref="B662:G663"/>
    <mergeCell ref="B665:N665"/>
    <mergeCell ref="B667:D668"/>
    <mergeCell ref="E667:E668"/>
    <mergeCell ref="F667:F668"/>
    <mergeCell ref="G667:G668"/>
    <mergeCell ref="B669:D670"/>
    <mergeCell ref="G669:G670"/>
    <mergeCell ref="E669:E670"/>
    <mergeCell ref="F669:F670"/>
    <mergeCell ref="B671:G673"/>
    <mergeCell ref="B675:N675"/>
    <mergeCell ref="B676:N676"/>
    <mergeCell ref="B677:N677"/>
    <mergeCell ref="B678:N678"/>
    <mergeCell ref="B680:G681"/>
    <mergeCell ref="H680:J680"/>
    <mergeCell ref="K680:M680"/>
    <mergeCell ref="B682:G682"/>
    <mergeCell ref="B683:G683"/>
    <mergeCell ref="B684:G684"/>
    <mergeCell ref="B685:M688"/>
    <mergeCell ref="B690:G691"/>
    <mergeCell ref="H690:J690"/>
    <mergeCell ref="K690:M690"/>
    <mergeCell ref="B692:G692"/>
    <mergeCell ref="B693:G693"/>
    <mergeCell ref="B694:M694"/>
    <mergeCell ref="H696:J696"/>
    <mergeCell ref="B696:G697"/>
    <mergeCell ref="B698:G698"/>
    <mergeCell ref="B699:G699"/>
    <mergeCell ref="B700:G700"/>
    <mergeCell ref="B701:G701"/>
    <mergeCell ref="B702:G702"/>
    <mergeCell ref="B703:G703"/>
    <mergeCell ref="L753:M753"/>
    <mergeCell ref="K722:K723"/>
    <mergeCell ref="L722:L723"/>
    <mergeCell ref="M722:M723"/>
    <mergeCell ref="B724:I724"/>
    <mergeCell ref="B725:I725"/>
    <mergeCell ref="B726:I726"/>
    <mergeCell ref="B727:M729"/>
    <mergeCell ref="B733:D734"/>
    <mergeCell ref="E733:E734"/>
    <mergeCell ref="F733:F734"/>
    <mergeCell ref="G733:G734"/>
    <mergeCell ref="B735:D735"/>
    <mergeCell ref="B736:G738"/>
    <mergeCell ref="B740:M740"/>
    <mergeCell ref="B741:M742"/>
    <mergeCell ref="B715:G715"/>
    <mergeCell ref="B716:G716"/>
    <mergeCell ref="B717:G717"/>
    <mergeCell ref="B718:G718"/>
    <mergeCell ref="J720:M720"/>
    <mergeCell ref="B722:I723"/>
    <mergeCell ref="J722:J723"/>
    <mergeCell ref="L754:M754"/>
    <mergeCell ref="L746:M746"/>
    <mergeCell ref="L747:M747"/>
    <mergeCell ref="L748:M748"/>
    <mergeCell ref="L749:M749"/>
    <mergeCell ref="L750:M750"/>
    <mergeCell ref="L751:M751"/>
    <mergeCell ref="L752:M752"/>
    <mergeCell ref="I744:I745"/>
    <mergeCell ref="J744:J745"/>
    <mergeCell ref="K744:K745"/>
    <mergeCell ref="L744:M745"/>
    <mergeCell ref="B744:H745"/>
    <mergeCell ref="B746:H746"/>
    <mergeCell ref="B747:H747"/>
    <mergeCell ref="B748:H748"/>
    <mergeCell ref="B749:H749"/>
    <mergeCell ref="B704:G704"/>
    <mergeCell ref="B705:G705"/>
    <mergeCell ref="B707:G709"/>
    <mergeCell ref="H707:H708"/>
    <mergeCell ref="B710:G710"/>
    <mergeCell ref="B711:G711"/>
    <mergeCell ref="B712:G712"/>
    <mergeCell ref="B713:G713"/>
    <mergeCell ref="B714:G714"/>
    <mergeCell ref="B750:H750"/>
    <mergeCell ref="B751:H751"/>
    <mergeCell ref="B757:H757"/>
    <mergeCell ref="B762:G763"/>
    <mergeCell ref="H762:J762"/>
    <mergeCell ref="K762:M762"/>
    <mergeCell ref="B764:G764"/>
    <mergeCell ref="B765:G765"/>
    <mergeCell ref="B766:G766"/>
    <mergeCell ref="L757:M757"/>
    <mergeCell ref="B752:H752"/>
    <mergeCell ref="B753:H753"/>
    <mergeCell ref="B754:H754"/>
    <mergeCell ref="B755:H755"/>
    <mergeCell ref="L755:M755"/>
    <mergeCell ref="B756:H756"/>
    <mergeCell ref="B758:M758"/>
    <mergeCell ref="L756:M756"/>
    <mergeCell ref="H776:J776"/>
    <mergeCell ref="K776:M776"/>
    <mergeCell ref="B783:M784"/>
    <mergeCell ref="B767:G767"/>
    <mergeCell ref="B768:G768"/>
    <mergeCell ref="B769:G769"/>
    <mergeCell ref="B770:G770"/>
    <mergeCell ref="B771:G771"/>
    <mergeCell ref="B772:G772"/>
    <mergeCell ref="B776:G777"/>
    <mergeCell ref="B791:G792"/>
    <mergeCell ref="H791:J791"/>
    <mergeCell ref="K791:M791"/>
    <mergeCell ref="B804:M805"/>
    <mergeCell ref="B809:G810"/>
    <mergeCell ref="H809:J809"/>
    <mergeCell ref="K809:M809"/>
    <mergeCell ref="O817:T817"/>
    <mergeCell ref="B820:M820"/>
    <mergeCell ref="K824:M824"/>
    <mergeCell ref="B826:M826"/>
    <mergeCell ref="B836:M836"/>
    <mergeCell ref="K862:M862"/>
    <mergeCell ref="N862:N866"/>
    <mergeCell ref="B842:G843"/>
    <mergeCell ref="H842:J842"/>
    <mergeCell ref="K842:M842"/>
    <mergeCell ref="B847:M848"/>
    <mergeCell ref="B852:M854"/>
    <mergeCell ref="B862:G863"/>
    <mergeCell ref="H862:J862"/>
    <mergeCell ref="B882:C882"/>
    <mergeCell ref="D882:E882"/>
    <mergeCell ref="G882:H882"/>
    <mergeCell ref="D883:E883"/>
    <mergeCell ref="G883:H883"/>
    <mergeCell ref="B883:C883"/>
    <mergeCell ref="B884:C884"/>
    <mergeCell ref="B824:G825"/>
    <mergeCell ref="H824:J824"/>
    <mergeCell ref="B874:C874"/>
    <mergeCell ref="B875:C875"/>
    <mergeCell ref="D875:E875"/>
    <mergeCell ref="G875:H875"/>
    <mergeCell ref="B876:C876"/>
    <mergeCell ref="D876:E876"/>
    <mergeCell ref="G876:H876"/>
    <mergeCell ref="D884:E884"/>
    <mergeCell ref="G884:H884"/>
    <mergeCell ref="B896:C896"/>
    <mergeCell ref="D896:F896"/>
    <mergeCell ref="G896:H896"/>
    <mergeCell ref="J896:K896"/>
    <mergeCell ref="L896:M896"/>
    <mergeCell ref="B897:C899"/>
    <mergeCell ref="D897:F899"/>
    <mergeCell ref="B867:M867"/>
    <mergeCell ref="B869:M871"/>
    <mergeCell ref="B873:C873"/>
    <mergeCell ref="D873:E873"/>
    <mergeCell ref="G873:H873"/>
    <mergeCell ref="D874:E874"/>
    <mergeCell ref="G874:H874"/>
    <mergeCell ref="G894:H895"/>
    <mergeCell ref="I894:I895"/>
    <mergeCell ref="B886:C886"/>
    <mergeCell ref="D886:E886"/>
    <mergeCell ref="G886:H886"/>
    <mergeCell ref="B887:M887"/>
    <mergeCell ref="B892:M892"/>
    <mergeCell ref="B894:C895"/>
    <mergeCell ref="D894:F895"/>
    <mergeCell ref="D881:E881"/>
    <mergeCell ref="G907:H908"/>
    <mergeCell ref="I907:M908"/>
    <mergeCell ref="O907:O908"/>
    <mergeCell ref="G897:H899"/>
    <mergeCell ref="I897:I899"/>
    <mergeCell ref="N897:N902"/>
    <mergeCell ref="B900:M902"/>
    <mergeCell ref="B904:M905"/>
    <mergeCell ref="B907:C908"/>
    <mergeCell ref="D907:F908"/>
    <mergeCell ref="J897:K899"/>
    <mergeCell ref="L897:M899"/>
    <mergeCell ref="B973:G973"/>
    <mergeCell ref="B974:M977"/>
    <mergeCell ref="B979:M979"/>
    <mergeCell ref="B980:M981"/>
    <mergeCell ref="B986:G987"/>
    <mergeCell ref="J951:K951"/>
    <mergeCell ref="L951:M951"/>
    <mergeCell ref="B952:I953"/>
    <mergeCell ref="J952:M953"/>
    <mergeCell ref="B955:I956"/>
    <mergeCell ref="J955:K956"/>
    <mergeCell ref="L955:M956"/>
    <mergeCell ref="J960:K960"/>
    <mergeCell ref="L960:M960"/>
    <mergeCell ref="B961:I962"/>
    <mergeCell ref="J961:M962"/>
    <mergeCell ref="H970:I970"/>
    <mergeCell ref="J970:K970"/>
    <mergeCell ref="L970:M970"/>
    <mergeCell ref="B970:G971"/>
    <mergeCell ref="B972:G972"/>
    <mergeCell ref="N955:N962"/>
    <mergeCell ref="H986:J986"/>
    <mergeCell ref="K986:M986"/>
    <mergeCell ref="B1014:G1014"/>
    <mergeCell ref="B1015:G1015"/>
    <mergeCell ref="B1016:G1016"/>
    <mergeCell ref="B1017:G1017"/>
    <mergeCell ref="B1018:G1018"/>
    <mergeCell ref="B1019:G1019"/>
    <mergeCell ref="H996:J996"/>
    <mergeCell ref="K996:M996"/>
    <mergeCell ref="B996:G997"/>
    <mergeCell ref="B1002:M1008"/>
    <mergeCell ref="B1010:G1011"/>
    <mergeCell ref="H1010:I1010"/>
    <mergeCell ref="K1010:M1010"/>
    <mergeCell ref="B1012:G1012"/>
    <mergeCell ref="B1013:G1013"/>
    <mergeCell ref="J957:K957"/>
    <mergeCell ref="L957:M957"/>
    <mergeCell ref="J958:K958"/>
    <mergeCell ref="L958:M958"/>
    <mergeCell ref="J959:K959"/>
    <mergeCell ref="L959:M959"/>
    <mergeCell ref="B916:M917"/>
    <mergeCell ref="B919:M919"/>
    <mergeCell ref="B921:I922"/>
    <mergeCell ref="J921:K922"/>
    <mergeCell ref="L921:M922"/>
    <mergeCell ref="J927:K927"/>
    <mergeCell ref="J928:K928"/>
    <mergeCell ref="J929:K929"/>
    <mergeCell ref="J930:K930"/>
    <mergeCell ref="L930:M930"/>
    <mergeCell ref="J923:K923"/>
    <mergeCell ref="L923:M923"/>
    <mergeCell ref="J924:K924"/>
    <mergeCell ref="L925:M925"/>
    <mergeCell ref="L926:M926"/>
    <mergeCell ref="L927:M927"/>
    <mergeCell ref="B909:C911"/>
    <mergeCell ref="D909:F911"/>
    <mergeCell ref="G909:H911"/>
    <mergeCell ref="I909:M911"/>
    <mergeCell ref="B912:C913"/>
    <mergeCell ref="D912:H913"/>
    <mergeCell ref="N912:N913"/>
    <mergeCell ref="I912:M913"/>
    <mergeCell ref="B915:M915"/>
    <mergeCell ref="J936:K936"/>
    <mergeCell ref="L936:M936"/>
    <mergeCell ref="L928:M928"/>
    <mergeCell ref="L929:M929"/>
    <mergeCell ref="B932:M932"/>
    <mergeCell ref="B934:I935"/>
    <mergeCell ref="J934:K935"/>
    <mergeCell ref="L934:M935"/>
    <mergeCell ref="B936:I936"/>
    <mergeCell ref="J931:M931"/>
    <mergeCell ref="L880:L881"/>
    <mergeCell ref="G881:H881"/>
    <mergeCell ref="B877:C877"/>
    <mergeCell ref="D877:E877"/>
    <mergeCell ref="G877:H877"/>
    <mergeCell ref="B879:C879"/>
    <mergeCell ref="D879:E879"/>
    <mergeCell ref="B880:C880"/>
    <mergeCell ref="D880:E880"/>
    <mergeCell ref="B881:C881"/>
    <mergeCell ref="G879:H879"/>
    <mergeCell ref="G880:H880"/>
    <mergeCell ref="B885:C885"/>
    <mergeCell ref="D885:E885"/>
    <mergeCell ref="G885:H885"/>
    <mergeCell ref="J894:K895"/>
    <mergeCell ref="L894:M895"/>
    <mergeCell ref="O894:O895"/>
    <mergeCell ref="B943:I943"/>
    <mergeCell ref="J943:K943"/>
    <mergeCell ref="L943:M943"/>
    <mergeCell ref="J941:K941"/>
    <mergeCell ref="L941:M941"/>
    <mergeCell ref="B942:I942"/>
    <mergeCell ref="J942:K942"/>
    <mergeCell ref="L942:M942"/>
    <mergeCell ref="B937:I937"/>
    <mergeCell ref="J937:K937"/>
    <mergeCell ref="L937:M937"/>
    <mergeCell ref="J938:K938"/>
    <mergeCell ref="L938:M938"/>
    <mergeCell ref="J939:K939"/>
    <mergeCell ref="L939:M939"/>
    <mergeCell ref="J940:K940"/>
    <mergeCell ref="L940:M940"/>
    <mergeCell ref="L924:M924"/>
    <mergeCell ref="H1071:J1071"/>
    <mergeCell ref="K1071:M1071"/>
    <mergeCell ref="B1073:M1073"/>
    <mergeCell ref="B1079:M1079"/>
    <mergeCell ref="B1080:G1080"/>
    <mergeCell ref="B1081:G1081"/>
    <mergeCell ref="B1082:M1084"/>
    <mergeCell ref="B944:I944"/>
    <mergeCell ref="J944:M944"/>
    <mergeCell ref="B946:I947"/>
    <mergeCell ref="L946:M947"/>
    <mergeCell ref="B988:G988"/>
    <mergeCell ref="B989:G989"/>
    <mergeCell ref="B990:G990"/>
    <mergeCell ref="B991:G991"/>
    <mergeCell ref="B992:G992"/>
    <mergeCell ref="B1020:G1020"/>
    <mergeCell ref="J950:K950"/>
    <mergeCell ref="J946:K947"/>
    <mergeCell ref="J948:K948"/>
    <mergeCell ref="L948:M948"/>
    <mergeCell ref="J949:K949"/>
    <mergeCell ref="L949:M949"/>
    <mergeCell ref="L950:M950"/>
    <mergeCell ref="H1088:J1088"/>
    <mergeCell ref="K1088:M1088"/>
    <mergeCell ref="B1090:M1090"/>
    <mergeCell ref="B1091:G1091"/>
    <mergeCell ref="B1095:M1095"/>
    <mergeCell ref="B1099:M1101"/>
    <mergeCell ref="B1105:G1106"/>
    <mergeCell ref="H1105:J1105"/>
    <mergeCell ref="K1105:M1105"/>
    <mergeCell ref="B1107:G1107"/>
    <mergeCell ref="B1108:G1108"/>
    <mergeCell ref="B1118:G1118"/>
    <mergeCell ref="B1119:G1119"/>
    <mergeCell ref="B1120:G1120"/>
    <mergeCell ref="B1121:G1121"/>
    <mergeCell ref="B1122:G1122"/>
    <mergeCell ref="B1123:M1124"/>
    <mergeCell ref="B1109:M1110"/>
    <mergeCell ref="B1112:M1112"/>
    <mergeCell ref="B1114:G1115"/>
    <mergeCell ref="H1114:J1114"/>
    <mergeCell ref="K1114:M1114"/>
    <mergeCell ref="B1116:G1116"/>
    <mergeCell ref="B1117:G1117"/>
    <mergeCell ref="B1021:G1021"/>
    <mergeCell ref="B1022:G1022"/>
    <mergeCell ref="B1023:G1023"/>
    <mergeCell ref="B1024:G1024"/>
    <mergeCell ref="B1026:G1027"/>
    <mergeCell ref="H1026:I1026"/>
    <mergeCell ref="B1028:G1028"/>
    <mergeCell ref="B1029:G1029"/>
    <mergeCell ref="B1030:G1030"/>
    <mergeCell ref="B1031:G1031"/>
    <mergeCell ref="B1032:G1032"/>
    <mergeCell ref="B1033:G1033"/>
    <mergeCell ref="B1034:G1034"/>
    <mergeCell ref="B1035:G1035"/>
    <mergeCell ref="B1036:G1036"/>
    <mergeCell ref="B1037:G1037"/>
    <mergeCell ref="B1038:G1038"/>
    <mergeCell ref="B1039:G1039"/>
    <mergeCell ref="B1041:G1042"/>
    <mergeCell ref="H1041:I1041"/>
    <mergeCell ref="B1043:G1043"/>
    <mergeCell ref="B1044:G1044"/>
    <mergeCell ref="B1045:G1045"/>
    <mergeCell ref="B1046:G1046"/>
    <mergeCell ref="B1047:G1047"/>
    <mergeCell ref="B1048:G1048"/>
    <mergeCell ref="B1049:G1049"/>
    <mergeCell ref="B1050:G1050"/>
    <mergeCell ref="B1051:G1051"/>
    <mergeCell ref="B1052:G1052"/>
    <mergeCell ref="B1054:G1055"/>
    <mergeCell ref="H1054:I1054"/>
    <mergeCell ref="B1056:G1056"/>
    <mergeCell ref="B1057:G1057"/>
    <mergeCell ref="B1058:G1058"/>
    <mergeCell ref="B1059:G1059"/>
    <mergeCell ref="B1060:G1060"/>
    <mergeCell ref="B1061:G1061"/>
    <mergeCell ref="B1062:G1062"/>
    <mergeCell ref="B1063:G1063"/>
    <mergeCell ref="B1064:G1064"/>
    <mergeCell ref="B1065:G1065"/>
    <mergeCell ref="B1092:G1092"/>
    <mergeCell ref="B1093:G1093"/>
    <mergeCell ref="B1094:G1094"/>
    <mergeCell ref="B1088:G1089"/>
    <mergeCell ref="B1066:G1066"/>
    <mergeCell ref="B1071:G1072"/>
  </mergeCells>
  <hyperlinks>
    <hyperlink ref="B736" r:id="rId1" xr:uid="{00000000-0004-0000-0200-000000000000}"/>
  </hyperlinks>
  <pageMargins left="0.25" right="0.25" top="0.75" bottom="0.75" header="0" footer="0"/>
  <pageSetup paperSize="9" orientation="landscape"/>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679"/>
  <sheetViews>
    <sheetView showGridLines="0" workbookViewId="0">
      <pane ySplit="2" topLeftCell="A3" activePane="bottomLeft" state="frozen"/>
      <selection pane="bottomLeft" sqref="A1:A2"/>
    </sheetView>
  </sheetViews>
  <sheetFormatPr defaultColWidth="11.19921875" defaultRowHeight="15" customHeight="1"/>
  <cols>
    <col min="1" max="2" width="7" customWidth="1"/>
    <col min="3" max="3" width="18.796875" customWidth="1"/>
    <col min="4" max="4" width="10.296875" customWidth="1"/>
    <col min="5" max="5" width="11.796875" customWidth="1"/>
    <col min="6" max="6" width="12.69921875" customWidth="1"/>
    <col min="7" max="7" width="9.8984375" customWidth="1"/>
    <col min="14" max="20" width="8.8984375" customWidth="1"/>
    <col min="21" max="25" width="10.69921875" customWidth="1"/>
  </cols>
  <sheetData>
    <row r="1" spans="1:14" ht="12.75" customHeight="1">
      <c r="A1" s="2988"/>
      <c r="B1" s="2892"/>
      <c r="C1" s="2892"/>
      <c r="D1" s="2894"/>
      <c r="E1" s="2895"/>
      <c r="F1" s="2889"/>
      <c r="G1" s="2890"/>
      <c r="H1" s="2891"/>
      <c r="I1" s="2892"/>
      <c r="J1" s="2892"/>
      <c r="K1" s="2886"/>
      <c r="L1" s="2886"/>
      <c r="M1" s="2887"/>
      <c r="N1" s="3655"/>
    </row>
    <row r="2" spans="1:14" ht="12.75" customHeight="1">
      <c r="A2" s="2885"/>
      <c r="B2" s="2885"/>
      <c r="C2" s="2885"/>
      <c r="D2" s="2885"/>
      <c r="E2" s="2885"/>
      <c r="F2" s="2885"/>
      <c r="G2" s="2885"/>
      <c r="H2" s="2885"/>
      <c r="I2" s="2885"/>
      <c r="J2" s="2885"/>
      <c r="K2" s="2885"/>
      <c r="L2" s="2885"/>
      <c r="M2" s="2885"/>
      <c r="N2" s="2882"/>
    </row>
    <row r="3" spans="1:14" ht="12.75" customHeight="1">
      <c r="A3" s="1704"/>
      <c r="B3" s="1704"/>
      <c r="C3" s="1704"/>
      <c r="D3" s="1704"/>
      <c r="E3" s="1704"/>
      <c r="F3" s="1704"/>
      <c r="G3" s="1704"/>
      <c r="H3" s="1704"/>
      <c r="I3" s="1704"/>
      <c r="J3" s="1704"/>
      <c r="K3" s="1704"/>
      <c r="L3" s="1704"/>
      <c r="M3" s="1704"/>
      <c r="N3" s="1704"/>
    </row>
    <row r="4" spans="1:14" ht="23.25" customHeight="1">
      <c r="A4" s="13"/>
      <c r="B4" s="2462" t="s">
        <v>13</v>
      </c>
      <c r="C4" s="1008"/>
      <c r="D4" s="10"/>
      <c r="E4" s="10"/>
      <c r="F4" s="10"/>
      <c r="G4" s="10"/>
      <c r="H4" s="10"/>
      <c r="I4" s="10"/>
      <c r="J4" s="10"/>
      <c r="K4" s="10"/>
      <c r="L4" s="10"/>
      <c r="M4" s="10"/>
      <c r="N4" s="1009"/>
    </row>
    <row r="5" spans="1:14" ht="12.75" customHeight="1">
      <c r="A5" s="1"/>
      <c r="B5" s="1"/>
      <c r="C5" s="1"/>
      <c r="D5" s="1"/>
      <c r="E5" s="1"/>
      <c r="F5" s="1"/>
      <c r="G5" s="1"/>
      <c r="H5" s="1"/>
      <c r="I5" s="1"/>
      <c r="J5" s="1"/>
      <c r="K5" s="1"/>
      <c r="L5" s="1"/>
      <c r="M5" s="1"/>
      <c r="N5" s="1"/>
    </row>
    <row r="6" spans="1:14" ht="12.75" customHeight="1">
      <c r="A6" s="1"/>
      <c r="B6" s="1"/>
      <c r="C6" s="1"/>
      <c r="D6" s="1"/>
      <c r="E6" s="1"/>
      <c r="F6" s="1"/>
      <c r="G6" s="1"/>
      <c r="H6" s="1"/>
      <c r="I6" s="1"/>
      <c r="J6" s="1"/>
      <c r="K6" s="1"/>
      <c r="L6" s="1"/>
      <c r="M6" s="1"/>
      <c r="N6" s="1"/>
    </row>
    <row r="7" spans="1:14" ht="12.75" customHeight="1">
      <c r="A7" s="1705"/>
      <c r="B7" s="2910" t="s">
        <v>14</v>
      </c>
      <c r="C7" s="2885"/>
      <c r="D7" s="2885"/>
      <c r="E7" s="2885"/>
      <c r="F7" s="2885"/>
      <c r="G7" s="2885"/>
      <c r="H7" s="2885"/>
      <c r="I7" s="2885"/>
      <c r="J7" s="2885"/>
      <c r="K7" s="2885"/>
      <c r="L7" s="2885"/>
      <c r="M7" s="2885"/>
      <c r="N7" s="1"/>
    </row>
    <row r="8" spans="1:14" ht="15" customHeight="1">
      <c r="A8" s="1705"/>
      <c r="B8" s="3157" t="s">
        <v>971</v>
      </c>
      <c r="C8" s="2885"/>
      <c r="D8" s="2885"/>
      <c r="E8" s="2885"/>
      <c r="F8" s="2885"/>
      <c r="G8" s="2885"/>
      <c r="H8" s="2885"/>
      <c r="I8" s="2885"/>
      <c r="J8" s="2885"/>
      <c r="K8" s="2885"/>
      <c r="L8" s="2885"/>
      <c r="M8" s="2885"/>
      <c r="N8" s="1"/>
    </row>
    <row r="9" spans="1:14" ht="1.5" customHeight="1">
      <c r="A9" s="1705"/>
      <c r="B9" s="1865"/>
      <c r="C9" s="1865"/>
      <c r="D9" s="1865"/>
      <c r="E9" s="1865"/>
      <c r="F9" s="1865"/>
      <c r="G9" s="1865"/>
      <c r="H9" s="1865"/>
      <c r="I9" s="1865"/>
      <c r="J9" s="1865"/>
      <c r="K9" s="1865"/>
      <c r="L9" s="1865"/>
      <c r="M9" s="1865"/>
      <c r="N9" s="1"/>
    </row>
    <row r="10" spans="1:14" ht="12.75" customHeight="1">
      <c r="A10" s="1"/>
      <c r="B10" s="1"/>
      <c r="C10" s="1"/>
      <c r="D10" s="1"/>
      <c r="E10" s="1"/>
      <c r="F10" s="1"/>
      <c r="G10" s="1"/>
      <c r="H10" s="1"/>
      <c r="I10" s="1"/>
      <c r="J10" s="1"/>
      <c r="K10" s="1"/>
      <c r="L10" s="1"/>
      <c r="M10" s="1"/>
      <c r="N10" s="1"/>
    </row>
    <row r="11" spans="1:14" ht="15" customHeight="1">
      <c r="A11" s="1"/>
      <c r="B11" s="3651" t="s">
        <v>972</v>
      </c>
      <c r="C11" s="2885"/>
      <c r="D11" s="2885"/>
      <c r="E11" s="2885"/>
      <c r="F11" s="2885"/>
      <c r="G11" s="2885"/>
      <c r="H11" s="2885"/>
      <c r="I11" s="2885"/>
      <c r="J11" s="2885"/>
      <c r="K11" s="2463"/>
      <c r="L11" s="2463"/>
      <c r="M11" s="2463"/>
      <c r="N11" s="1"/>
    </row>
    <row r="12" spans="1:14" ht="12.75" customHeight="1">
      <c r="A12" s="1"/>
      <c r="B12" s="1"/>
      <c r="C12" s="1"/>
      <c r="D12" s="1"/>
      <c r="E12" s="1"/>
      <c r="F12" s="1"/>
      <c r="G12" s="1"/>
      <c r="H12" s="1"/>
      <c r="I12" s="1"/>
      <c r="J12" s="1"/>
      <c r="K12" s="1"/>
      <c r="L12" s="1"/>
      <c r="M12" s="1"/>
      <c r="N12" s="1"/>
    </row>
    <row r="13" spans="1:14" ht="15" customHeight="1">
      <c r="A13" s="1"/>
      <c r="B13" s="3627" t="s">
        <v>973</v>
      </c>
      <c r="C13" s="2885"/>
      <c r="D13" s="2885"/>
      <c r="E13" s="3624">
        <v>2023</v>
      </c>
      <c r="F13" s="3624">
        <v>2024</v>
      </c>
      <c r="G13" s="3625">
        <v>2025</v>
      </c>
      <c r="H13" s="1"/>
      <c r="I13" s="1"/>
      <c r="J13" s="1"/>
      <c r="K13" s="1"/>
      <c r="L13" s="1"/>
      <c r="M13" s="1"/>
      <c r="N13" s="1"/>
    </row>
    <row r="14" spans="1:14" ht="15" customHeight="1">
      <c r="B14" s="2885"/>
      <c r="C14" s="2885"/>
      <c r="D14" s="2885"/>
      <c r="E14" s="2940"/>
      <c r="F14" s="2940"/>
      <c r="G14" s="2941"/>
      <c r="H14" s="1"/>
      <c r="I14" s="1"/>
      <c r="J14" s="1"/>
      <c r="K14" s="1"/>
      <c r="L14" s="1"/>
      <c r="M14" s="1"/>
    </row>
    <row r="15" spans="1:14" ht="15" customHeight="1">
      <c r="B15" s="2959" t="s">
        <v>974</v>
      </c>
      <c r="C15" s="2926"/>
      <c r="D15" s="2926"/>
      <c r="E15" s="1868">
        <v>0</v>
      </c>
      <c r="F15" s="2465">
        <v>0</v>
      </c>
      <c r="G15" s="2465">
        <v>0</v>
      </c>
      <c r="H15" s="1"/>
      <c r="I15" s="1"/>
      <c r="J15" s="1"/>
      <c r="K15" s="1"/>
      <c r="L15" s="1"/>
      <c r="M15" s="1"/>
    </row>
    <row r="16" spans="1:14" ht="15" customHeight="1">
      <c r="B16" s="3199" t="s">
        <v>975</v>
      </c>
      <c r="C16" s="2993"/>
      <c r="D16" s="2993"/>
      <c r="E16" s="3652">
        <v>0</v>
      </c>
      <c r="F16" s="3653">
        <v>0</v>
      </c>
      <c r="G16" s="3653">
        <v>0</v>
      </c>
      <c r="H16" s="1"/>
      <c r="I16" s="1"/>
      <c r="J16" s="1"/>
      <c r="K16" s="1"/>
      <c r="L16" s="1"/>
      <c r="M16" s="1"/>
    </row>
    <row r="17" spans="2:13" ht="15" customHeight="1">
      <c r="B17" s="2882"/>
      <c r="C17" s="2882"/>
      <c r="D17" s="2882"/>
      <c r="E17" s="2941"/>
      <c r="F17" s="3654"/>
      <c r="G17" s="3654"/>
      <c r="H17" s="1"/>
      <c r="I17" s="412"/>
      <c r="J17" s="1"/>
      <c r="K17" s="1"/>
      <c r="L17" s="1"/>
      <c r="M17" s="1"/>
    </row>
    <row r="18" spans="2:13" ht="15" customHeight="1">
      <c r="B18" s="2961" t="s">
        <v>366</v>
      </c>
      <c r="C18" s="2930"/>
      <c r="D18" s="2930"/>
      <c r="E18" s="999">
        <v>3</v>
      </c>
      <c r="F18" s="2466">
        <v>0</v>
      </c>
      <c r="G18" s="2466">
        <v>0</v>
      </c>
      <c r="H18" s="1"/>
      <c r="I18" s="1"/>
      <c r="J18" s="1"/>
      <c r="K18" s="1"/>
      <c r="L18" s="1"/>
      <c r="M18" s="1"/>
    </row>
    <row r="19" spans="2:13" ht="14.25" customHeight="1">
      <c r="B19" s="3036" t="s">
        <v>976</v>
      </c>
      <c r="C19" s="2933"/>
      <c r="D19" s="2933"/>
      <c r="E19" s="2933"/>
      <c r="F19" s="2933"/>
      <c r="G19" s="2933"/>
      <c r="H19" s="1"/>
      <c r="I19" s="1"/>
      <c r="J19" s="1"/>
      <c r="K19" s="1"/>
      <c r="L19" s="1"/>
      <c r="M19" s="1"/>
    </row>
    <row r="20" spans="2:13" ht="9.75" customHeight="1">
      <c r="B20" s="2901"/>
      <c r="C20" s="2901"/>
      <c r="D20" s="2901"/>
      <c r="E20" s="2901"/>
      <c r="F20" s="2901"/>
      <c r="G20" s="2901"/>
      <c r="H20" s="1"/>
      <c r="I20" s="1"/>
      <c r="J20" s="1"/>
      <c r="K20" s="1"/>
      <c r="L20" s="1"/>
      <c r="M20" s="1"/>
    </row>
    <row r="21" spans="2:13" ht="15" customHeight="1">
      <c r="B21" s="23"/>
      <c r="C21" s="23"/>
      <c r="D21" s="23"/>
      <c r="E21" s="23"/>
      <c r="F21" s="23"/>
      <c r="G21" s="23"/>
      <c r="H21" s="23"/>
      <c r="I21" s="23"/>
      <c r="J21" s="23"/>
      <c r="K21" s="23"/>
      <c r="L21" s="23"/>
      <c r="M21" s="23"/>
    </row>
    <row r="22" spans="2:13" ht="12.75" customHeight="1">
      <c r="B22" s="1"/>
      <c r="C22" s="1"/>
      <c r="D22" s="1"/>
      <c r="E22" s="1"/>
      <c r="F22" s="1"/>
      <c r="G22" s="1"/>
      <c r="H22" s="1"/>
      <c r="I22" s="1"/>
      <c r="J22" s="1"/>
      <c r="K22" s="1"/>
      <c r="L22" s="1"/>
      <c r="M22" s="1"/>
    </row>
    <row r="23" spans="2:13" ht="12.75" customHeight="1">
      <c r="B23" s="1705" t="s">
        <v>79</v>
      </c>
      <c r="C23" s="1705"/>
      <c r="D23" s="1705"/>
      <c r="E23" s="1705"/>
      <c r="F23" s="1705"/>
      <c r="G23" s="1705"/>
      <c r="H23" s="1705"/>
      <c r="I23" s="1705"/>
      <c r="J23" s="1705"/>
      <c r="K23" s="1705"/>
      <c r="L23" s="1705"/>
      <c r="M23" s="1705"/>
    </row>
    <row r="24" spans="2:13" ht="12.75" customHeight="1">
      <c r="B24" s="1"/>
      <c r="C24" s="1"/>
      <c r="D24" s="1"/>
      <c r="E24" s="1"/>
      <c r="F24" s="1"/>
      <c r="G24" s="1"/>
      <c r="H24" s="1"/>
      <c r="I24" s="1"/>
      <c r="J24" s="1"/>
      <c r="K24" s="1"/>
      <c r="L24" s="1"/>
      <c r="M24" s="1"/>
    </row>
    <row r="25" spans="2:13" ht="15" customHeight="1">
      <c r="B25" s="3064" t="s">
        <v>977</v>
      </c>
      <c r="C25" s="2885"/>
      <c r="D25" s="2885"/>
      <c r="E25" s="2885"/>
      <c r="F25" s="2885"/>
      <c r="G25" s="2885"/>
      <c r="H25" s="2885"/>
      <c r="I25" s="2885"/>
      <c r="J25" s="2885"/>
      <c r="K25" s="2885"/>
      <c r="L25" s="2885"/>
      <c r="M25" s="2885"/>
    </row>
    <row r="26" spans="2:13" ht="15" customHeight="1">
      <c r="B26" s="2467"/>
      <c r="C26" s="2467"/>
      <c r="D26" s="2467"/>
      <c r="E26" s="2467"/>
      <c r="F26" s="2467"/>
      <c r="G26" s="2467"/>
      <c r="H26" s="2467"/>
      <c r="I26" s="2467"/>
      <c r="J26" s="2467"/>
      <c r="K26" s="2467"/>
      <c r="L26" s="2467"/>
      <c r="M26" s="2467"/>
    </row>
    <row r="27" spans="2:13" ht="12.75" customHeight="1">
      <c r="B27" s="1"/>
      <c r="C27" s="1"/>
      <c r="D27" s="1"/>
      <c r="E27" s="1"/>
      <c r="F27" s="1"/>
      <c r="G27" s="1"/>
      <c r="H27" s="1"/>
      <c r="I27" s="1"/>
      <c r="J27" s="1"/>
      <c r="K27" s="1"/>
      <c r="L27" s="1"/>
      <c r="M27" s="1"/>
    </row>
    <row r="28" spans="2:13" ht="21.75" customHeight="1">
      <c r="B28" s="1010" t="s">
        <v>81</v>
      </c>
      <c r="C28" s="10"/>
      <c r="D28" s="10"/>
      <c r="E28" s="10"/>
      <c r="F28" s="10"/>
      <c r="G28" s="10"/>
      <c r="H28" s="10"/>
      <c r="I28" s="10"/>
      <c r="J28" s="10"/>
      <c r="K28" s="10"/>
      <c r="L28" s="10"/>
      <c r="M28" s="10"/>
    </row>
    <row r="31" spans="2:13" ht="12.75" customHeight="1">
      <c r="B31" s="1705" t="s">
        <v>82</v>
      </c>
      <c r="C31" s="1705"/>
      <c r="D31" s="1705"/>
      <c r="E31" s="1705"/>
      <c r="F31" s="1705"/>
      <c r="G31" s="1705"/>
      <c r="H31" s="1705"/>
      <c r="I31" s="1705"/>
      <c r="J31" s="1705"/>
      <c r="K31" s="1705"/>
      <c r="L31" s="1705"/>
      <c r="M31" s="1705"/>
    </row>
    <row r="32" spans="2:13" ht="12.75" customHeight="1">
      <c r="B32" s="1"/>
      <c r="C32" s="1"/>
      <c r="D32" s="1"/>
      <c r="E32" s="1"/>
      <c r="F32" s="1"/>
      <c r="G32" s="1"/>
      <c r="H32" s="1"/>
      <c r="I32" s="1"/>
      <c r="J32" s="1"/>
      <c r="K32" s="1"/>
      <c r="L32" s="1"/>
      <c r="M32" s="1"/>
    </row>
    <row r="33" spans="2:13" ht="15" customHeight="1">
      <c r="B33" s="3627" t="s">
        <v>978</v>
      </c>
      <c r="C33" s="2885"/>
      <c r="D33" s="2885"/>
      <c r="E33" s="3628">
        <v>2023</v>
      </c>
      <c r="F33" s="2885"/>
      <c r="G33" s="2912"/>
      <c r="H33" s="3628">
        <v>2024</v>
      </c>
      <c r="I33" s="2885"/>
      <c r="J33" s="2912"/>
      <c r="K33" s="3625">
        <v>2025</v>
      </c>
      <c r="L33" s="2885"/>
      <c r="M33" s="2885"/>
    </row>
    <row r="34" spans="2:13" ht="12.75" hidden="1" customHeight="1">
      <c r="B34" s="2885"/>
      <c r="C34" s="2882"/>
      <c r="D34" s="2885"/>
      <c r="E34" s="3648"/>
      <c r="F34" s="3649"/>
      <c r="G34" s="3650"/>
      <c r="H34" s="3648"/>
      <c r="I34" s="3649"/>
      <c r="J34" s="3650"/>
      <c r="K34" s="3648"/>
      <c r="L34" s="3649"/>
      <c r="M34" s="3649"/>
    </row>
    <row r="35" spans="2:13" ht="12.75" customHeight="1">
      <c r="B35" s="2885"/>
      <c r="C35" s="2885"/>
      <c r="D35" s="2885"/>
      <c r="E35" s="2469" t="s">
        <v>84</v>
      </c>
      <c r="F35" s="1011" t="s">
        <v>107</v>
      </c>
      <c r="G35" s="1012" t="s">
        <v>43</v>
      </c>
      <c r="H35" s="2469" t="s">
        <v>84</v>
      </c>
      <c r="I35" s="1011" t="s">
        <v>107</v>
      </c>
      <c r="J35" s="1012" t="s">
        <v>43</v>
      </c>
      <c r="K35" s="2469" t="s">
        <v>84</v>
      </c>
      <c r="L35" s="1011" t="s">
        <v>107</v>
      </c>
      <c r="M35" s="2470" t="s">
        <v>43</v>
      </c>
    </row>
    <row r="36" spans="2:13" ht="12.75" hidden="1" customHeight="1">
      <c r="B36" s="2464"/>
      <c r="C36" s="2464"/>
      <c r="D36" s="2464"/>
      <c r="E36" s="2469"/>
      <c r="F36" s="1011"/>
      <c r="G36" s="1012"/>
      <c r="H36" s="2469"/>
      <c r="I36" s="1011"/>
      <c r="J36" s="1012"/>
      <c r="K36" s="2469"/>
      <c r="L36" s="1011"/>
      <c r="M36" s="2470"/>
    </row>
    <row r="37" spans="2:13" ht="13.5" customHeight="1">
      <c r="B37" s="2471" t="s">
        <v>370</v>
      </c>
      <c r="C37" s="2471"/>
      <c r="D37" s="2471"/>
      <c r="E37" s="2471"/>
      <c r="F37" s="2471"/>
      <c r="G37" s="2471"/>
      <c r="H37" s="2471"/>
      <c r="I37" s="2471"/>
      <c r="J37" s="2471"/>
      <c r="K37" s="2471"/>
      <c r="L37" s="2471"/>
      <c r="M37" s="2471"/>
    </row>
    <row r="38" spans="2:13" ht="12.75" customHeight="1">
      <c r="B38" s="1787" t="s">
        <v>25</v>
      </c>
      <c r="C38" s="1787"/>
      <c r="D38" s="1788"/>
      <c r="E38" s="73">
        <v>501</v>
      </c>
      <c r="F38" s="74">
        <v>70</v>
      </c>
      <c r="G38" s="1789">
        <f t="shared" ref="G38:G40" si="0">SUM(E38:F38)</f>
        <v>571</v>
      </c>
      <c r="H38" s="73">
        <v>563</v>
      </c>
      <c r="I38" s="74">
        <v>102</v>
      </c>
      <c r="J38" s="1789">
        <v>665</v>
      </c>
      <c r="K38" s="73">
        <v>580</v>
      </c>
      <c r="L38" s="74">
        <v>118</v>
      </c>
      <c r="M38" s="1789">
        <v>698</v>
      </c>
    </row>
    <row r="39" spans="2:13" ht="12.75" customHeight="1">
      <c r="B39" s="1791" t="s">
        <v>26</v>
      </c>
      <c r="C39" s="1791"/>
      <c r="D39" s="1792"/>
      <c r="E39" s="1790">
        <v>50</v>
      </c>
      <c r="F39" s="1793">
        <v>6</v>
      </c>
      <c r="G39" s="1794">
        <f t="shared" si="0"/>
        <v>56</v>
      </c>
      <c r="H39" s="1790">
        <v>65</v>
      </c>
      <c r="I39" s="1793">
        <v>5</v>
      </c>
      <c r="J39" s="1794">
        <v>70</v>
      </c>
      <c r="K39" s="1790">
        <v>73</v>
      </c>
      <c r="L39" s="1793">
        <v>11</v>
      </c>
      <c r="M39" s="1794">
        <v>84</v>
      </c>
    </row>
    <row r="40" spans="2:13" ht="12.75" customHeight="1">
      <c r="B40" s="1791" t="s">
        <v>27</v>
      </c>
      <c r="C40" s="1791"/>
      <c r="D40" s="1792"/>
      <c r="E40" s="76">
        <v>1789</v>
      </c>
      <c r="F40" s="77">
        <v>473</v>
      </c>
      <c r="G40" s="1794">
        <f t="shared" si="0"/>
        <v>2262</v>
      </c>
      <c r="H40" s="76">
        <v>2196</v>
      </c>
      <c r="I40" s="77">
        <v>530</v>
      </c>
      <c r="J40" s="1794">
        <v>2726</v>
      </c>
      <c r="K40" s="76">
        <v>2317</v>
      </c>
      <c r="L40" s="77">
        <v>619</v>
      </c>
      <c r="M40" s="1794">
        <v>2936</v>
      </c>
    </row>
    <row r="41" spans="2:13" ht="12.75" customHeight="1">
      <c r="B41" s="1795" t="s">
        <v>43</v>
      </c>
      <c r="C41" s="1795"/>
      <c r="D41" s="1796"/>
      <c r="E41" s="919">
        <f t="shared" ref="E41:G41" si="1">SUM(E38:E40)</f>
        <v>2340</v>
      </c>
      <c r="F41" s="920">
        <f t="shared" si="1"/>
        <v>549</v>
      </c>
      <c r="G41" s="2390">
        <f t="shared" si="1"/>
        <v>2889</v>
      </c>
      <c r="H41" s="919">
        <v>2824</v>
      </c>
      <c r="I41" s="920">
        <v>637</v>
      </c>
      <c r="J41" s="2390">
        <v>3461</v>
      </c>
      <c r="K41" s="919">
        <v>2970</v>
      </c>
      <c r="L41" s="920">
        <v>748</v>
      </c>
      <c r="M41" s="2390">
        <v>3718</v>
      </c>
    </row>
    <row r="42" spans="2:13" ht="12.75" customHeight="1">
      <c r="B42" s="2472" t="s">
        <v>88</v>
      </c>
      <c r="C42" s="2472"/>
      <c r="D42" s="2472"/>
      <c r="E42" s="2472"/>
      <c r="F42" s="2472"/>
      <c r="G42" s="2472"/>
      <c r="H42" s="2472"/>
      <c r="I42" s="2472"/>
      <c r="J42" s="2472"/>
      <c r="K42" s="2472"/>
      <c r="L42" s="2472"/>
      <c r="M42" s="2472"/>
    </row>
    <row r="43" spans="2:13" ht="12.75" customHeight="1">
      <c r="B43" s="1787" t="s">
        <v>25</v>
      </c>
      <c r="C43" s="1787"/>
      <c r="D43" s="1787"/>
      <c r="E43" s="73">
        <v>0</v>
      </c>
      <c r="F43" s="74">
        <v>12</v>
      </c>
      <c r="G43" s="1789">
        <f t="shared" ref="G43:G45" si="2">SUM(E43:F43)</f>
        <v>12</v>
      </c>
      <c r="H43" s="73">
        <v>3</v>
      </c>
      <c r="I43" s="74">
        <v>1</v>
      </c>
      <c r="J43" s="1789">
        <v>4</v>
      </c>
      <c r="K43" s="73">
        <v>1</v>
      </c>
      <c r="L43" s="74">
        <v>1</v>
      </c>
      <c r="M43" s="1789">
        <v>2</v>
      </c>
    </row>
    <row r="44" spans="2:13" ht="12.75" customHeight="1">
      <c r="B44" s="1791" t="s">
        <v>26</v>
      </c>
      <c r="C44" s="1791"/>
      <c r="D44" s="1791"/>
      <c r="E44" s="1790">
        <v>0</v>
      </c>
      <c r="F44" s="1793">
        <v>0</v>
      </c>
      <c r="G44" s="1794">
        <f t="shared" si="2"/>
        <v>0</v>
      </c>
      <c r="H44" s="1790">
        <v>1</v>
      </c>
      <c r="I44" s="1793">
        <v>0</v>
      </c>
      <c r="J44" s="1794">
        <v>1</v>
      </c>
      <c r="K44" s="1790">
        <v>0</v>
      </c>
      <c r="L44" s="1793">
        <v>0</v>
      </c>
      <c r="M44" s="1794">
        <v>0</v>
      </c>
    </row>
    <row r="45" spans="2:13" ht="12.75" customHeight="1">
      <c r="B45" s="1791" t="s">
        <v>27</v>
      </c>
      <c r="C45" s="1791"/>
      <c r="D45" s="1791"/>
      <c r="E45" s="76">
        <v>15</v>
      </c>
      <c r="F45" s="77">
        <v>13</v>
      </c>
      <c r="G45" s="1794">
        <f t="shared" si="2"/>
        <v>28</v>
      </c>
      <c r="H45" s="76">
        <v>32</v>
      </c>
      <c r="I45" s="77">
        <v>20</v>
      </c>
      <c r="J45" s="1794">
        <v>52</v>
      </c>
      <c r="K45" s="76">
        <v>13</v>
      </c>
      <c r="L45" s="77">
        <v>27</v>
      </c>
      <c r="M45" s="1794">
        <v>40</v>
      </c>
    </row>
    <row r="46" spans="2:13" ht="12.75" customHeight="1">
      <c r="B46" s="1795" t="s">
        <v>43</v>
      </c>
      <c r="C46" s="1795"/>
      <c r="D46" s="1795"/>
      <c r="E46" s="919">
        <f t="shared" ref="E46:G46" si="3">SUM(E43:E45)</f>
        <v>15</v>
      </c>
      <c r="F46" s="920">
        <f t="shared" si="3"/>
        <v>25</v>
      </c>
      <c r="G46" s="2390">
        <f t="shared" si="3"/>
        <v>40</v>
      </c>
      <c r="H46" s="919">
        <v>36</v>
      </c>
      <c r="I46" s="920">
        <v>21</v>
      </c>
      <c r="J46" s="2390">
        <v>57</v>
      </c>
      <c r="K46" s="919">
        <v>14</v>
      </c>
      <c r="L46" s="920">
        <v>28</v>
      </c>
      <c r="M46" s="2390">
        <v>42</v>
      </c>
    </row>
    <row r="47" spans="2:13" ht="12.75" customHeight="1">
      <c r="B47" s="2472" t="s">
        <v>89</v>
      </c>
      <c r="C47" s="2472"/>
      <c r="D47" s="2472"/>
      <c r="E47" s="2472"/>
      <c r="F47" s="2472"/>
      <c r="G47" s="2472"/>
      <c r="H47" s="2472"/>
      <c r="I47" s="2472"/>
      <c r="J47" s="2472"/>
      <c r="K47" s="2472"/>
      <c r="L47" s="2472"/>
      <c r="M47" s="2472"/>
    </row>
    <row r="48" spans="2:13" ht="12.75" customHeight="1">
      <c r="B48" s="1787" t="s">
        <v>25</v>
      </c>
      <c r="C48" s="1787"/>
      <c r="D48" s="1787"/>
      <c r="E48" s="73">
        <v>3</v>
      </c>
      <c r="F48" s="74">
        <v>17</v>
      </c>
      <c r="G48" s="1789">
        <f t="shared" ref="G48:G50" si="4">SUM(E48:F48)</f>
        <v>20</v>
      </c>
      <c r="H48" s="1013">
        <v>0</v>
      </c>
      <c r="I48" s="1014">
        <v>21</v>
      </c>
      <c r="J48" s="1015">
        <v>21</v>
      </c>
      <c r="K48" s="1013">
        <v>3</v>
      </c>
      <c r="L48" s="1014">
        <v>18</v>
      </c>
      <c r="M48" s="1015">
        <v>21</v>
      </c>
    </row>
    <row r="49" spans="2:13" ht="12.75" customHeight="1">
      <c r="B49" s="1791" t="s">
        <v>26</v>
      </c>
      <c r="C49" s="1791"/>
      <c r="D49" s="1791"/>
      <c r="E49" s="1790">
        <v>1</v>
      </c>
      <c r="F49" s="1793">
        <v>0</v>
      </c>
      <c r="G49" s="1794">
        <f t="shared" si="4"/>
        <v>1</v>
      </c>
      <c r="H49" s="1016">
        <v>0</v>
      </c>
      <c r="I49" s="1017">
        <v>1</v>
      </c>
      <c r="J49" s="2473">
        <v>1</v>
      </c>
      <c r="K49" s="1016">
        <v>0</v>
      </c>
      <c r="L49" s="1017">
        <v>2</v>
      </c>
      <c r="M49" s="2473">
        <v>2</v>
      </c>
    </row>
    <row r="50" spans="2:13" ht="12.75" customHeight="1">
      <c r="B50" s="1791" t="s">
        <v>27</v>
      </c>
      <c r="C50" s="1791"/>
      <c r="D50" s="1791"/>
      <c r="E50" s="76">
        <v>13</v>
      </c>
      <c r="F50" s="77">
        <v>26</v>
      </c>
      <c r="G50" s="1794">
        <f t="shared" si="4"/>
        <v>39</v>
      </c>
      <c r="H50" s="1016">
        <v>10</v>
      </c>
      <c r="I50" s="1017">
        <v>85</v>
      </c>
      <c r="J50" s="2473">
        <v>95</v>
      </c>
      <c r="K50" s="1016">
        <v>10</v>
      </c>
      <c r="L50" s="1017">
        <v>133</v>
      </c>
      <c r="M50" s="2473">
        <v>143</v>
      </c>
    </row>
    <row r="51" spans="2:13" ht="12.75" customHeight="1">
      <c r="B51" s="1849" t="s">
        <v>43</v>
      </c>
      <c r="C51" s="1849"/>
      <c r="D51" s="1849"/>
      <c r="E51" s="79">
        <f t="shared" ref="E51:G51" si="5">SUM(E48:E50)</f>
        <v>17</v>
      </c>
      <c r="F51" s="1797">
        <f t="shared" si="5"/>
        <v>43</v>
      </c>
      <c r="G51" s="1798">
        <f t="shared" si="5"/>
        <v>60</v>
      </c>
      <c r="H51" s="1018">
        <v>10</v>
      </c>
      <c r="I51" s="1019">
        <v>107</v>
      </c>
      <c r="J51" s="2473">
        <v>117</v>
      </c>
      <c r="K51" s="1018">
        <v>13</v>
      </c>
      <c r="L51" s="1019">
        <v>153</v>
      </c>
      <c r="M51" s="2473">
        <v>166</v>
      </c>
    </row>
    <row r="52" spans="2:13" ht="12.75" customHeight="1">
      <c r="B52" s="1802" t="s">
        <v>979</v>
      </c>
      <c r="C52" s="1802"/>
      <c r="D52" s="1802"/>
      <c r="E52" s="2392">
        <f t="shared" ref="E52:G52" si="6">E41+E46+E51</f>
        <v>2372</v>
      </c>
      <c r="F52" s="2393">
        <f t="shared" si="6"/>
        <v>617</v>
      </c>
      <c r="G52" s="2394">
        <f t="shared" si="6"/>
        <v>2989</v>
      </c>
      <c r="H52" s="2474">
        <v>2870</v>
      </c>
      <c r="I52" s="2475">
        <v>765</v>
      </c>
      <c r="J52" s="2476">
        <v>3635</v>
      </c>
      <c r="K52" s="2474">
        <v>2997</v>
      </c>
      <c r="L52" s="2475">
        <v>929</v>
      </c>
      <c r="M52" s="2476">
        <v>3926</v>
      </c>
    </row>
    <row r="53" spans="2:13" ht="15" customHeight="1">
      <c r="B53" s="3644" t="s">
        <v>980</v>
      </c>
      <c r="C53" s="2933"/>
      <c r="D53" s="2933"/>
      <c r="E53" s="2933"/>
      <c r="F53" s="2933"/>
      <c r="G53" s="2933"/>
      <c r="H53" s="2933"/>
      <c r="I53" s="2933"/>
      <c r="J53" s="2933"/>
      <c r="K53" s="2933"/>
      <c r="L53" s="2933"/>
      <c r="M53" s="2933"/>
    </row>
    <row r="54" spans="2:13" ht="12.75" customHeight="1">
      <c r="B54" s="2885"/>
      <c r="C54" s="2882"/>
      <c r="D54" s="2882"/>
      <c r="E54" s="2882"/>
      <c r="F54" s="2882"/>
      <c r="G54" s="2882"/>
      <c r="H54" s="2882"/>
      <c r="I54" s="2882"/>
      <c r="J54" s="2882"/>
      <c r="K54" s="2882"/>
      <c r="L54" s="2882"/>
      <c r="M54" s="2885"/>
    </row>
    <row r="55" spans="2:13" ht="1.5" customHeight="1">
      <c r="B55" s="2901"/>
      <c r="C55" s="2901"/>
      <c r="D55" s="2901"/>
      <c r="E55" s="2901"/>
      <c r="F55" s="2901"/>
      <c r="G55" s="2901"/>
      <c r="H55" s="2901"/>
      <c r="I55" s="2901"/>
      <c r="J55" s="2901"/>
      <c r="K55" s="2901"/>
      <c r="L55" s="2901"/>
      <c r="M55" s="2901"/>
    </row>
    <row r="56" spans="2:13" ht="12.75" customHeight="1">
      <c r="B56" s="1"/>
      <c r="C56" s="1"/>
      <c r="D56" s="1"/>
      <c r="E56" s="1"/>
      <c r="F56" s="1"/>
      <c r="G56" s="1"/>
      <c r="H56" s="1"/>
      <c r="I56" s="1"/>
      <c r="J56" s="1"/>
      <c r="K56" s="1"/>
      <c r="L56" s="1"/>
      <c r="M56" s="1"/>
    </row>
    <row r="57" spans="2:13" ht="20.25" customHeight="1">
      <c r="B57" s="1"/>
      <c r="C57" s="1"/>
      <c r="D57" s="1"/>
      <c r="E57" s="1"/>
      <c r="F57" s="1"/>
      <c r="G57" s="1"/>
      <c r="H57" s="1"/>
      <c r="I57" s="1"/>
      <c r="J57" s="1"/>
      <c r="K57" s="1"/>
      <c r="L57" s="1"/>
      <c r="M57" s="1"/>
    </row>
    <row r="58" spans="2:13" ht="16.5" customHeight="1">
      <c r="B58" s="1705" t="s">
        <v>92</v>
      </c>
      <c r="C58" s="1705"/>
      <c r="D58" s="1705"/>
      <c r="E58" s="1705"/>
      <c r="F58" s="1705"/>
      <c r="G58" s="1705"/>
      <c r="H58" s="1705"/>
      <c r="I58" s="1705"/>
      <c r="J58" s="1705"/>
      <c r="K58" s="1705"/>
      <c r="L58" s="1705"/>
      <c r="M58" s="1705"/>
    </row>
    <row r="59" spans="2:13" ht="13.5" customHeight="1">
      <c r="B59" s="1"/>
      <c r="C59" s="1"/>
      <c r="D59" s="1"/>
      <c r="E59" s="1"/>
      <c r="F59" s="1"/>
      <c r="G59" s="1"/>
      <c r="H59" s="1"/>
      <c r="I59" s="1"/>
      <c r="J59" s="1"/>
      <c r="K59" s="1"/>
      <c r="L59" s="1"/>
      <c r="M59" s="1"/>
    </row>
    <row r="60" spans="2:13" ht="27" customHeight="1">
      <c r="B60" s="3626" t="s">
        <v>377</v>
      </c>
      <c r="C60" s="2913"/>
      <c r="D60" s="2913"/>
      <c r="E60" s="1020">
        <v>2023</v>
      </c>
      <c r="F60" s="2478">
        <v>2024</v>
      </c>
      <c r="G60" s="1138">
        <v>2025</v>
      </c>
      <c r="H60" s="12"/>
      <c r="I60" s="12"/>
      <c r="J60" s="12"/>
      <c r="K60" s="12"/>
      <c r="L60" s="12"/>
      <c r="M60" s="12"/>
    </row>
    <row r="61" spans="2:13" ht="18.75" customHeight="1">
      <c r="B61" s="2419" t="s">
        <v>981</v>
      </c>
      <c r="C61" s="2419"/>
      <c r="D61" s="2420"/>
      <c r="E61" s="2479">
        <v>3004</v>
      </c>
      <c r="F61" s="1021">
        <v>3790</v>
      </c>
      <c r="G61" s="1022">
        <v>3131</v>
      </c>
      <c r="H61" s="722"/>
      <c r="I61" s="12"/>
      <c r="J61" s="12"/>
      <c r="K61" s="12"/>
      <c r="L61" s="12"/>
      <c r="M61" s="12"/>
    </row>
    <row r="62" spans="2:13" ht="35.25" customHeight="1">
      <c r="B62" s="3193" t="s">
        <v>982</v>
      </c>
      <c r="C62" s="2882"/>
      <c r="D62" s="2882"/>
      <c r="E62" s="2882"/>
      <c r="F62" s="2882"/>
      <c r="G62" s="2882"/>
      <c r="H62" s="12"/>
      <c r="I62" s="12"/>
      <c r="J62" s="12"/>
      <c r="K62" s="12"/>
      <c r="L62" s="12"/>
      <c r="M62" s="12"/>
    </row>
    <row r="63" spans="2:13" ht="27" customHeight="1">
      <c r="B63" s="2901"/>
      <c r="C63" s="2901"/>
      <c r="D63" s="2901"/>
      <c r="E63" s="2901"/>
      <c r="F63" s="2901"/>
      <c r="G63" s="2901"/>
      <c r="H63" s="1"/>
      <c r="I63" s="1"/>
      <c r="J63" s="1"/>
      <c r="K63" s="1"/>
      <c r="L63" s="1"/>
      <c r="M63" s="1"/>
    </row>
    <row r="64" spans="2:13" ht="35.25" customHeight="1">
      <c r="B64" s="1"/>
      <c r="C64" s="1"/>
      <c r="D64" s="1"/>
      <c r="E64" s="1"/>
      <c r="F64" s="1"/>
      <c r="G64" s="1"/>
      <c r="H64" s="1"/>
      <c r="I64" s="1"/>
      <c r="J64" s="1"/>
      <c r="K64" s="1"/>
      <c r="L64" s="1"/>
      <c r="M64" s="1"/>
    </row>
    <row r="65" spans="2:13" ht="20.25" customHeight="1">
      <c r="B65" s="1705" t="s">
        <v>102</v>
      </c>
      <c r="C65" s="1705"/>
      <c r="D65" s="1705"/>
      <c r="E65" s="1705"/>
      <c r="F65" s="1705"/>
      <c r="G65" s="1705"/>
      <c r="H65" s="1705"/>
      <c r="I65" s="1705"/>
      <c r="J65" s="1705"/>
      <c r="K65" s="1705"/>
      <c r="L65" s="1705"/>
      <c r="M65" s="1705"/>
    </row>
    <row r="66" spans="2:13" ht="10.5" customHeight="1">
      <c r="B66" s="1"/>
      <c r="C66" s="1"/>
      <c r="D66" s="1"/>
      <c r="E66" s="1"/>
      <c r="F66" s="1"/>
      <c r="G66" s="1"/>
      <c r="H66" s="1"/>
      <c r="I66" s="1"/>
      <c r="J66" s="1"/>
      <c r="K66" s="1"/>
      <c r="L66" s="1"/>
      <c r="M66" s="1"/>
    </row>
    <row r="67" spans="2:13" ht="21" customHeight="1">
      <c r="B67" s="3627" t="s">
        <v>983</v>
      </c>
      <c r="C67" s="2885"/>
      <c r="D67" s="2885"/>
      <c r="E67" s="2885"/>
      <c r="F67" s="2885"/>
      <c r="G67" s="2885"/>
      <c r="H67" s="3628">
        <v>2023</v>
      </c>
      <c r="I67" s="2912"/>
      <c r="J67" s="3628">
        <v>2024</v>
      </c>
      <c r="K67" s="3112"/>
      <c r="L67" s="3628">
        <v>2025</v>
      </c>
      <c r="M67" s="3112"/>
    </row>
    <row r="68" spans="2:13" ht="24.75" customHeight="1">
      <c r="B68" s="2913"/>
      <c r="C68" s="2913"/>
      <c r="D68" s="2913"/>
      <c r="E68" s="2913"/>
      <c r="F68" s="2913"/>
      <c r="G68" s="2913"/>
      <c r="H68" s="2480" t="s">
        <v>104</v>
      </c>
      <c r="I68" s="2481" t="s">
        <v>105</v>
      </c>
      <c r="J68" s="2480" t="s">
        <v>104</v>
      </c>
      <c r="K68" s="2482" t="s">
        <v>105</v>
      </c>
      <c r="L68" s="2480" t="s">
        <v>104</v>
      </c>
      <c r="M68" s="2482" t="s">
        <v>105</v>
      </c>
    </row>
    <row r="69" spans="2:13" ht="15" customHeight="1">
      <c r="B69" s="2483" t="s">
        <v>106</v>
      </c>
      <c r="C69" s="2483"/>
      <c r="D69" s="2483"/>
      <c r="E69" s="2483"/>
      <c r="F69" s="2483"/>
      <c r="G69" s="2483"/>
      <c r="H69" s="2483"/>
      <c r="I69" s="2483"/>
      <c r="J69" s="2483"/>
      <c r="K69" s="2483"/>
      <c r="L69" s="2483"/>
      <c r="M69" s="2483"/>
    </row>
    <row r="70" spans="2:13" ht="15" customHeight="1">
      <c r="B70" s="1787" t="s">
        <v>84</v>
      </c>
      <c r="C70" s="1787"/>
      <c r="D70" s="1787"/>
      <c r="E70" s="1787"/>
      <c r="F70" s="1787"/>
      <c r="G70" s="1787"/>
      <c r="H70" s="1023">
        <v>198</v>
      </c>
      <c r="I70" s="1024">
        <v>157</v>
      </c>
      <c r="J70" s="73">
        <v>833</v>
      </c>
      <c r="K70" s="2484">
        <v>367</v>
      </c>
      <c r="L70" s="73">
        <v>603</v>
      </c>
      <c r="M70" s="2484">
        <v>485</v>
      </c>
    </row>
    <row r="71" spans="2:13" ht="15" customHeight="1">
      <c r="B71" s="1869" t="s">
        <v>107</v>
      </c>
      <c r="C71" s="1869"/>
      <c r="D71" s="1869"/>
      <c r="E71" s="1869"/>
      <c r="F71" s="1869"/>
      <c r="G71" s="1869"/>
      <c r="H71" s="1025">
        <v>144</v>
      </c>
      <c r="I71" s="2485">
        <v>83</v>
      </c>
      <c r="J71" s="924">
        <v>320</v>
      </c>
      <c r="K71" s="2486">
        <v>167</v>
      </c>
      <c r="L71" s="924">
        <v>386</v>
      </c>
      <c r="M71" s="2486">
        <v>228</v>
      </c>
    </row>
    <row r="72" spans="2:13" ht="15" customHeight="1">
      <c r="B72" s="2472" t="s">
        <v>108</v>
      </c>
      <c r="C72" s="2472"/>
      <c r="D72" s="2472"/>
      <c r="E72" s="2472"/>
      <c r="F72" s="2472"/>
      <c r="G72" s="2472"/>
      <c r="H72" s="2472"/>
      <c r="I72" s="2472"/>
      <c r="J72" s="2472"/>
      <c r="K72" s="2472"/>
      <c r="L72" s="2472"/>
      <c r="M72" s="2472"/>
    </row>
    <row r="73" spans="2:13" ht="15" customHeight="1">
      <c r="B73" s="1787" t="s">
        <v>109</v>
      </c>
      <c r="C73" s="1787"/>
      <c r="D73" s="1787"/>
      <c r="E73" s="1787"/>
      <c r="F73" s="1787"/>
      <c r="G73" s="1787"/>
      <c r="H73" s="1023">
        <v>159</v>
      </c>
      <c r="I73" s="1024">
        <v>94</v>
      </c>
      <c r="J73" s="73">
        <v>425</v>
      </c>
      <c r="K73" s="2484">
        <v>181</v>
      </c>
      <c r="L73" s="73">
        <v>433</v>
      </c>
      <c r="M73" s="2484">
        <v>252</v>
      </c>
    </row>
    <row r="74" spans="2:13" ht="15" customHeight="1">
      <c r="B74" s="1791" t="s">
        <v>110</v>
      </c>
      <c r="C74" s="1791"/>
      <c r="D74" s="1791"/>
      <c r="E74" s="1791"/>
      <c r="F74" s="1791"/>
      <c r="G74" s="1791"/>
      <c r="H74" s="1026">
        <v>172</v>
      </c>
      <c r="I74" s="1885">
        <v>133</v>
      </c>
      <c r="J74" s="76">
        <v>622</v>
      </c>
      <c r="K74" s="2315">
        <v>287</v>
      </c>
      <c r="L74" s="76">
        <v>482</v>
      </c>
      <c r="M74" s="2315">
        <v>382</v>
      </c>
    </row>
    <row r="75" spans="2:13" ht="15" customHeight="1">
      <c r="B75" s="1869" t="s">
        <v>111</v>
      </c>
      <c r="C75" s="1869"/>
      <c r="D75" s="1869"/>
      <c r="E75" s="1869"/>
      <c r="F75" s="1869"/>
      <c r="G75" s="1869"/>
      <c r="H75" s="1025">
        <v>11</v>
      </c>
      <c r="I75" s="2485">
        <v>13</v>
      </c>
      <c r="J75" s="924">
        <v>106</v>
      </c>
      <c r="K75" s="2486">
        <v>66</v>
      </c>
      <c r="L75" s="924">
        <v>74</v>
      </c>
      <c r="M75" s="2486">
        <v>79</v>
      </c>
    </row>
    <row r="76" spans="2:13" ht="15" customHeight="1">
      <c r="B76" s="2472" t="s">
        <v>23</v>
      </c>
      <c r="C76" s="2472"/>
      <c r="D76" s="2472"/>
      <c r="E76" s="2472"/>
      <c r="F76" s="2472"/>
      <c r="G76" s="2472"/>
      <c r="H76" s="2472"/>
      <c r="I76" s="2472"/>
      <c r="J76" s="2472"/>
      <c r="K76" s="2472"/>
      <c r="L76" s="2472"/>
      <c r="M76" s="2472"/>
    </row>
    <row r="77" spans="2:13" ht="15" customHeight="1">
      <c r="B77" s="1787" t="s">
        <v>25</v>
      </c>
      <c r="C77" s="1787"/>
      <c r="D77" s="1787"/>
      <c r="E77" s="1787"/>
      <c r="F77" s="1787"/>
      <c r="G77" s="1787"/>
      <c r="H77" s="1023">
        <v>58</v>
      </c>
      <c r="I77" s="1024">
        <v>36</v>
      </c>
      <c r="J77" s="73">
        <v>157</v>
      </c>
      <c r="K77" s="2484">
        <v>79</v>
      </c>
      <c r="L77" s="73">
        <v>178</v>
      </c>
      <c r="M77" s="2484">
        <v>117</v>
      </c>
    </row>
    <row r="78" spans="2:13" ht="15" customHeight="1">
      <c r="B78" s="1791" t="s">
        <v>26</v>
      </c>
      <c r="C78" s="1791"/>
      <c r="D78" s="1791"/>
      <c r="E78" s="1791"/>
      <c r="F78" s="1791"/>
      <c r="G78" s="1791"/>
      <c r="H78" s="1026">
        <v>2</v>
      </c>
      <c r="I78" s="1885">
        <v>1</v>
      </c>
      <c r="J78" s="76">
        <v>22</v>
      </c>
      <c r="K78" s="2315">
        <v>5</v>
      </c>
      <c r="L78" s="76">
        <v>22</v>
      </c>
      <c r="M78" s="2315">
        <v>8</v>
      </c>
    </row>
    <row r="79" spans="2:13" ht="15" customHeight="1">
      <c r="B79" s="1791" t="s">
        <v>27</v>
      </c>
      <c r="C79" s="1791"/>
      <c r="D79" s="1791"/>
      <c r="E79" s="1791"/>
      <c r="F79" s="1791"/>
      <c r="G79" s="1791"/>
      <c r="H79" s="1026">
        <v>282</v>
      </c>
      <c r="I79" s="1885">
        <v>203</v>
      </c>
      <c r="J79" s="76">
        <v>974</v>
      </c>
      <c r="K79" s="2315">
        <v>450</v>
      </c>
      <c r="L79" s="76">
        <v>789</v>
      </c>
      <c r="M79" s="2315">
        <v>588</v>
      </c>
    </row>
    <row r="80" spans="2:13" ht="15" customHeight="1">
      <c r="B80" s="1795" t="s">
        <v>43</v>
      </c>
      <c r="C80" s="1795"/>
      <c r="D80" s="1795"/>
      <c r="E80" s="1795"/>
      <c r="F80" s="1795"/>
      <c r="G80" s="1795"/>
      <c r="H80" s="1027">
        <v>342</v>
      </c>
      <c r="I80" s="2487">
        <v>240</v>
      </c>
      <c r="J80" s="2488">
        <v>1153</v>
      </c>
      <c r="K80" s="2489">
        <v>534</v>
      </c>
      <c r="L80" s="2488">
        <v>989</v>
      </c>
      <c r="M80" s="2489">
        <v>713</v>
      </c>
    </row>
    <row r="81" spans="2:13" ht="12" customHeight="1">
      <c r="B81" s="2932" t="s">
        <v>984</v>
      </c>
      <c r="C81" s="2933"/>
      <c r="D81" s="2933"/>
      <c r="E81" s="2933"/>
      <c r="F81" s="2933"/>
      <c r="G81" s="2933"/>
      <c r="H81" s="2933"/>
      <c r="I81" s="2933"/>
      <c r="J81" s="2933"/>
      <c r="K81" s="2933"/>
      <c r="L81" s="2933"/>
      <c r="M81" s="2933"/>
    </row>
    <row r="82" spans="2:13" ht="4.5" customHeight="1">
      <c r="B82" s="2885"/>
      <c r="C82" s="2882"/>
      <c r="D82" s="2882"/>
      <c r="E82" s="2882"/>
      <c r="F82" s="2882"/>
      <c r="G82" s="2882"/>
      <c r="H82" s="2882"/>
      <c r="I82" s="2882"/>
      <c r="J82" s="2882"/>
      <c r="K82" s="2882"/>
      <c r="L82" s="2882"/>
      <c r="M82" s="2885"/>
    </row>
    <row r="83" spans="2:13" ht="3.75" customHeight="1">
      <c r="B83" s="2901"/>
      <c r="C83" s="2901"/>
      <c r="D83" s="2901"/>
      <c r="E83" s="2901"/>
      <c r="F83" s="2901"/>
      <c r="G83" s="2901"/>
      <c r="H83" s="2901"/>
      <c r="I83" s="2901"/>
      <c r="J83" s="2901"/>
      <c r="K83" s="2901"/>
      <c r="L83" s="2901"/>
      <c r="M83" s="2901"/>
    </row>
    <row r="84" spans="2:13" ht="12.75" customHeight="1">
      <c r="B84" s="12"/>
      <c r="C84" s="12"/>
      <c r="D84" s="12"/>
      <c r="E84" s="12"/>
      <c r="F84" s="12"/>
      <c r="G84" s="12"/>
      <c r="H84" s="12"/>
      <c r="I84" s="12"/>
      <c r="J84" s="12"/>
      <c r="K84" s="12"/>
      <c r="L84" s="12"/>
      <c r="M84" s="12"/>
    </row>
    <row r="85" spans="2:13" ht="12.75" customHeight="1">
      <c r="B85" s="3627" t="s">
        <v>985</v>
      </c>
      <c r="C85" s="2885"/>
      <c r="D85" s="2885"/>
      <c r="E85" s="2885"/>
      <c r="F85" s="2885"/>
      <c r="G85" s="2885"/>
      <c r="H85" s="3628">
        <v>2023</v>
      </c>
      <c r="I85" s="2885"/>
      <c r="J85" s="3628">
        <v>2024</v>
      </c>
      <c r="K85" s="2885"/>
      <c r="L85" s="3625">
        <v>2025</v>
      </c>
      <c r="M85" s="2885"/>
    </row>
    <row r="86" spans="2:13" ht="31.5" customHeight="1">
      <c r="B86" s="2913"/>
      <c r="C86" s="2913"/>
      <c r="D86" s="2913"/>
      <c r="E86" s="2913"/>
      <c r="F86" s="2913"/>
      <c r="G86" s="2913"/>
      <c r="H86" s="2490" t="s">
        <v>114</v>
      </c>
      <c r="I86" s="2491" t="s">
        <v>115</v>
      </c>
      <c r="J86" s="2490" t="s">
        <v>114</v>
      </c>
      <c r="K86" s="2492" t="s">
        <v>115</v>
      </c>
      <c r="L86" s="2490" t="s">
        <v>114</v>
      </c>
      <c r="M86" s="2492" t="s">
        <v>115</v>
      </c>
    </row>
    <row r="87" spans="2:13" ht="15" customHeight="1">
      <c r="B87" s="2483" t="s">
        <v>106</v>
      </c>
      <c r="C87" s="2483"/>
      <c r="D87" s="2483"/>
      <c r="E87" s="2483"/>
      <c r="F87" s="2483"/>
      <c r="G87" s="2483"/>
      <c r="H87" s="2483"/>
      <c r="I87" s="2483"/>
      <c r="J87" s="2483"/>
      <c r="K87" s="2483"/>
      <c r="L87" s="2483"/>
      <c r="M87" s="2483"/>
    </row>
    <row r="88" spans="2:13" ht="15" customHeight="1">
      <c r="B88" s="1925" t="s">
        <v>84</v>
      </c>
      <c r="C88" s="1925"/>
      <c r="D88" s="1925"/>
      <c r="E88" s="1925"/>
      <c r="F88" s="1925"/>
      <c r="G88" s="931"/>
      <c r="H88" s="1028">
        <v>0.14836498312344695</v>
      </c>
      <c r="I88" s="2412">
        <v>0.1179944197895967</v>
      </c>
      <c r="J88" s="1028">
        <v>0.316</v>
      </c>
      <c r="K88" s="2412">
        <v>0.14099999999999999</v>
      </c>
      <c r="L88" s="1028">
        <v>0.20599999999999999</v>
      </c>
      <c r="M88" s="2412">
        <v>0.16700000000000001</v>
      </c>
    </row>
    <row r="89" spans="2:13" ht="15" customHeight="1">
      <c r="B89" s="2133" t="s">
        <v>107</v>
      </c>
      <c r="C89" s="2133"/>
      <c r="D89" s="2133"/>
      <c r="E89" s="2133"/>
      <c r="F89" s="2133"/>
      <c r="G89" s="2417"/>
      <c r="H89" s="956">
        <v>0.37123537319089794</v>
      </c>
      <c r="I89" s="2413">
        <v>0.22255092103547022</v>
      </c>
      <c r="J89" s="956">
        <v>0.47099999999999997</v>
      </c>
      <c r="K89" s="2413">
        <v>0.252</v>
      </c>
      <c r="L89" s="956">
        <v>0.46600000000000003</v>
      </c>
      <c r="M89" s="2413">
        <v>0.28199999999999997</v>
      </c>
    </row>
    <row r="90" spans="2:13" ht="15" customHeight="1">
      <c r="B90" s="1029" t="s">
        <v>108</v>
      </c>
      <c r="C90" s="1029"/>
      <c r="D90" s="1029"/>
      <c r="E90" s="1029"/>
      <c r="F90" s="1029"/>
      <c r="G90" s="1029"/>
      <c r="H90" s="1029"/>
      <c r="I90" s="1029"/>
      <c r="J90" s="1029"/>
      <c r="K90" s="1029"/>
      <c r="L90" s="1029"/>
      <c r="M90" s="1029"/>
    </row>
    <row r="91" spans="2:13" ht="15" customHeight="1">
      <c r="B91" s="1925" t="s">
        <v>109</v>
      </c>
      <c r="C91" s="1925"/>
      <c r="D91" s="1925"/>
      <c r="E91" s="1925"/>
      <c r="F91" s="1925"/>
      <c r="G91" s="931"/>
      <c r="H91" s="1028">
        <v>0.39398267567242712</v>
      </c>
      <c r="I91" s="1030">
        <v>0.24318632774041396</v>
      </c>
      <c r="J91" s="1028">
        <v>0.64200000000000002</v>
      </c>
      <c r="K91" s="2412">
        <v>0.27800000000000002</v>
      </c>
      <c r="L91" s="1028">
        <v>0.54900000000000004</v>
      </c>
      <c r="M91" s="2412">
        <v>0.32300000000000001</v>
      </c>
    </row>
    <row r="92" spans="2:13" ht="15" customHeight="1">
      <c r="B92" s="1791" t="s">
        <v>110</v>
      </c>
      <c r="C92" s="1791"/>
      <c r="D92" s="1791"/>
      <c r="E92" s="1791"/>
      <c r="F92" s="1791"/>
      <c r="G92" s="1792"/>
      <c r="H92" s="159">
        <v>0.15694777931374901</v>
      </c>
      <c r="I92" s="152">
        <v>0.12279118077481257</v>
      </c>
      <c r="J92" s="159">
        <v>0.29499999999999998</v>
      </c>
      <c r="K92" s="1846">
        <v>0.13900000000000001</v>
      </c>
      <c r="L92" s="159">
        <v>0.20699999999999999</v>
      </c>
      <c r="M92" s="1846">
        <v>0.16500000000000001</v>
      </c>
    </row>
    <row r="93" spans="2:13" ht="15" customHeight="1">
      <c r="B93" s="933" t="s">
        <v>111</v>
      </c>
      <c r="C93" s="933"/>
      <c r="D93" s="933"/>
      <c r="E93" s="933"/>
      <c r="F93" s="933"/>
      <c r="G93" s="934"/>
      <c r="H93" s="1031">
        <v>4.9647055388313169E-2</v>
      </c>
      <c r="I93" s="1032">
        <v>4.5270263016728783E-2</v>
      </c>
      <c r="J93" s="1031">
        <v>0.19500000000000001</v>
      </c>
      <c r="K93" s="1033">
        <v>0.123</v>
      </c>
      <c r="L93" s="1031">
        <v>0.11899999999999999</v>
      </c>
      <c r="M93" s="1033">
        <v>0.129</v>
      </c>
    </row>
    <row r="94" spans="2:13" ht="15" customHeight="1">
      <c r="B94" s="2483" t="s">
        <v>23</v>
      </c>
      <c r="C94" s="2483"/>
      <c r="D94" s="2483"/>
      <c r="E94" s="2483"/>
      <c r="F94" s="2483"/>
      <c r="G94" s="2483"/>
      <c r="H94" s="2483"/>
      <c r="I94" s="2483"/>
      <c r="J94" s="2483"/>
      <c r="K94" s="2483"/>
      <c r="L94" s="2483"/>
      <c r="M94" s="2483"/>
    </row>
    <row r="95" spans="2:13" ht="15" customHeight="1">
      <c r="B95" s="1925" t="s">
        <v>25</v>
      </c>
      <c r="C95" s="1925"/>
      <c r="D95" s="1925"/>
      <c r="E95" s="1925"/>
      <c r="F95" s="1925"/>
      <c r="G95" s="1925"/>
      <c r="H95" s="1028">
        <v>0.14399762376510919</v>
      </c>
      <c r="I95" s="1030">
        <v>9.6345292016151135E-2</v>
      </c>
      <c r="J95" s="1028">
        <v>0.24299999999999999</v>
      </c>
      <c r="K95" s="2412">
        <v>0.125</v>
      </c>
      <c r="L95" s="1028">
        <v>0.25800000000000001</v>
      </c>
      <c r="M95" s="2412">
        <v>0.17100000000000001</v>
      </c>
    </row>
    <row r="96" spans="2:13" ht="15" customHeight="1">
      <c r="B96" s="1791" t="s">
        <v>26</v>
      </c>
      <c r="C96" s="1791"/>
      <c r="D96" s="1791"/>
      <c r="E96" s="1791"/>
      <c r="F96" s="1791"/>
      <c r="G96" s="1791"/>
      <c r="H96" s="2493">
        <v>3.5087719298245612E-2</v>
      </c>
      <c r="I96" s="1034">
        <v>1.7543859649122806E-2</v>
      </c>
      <c r="J96" s="2430">
        <v>0.33400000000000002</v>
      </c>
      <c r="K96" s="2162">
        <v>7.9000000000000001E-2</v>
      </c>
      <c r="L96" s="2430">
        <v>0.26900000000000002</v>
      </c>
      <c r="M96" s="2162">
        <v>0.1</v>
      </c>
    </row>
    <row r="97" spans="2:13" ht="15" customHeight="1">
      <c r="B97" s="1791" t="s">
        <v>27</v>
      </c>
      <c r="C97" s="1791"/>
      <c r="D97" s="1791"/>
      <c r="E97" s="1791"/>
      <c r="F97" s="1791"/>
      <c r="G97" s="1791"/>
      <c r="H97" s="1035">
        <v>0.21255929174726154</v>
      </c>
      <c r="I97" s="1036">
        <v>0.15387040401139659</v>
      </c>
      <c r="J97" s="1035">
        <v>0.375</v>
      </c>
      <c r="K97" s="1037">
        <v>0.17599999999999999</v>
      </c>
      <c r="L97" s="1035">
        <v>0.26500000000000001</v>
      </c>
      <c r="M97" s="1037">
        <v>0.19900000000000001</v>
      </c>
    </row>
    <row r="98" spans="2:13" ht="15" customHeight="1">
      <c r="B98" s="2494" t="s">
        <v>43</v>
      </c>
      <c r="C98" s="2494"/>
      <c r="D98" s="2494"/>
      <c r="E98" s="2494"/>
      <c r="F98" s="2494"/>
      <c r="G98" s="2494"/>
      <c r="H98" s="2495">
        <v>0.19590357224355026</v>
      </c>
      <c r="I98" s="1038">
        <v>0.14012154137713179</v>
      </c>
      <c r="J98" s="2495">
        <v>0.34799999999999998</v>
      </c>
      <c r="K98" s="1039">
        <v>0.16400000000000001</v>
      </c>
      <c r="L98" s="2495">
        <v>0.26400000000000001</v>
      </c>
      <c r="M98" s="1039">
        <v>0.192</v>
      </c>
    </row>
    <row r="99" spans="2:13" ht="15" customHeight="1">
      <c r="B99" s="3043" t="s">
        <v>986</v>
      </c>
      <c r="C99" s="2885"/>
      <c r="D99" s="2885"/>
      <c r="E99" s="2885"/>
      <c r="F99" s="2885"/>
      <c r="G99" s="2885"/>
      <c r="H99" s="2885"/>
      <c r="I99" s="2885"/>
      <c r="J99" s="2885"/>
      <c r="K99" s="2885"/>
      <c r="L99" s="2885"/>
      <c r="M99" s="2885"/>
    </row>
    <row r="100" spans="2:13" ht="12.75" customHeight="1">
      <c r="B100" s="2885"/>
      <c r="C100" s="2882"/>
      <c r="D100" s="2882"/>
      <c r="E100" s="2882"/>
      <c r="F100" s="2882"/>
      <c r="G100" s="2882"/>
      <c r="H100" s="2882"/>
      <c r="I100" s="2882"/>
      <c r="J100" s="2882"/>
      <c r="K100" s="2882"/>
      <c r="L100" s="2882"/>
      <c r="M100" s="2885"/>
    </row>
    <row r="101" spans="2:13" ht="12.75" customHeight="1">
      <c r="B101" s="2901"/>
      <c r="C101" s="2901"/>
      <c r="D101" s="2901"/>
      <c r="E101" s="2901"/>
      <c r="F101" s="2901"/>
      <c r="G101" s="2901"/>
      <c r="H101" s="2901"/>
      <c r="I101" s="2901"/>
      <c r="J101" s="2901"/>
      <c r="K101" s="2901"/>
      <c r="L101" s="2901"/>
      <c r="M101" s="2901"/>
    </row>
    <row r="102" spans="2:13" ht="12.75" customHeight="1">
      <c r="B102" s="1"/>
      <c r="C102" s="1"/>
      <c r="D102" s="1"/>
      <c r="E102" s="1"/>
      <c r="F102" s="1"/>
      <c r="G102" s="1"/>
      <c r="H102" s="1"/>
      <c r="I102" s="1"/>
      <c r="J102" s="1"/>
      <c r="K102" s="1"/>
      <c r="L102" s="1"/>
      <c r="M102" s="1"/>
    </row>
    <row r="103" spans="2:13" ht="15" customHeight="1">
      <c r="B103" s="1"/>
      <c r="C103" s="1"/>
      <c r="D103" s="1"/>
      <c r="E103" s="1"/>
      <c r="F103" s="1"/>
      <c r="G103" s="1"/>
      <c r="H103" s="1"/>
      <c r="I103" s="1"/>
      <c r="J103" s="1"/>
      <c r="K103" s="1"/>
      <c r="L103" s="1"/>
      <c r="M103" s="1"/>
    </row>
    <row r="104" spans="2:13" ht="12.75" customHeight="1">
      <c r="B104" s="1705" t="s">
        <v>126</v>
      </c>
      <c r="C104" s="1705"/>
      <c r="D104" s="1705"/>
      <c r="E104" s="1705"/>
      <c r="F104" s="1705"/>
      <c r="G104" s="1705"/>
      <c r="H104" s="1705"/>
      <c r="I104" s="1705"/>
      <c r="J104" s="1705"/>
      <c r="K104" s="1705"/>
      <c r="L104" s="1705"/>
      <c r="M104" s="1705"/>
    </row>
    <row r="105" spans="2:13" ht="12.75" customHeight="1">
      <c r="B105" s="1"/>
      <c r="C105" s="1"/>
      <c r="D105" s="1"/>
      <c r="E105" s="1"/>
      <c r="F105" s="1"/>
      <c r="G105" s="1"/>
      <c r="H105" s="1"/>
      <c r="I105" s="1"/>
      <c r="J105" s="1"/>
      <c r="K105" s="1"/>
      <c r="L105" s="1"/>
      <c r="M105" s="1"/>
    </row>
    <row r="106" spans="2:13" ht="12.75" customHeight="1">
      <c r="B106" s="3630" t="s">
        <v>987</v>
      </c>
      <c r="C106" s="2885"/>
      <c r="D106" s="2885"/>
      <c r="E106" s="3624">
        <v>2023</v>
      </c>
      <c r="F106" s="3657">
        <v>2024</v>
      </c>
      <c r="G106" s="3625">
        <v>2025</v>
      </c>
      <c r="H106" s="1"/>
      <c r="I106" s="1"/>
      <c r="J106" s="1"/>
      <c r="K106" s="1"/>
      <c r="L106" s="1"/>
      <c r="M106" s="1"/>
    </row>
    <row r="107" spans="2:13" ht="15" customHeight="1">
      <c r="B107" s="2913"/>
      <c r="C107" s="2913"/>
      <c r="D107" s="2913"/>
      <c r="E107" s="2916"/>
      <c r="F107" s="2916"/>
      <c r="G107" s="2918"/>
      <c r="H107" s="1"/>
      <c r="I107" s="1"/>
      <c r="J107" s="1"/>
      <c r="K107" s="1"/>
      <c r="L107" s="1"/>
      <c r="M107" s="1"/>
    </row>
    <row r="108" spans="2:13" ht="12.75" customHeight="1">
      <c r="B108" s="2483" t="s">
        <v>106</v>
      </c>
      <c r="C108" s="2483"/>
      <c r="D108" s="2483"/>
      <c r="E108" s="2483"/>
      <c r="F108" s="2483"/>
      <c r="G108" s="2483"/>
      <c r="H108" s="1"/>
      <c r="I108" s="1"/>
      <c r="J108" s="1"/>
      <c r="K108" s="1"/>
      <c r="L108" s="1"/>
      <c r="M108" s="1"/>
    </row>
    <row r="109" spans="2:13" ht="12.75" customHeight="1">
      <c r="B109" s="1787" t="s">
        <v>84</v>
      </c>
      <c r="C109" s="1787"/>
      <c r="D109" s="1787"/>
      <c r="E109" s="1040">
        <v>8.2038649544324755</v>
      </c>
      <c r="F109" s="1922">
        <v>18.3</v>
      </c>
      <c r="G109" s="270">
        <v>18.5</v>
      </c>
      <c r="H109" s="1"/>
      <c r="I109" s="251"/>
      <c r="J109" s="1"/>
      <c r="K109" s="1"/>
      <c r="L109" s="1"/>
      <c r="M109" s="1"/>
    </row>
    <row r="110" spans="2:13" ht="12.75" customHeight="1">
      <c r="B110" s="1869" t="s">
        <v>107</v>
      </c>
      <c r="C110" s="1869"/>
      <c r="D110" s="1869"/>
      <c r="E110" s="1041">
        <v>10.107373219373219</v>
      </c>
      <c r="F110" s="210">
        <v>20.13</v>
      </c>
      <c r="G110" s="2496">
        <v>23.7</v>
      </c>
    </row>
    <row r="111" spans="2:13" ht="12.75" customHeight="1">
      <c r="B111" s="2472" t="s">
        <v>29</v>
      </c>
      <c r="C111" s="2472"/>
      <c r="D111" s="2472"/>
      <c r="E111" s="2472"/>
      <c r="F111" s="2472"/>
      <c r="G111" s="2472"/>
    </row>
    <row r="112" spans="2:13" ht="12.75" customHeight="1">
      <c r="B112" s="1787" t="s">
        <v>30</v>
      </c>
      <c r="C112" s="1787"/>
      <c r="D112" s="1787"/>
      <c r="E112" s="1040">
        <v>1.0471428571428572</v>
      </c>
      <c r="F112" s="1922">
        <v>15.31</v>
      </c>
      <c r="G112" s="1922">
        <v>11.12</v>
      </c>
    </row>
    <row r="113" spans="2:13" ht="12.75" customHeight="1">
      <c r="B113" s="1791" t="s">
        <v>31</v>
      </c>
      <c r="C113" s="1791"/>
      <c r="D113" s="1791"/>
      <c r="E113" s="1042">
        <v>10.581766467065869</v>
      </c>
      <c r="F113" s="265">
        <v>36.6</v>
      </c>
      <c r="G113" s="265">
        <v>33.130000000000003</v>
      </c>
    </row>
    <row r="114" spans="2:13" ht="12.75" customHeight="1">
      <c r="B114" s="1791" t="s">
        <v>32</v>
      </c>
      <c r="C114" s="1791"/>
      <c r="D114" s="1791"/>
      <c r="E114" s="1042">
        <v>16.150468749999998</v>
      </c>
      <c r="F114" s="265">
        <v>31.53</v>
      </c>
      <c r="G114" s="265">
        <v>33.5</v>
      </c>
    </row>
    <row r="115" spans="2:13" ht="12.75" customHeight="1">
      <c r="B115" s="1791" t="s">
        <v>33</v>
      </c>
      <c r="C115" s="1791"/>
      <c r="D115" s="1791"/>
      <c r="E115" s="1042">
        <v>12.497999999999999</v>
      </c>
      <c r="F115" s="265">
        <v>52.35</v>
      </c>
      <c r="G115" s="265">
        <v>44.5</v>
      </c>
    </row>
    <row r="116" spans="2:13" ht="12.75" customHeight="1">
      <c r="B116" s="1791" t="s">
        <v>34</v>
      </c>
      <c r="C116" s="1791"/>
      <c r="D116" s="1791"/>
      <c r="E116" s="1042">
        <v>5.9728267477203651</v>
      </c>
      <c r="F116" s="265">
        <v>19.510000000000002</v>
      </c>
      <c r="G116" s="265">
        <v>22.7</v>
      </c>
    </row>
    <row r="117" spans="2:13" ht="12.75" customHeight="1">
      <c r="B117" s="1791" t="s">
        <v>35</v>
      </c>
      <c r="C117" s="1791"/>
      <c r="D117" s="1791"/>
      <c r="E117" s="1042">
        <v>9.9889555125725344</v>
      </c>
      <c r="F117" s="265">
        <v>22.6</v>
      </c>
      <c r="G117" s="265">
        <v>25.62</v>
      </c>
    </row>
    <row r="118" spans="2:13" ht="12.75" customHeight="1">
      <c r="B118" s="1791" t="s">
        <v>36</v>
      </c>
      <c r="C118" s="1791"/>
      <c r="D118" s="1791"/>
      <c r="E118" s="1042">
        <v>8.725741463414634</v>
      </c>
      <c r="F118" s="265">
        <v>12.17</v>
      </c>
      <c r="G118" s="265">
        <v>13.33</v>
      </c>
    </row>
    <row r="119" spans="2:13" ht="12.75" customHeight="1">
      <c r="B119" s="1791" t="s">
        <v>37</v>
      </c>
      <c r="C119" s="1791"/>
      <c r="D119" s="1791"/>
      <c r="E119" s="1042">
        <v>7.0888488700564967</v>
      </c>
      <c r="F119" s="265">
        <v>12.17</v>
      </c>
      <c r="G119" s="265">
        <v>11.36</v>
      </c>
    </row>
    <row r="120" spans="2:13" ht="12.75" customHeight="1">
      <c r="B120" s="1820" t="s">
        <v>129</v>
      </c>
      <c r="C120" s="1820"/>
      <c r="D120" s="1820"/>
      <c r="E120" s="1043">
        <v>12.904516129032256</v>
      </c>
      <c r="F120" s="267">
        <v>40.58</v>
      </c>
      <c r="G120" s="267">
        <v>56.5</v>
      </c>
    </row>
    <row r="121" spans="2:13" ht="12.75" customHeight="1">
      <c r="B121" s="1791" t="s">
        <v>38</v>
      </c>
      <c r="C121" s="1791"/>
      <c r="D121" s="1791"/>
      <c r="E121" s="1043">
        <v>34.065999999999995</v>
      </c>
      <c r="F121" s="267">
        <v>11.05</v>
      </c>
      <c r="G121" s="267">
        <v>31.22</v>
      </c>
    </row>
    <row r="122" spans="2:13" ht="12.75" customHeight="1">
      <c r="B122" s="1820" t="s">
        <v>39</v>
      </c>
      <c r="C122" s="1820"/>
      <c r="D122" s="1820"/>
      <c r="E122" s="1043">
        <v>13.375433333333335</v>
      </c>
      <c r="F122" s="267">
        <v>9.49</v>
      </c>
      <c r="G122" s="267">
        <v>31.5</v>
      </c>
    </row>
    <row r="123" spans="2:13" ht="12.75" customHeight="1">
      <c r="B123" s="1795" t="s">
        <v>43</v>
      </c>
      <c r="C123" s="1795"/>
      <c r="D123" s="1795"/>
      <c r="E123" s="1044">
        <v>8.632704107830552</v>
      </c>
      <c r="F123" s="266">
        <v>18.72</v>
      </c>
      <c r="G123" s="266">
        <v>19.82</v>
      </c>
    </row>
    <row r="124" spans="2:13" ht="15" customHeight="1">
      <c r="B124" s="3161" t="s">
        <v>988</v>
      </c>
      <c r="C124" s="2933"/>
      <c r="D124" s="2933"/>
      <c r="E124" s="2933"/>
      <c r="F124" s="2933"/>
      <c r="G124" s="2933"/>
    </row>
    <row r="125" spans="2:13" ht="28.5" customHeight="1">
      <c r="B125" s="2935"/>
      <c r="C125" s="2935"/>
      <c r="D125" s="2935"/>
      <c r="E125" s="2935"/>
      <c r="F125" s="2935"/>
      <c r="G125" s="2935"/>
    </row>
    <row r="126" spans="2:13" ht="12.75" customHeight="1">
      <c r="B126" s="1"/>
      <c r="C126" s="1"/>
      <c r="D126" s="1"/>
      <c r="E126" s="1"/>
      <c r="F126" s="1"/>
      <c r="G126" s="1"/>
    </row>
    <row r="127" spans="2:13" ht="12.75" customHeight="1">
      <c r="B127" s="1"/>
      <c r="C127" s="1"/>
      <c r="D127" s="1"/>
      <c r="E127" s="1"/>
      <c r="F127" s="1"/>
      <c r="G127" s="1"/>
    </row>
    <row r="128" spans="2:13" ht="12.75" customHeight="1">
      <c r="B128" s="2910" t="s">
        <v>131</v>
      </c>
      <c r="C128" s="2885"/>
      <c r="D128" s="2885"/>
      <c r="E128" s="2885"/>
      <c r="F128" s="2885"/>
      <c r="G128" s="2885"/>
      <c r="H128" s="2885"/>
      <c r="I128" s="2885"/>
      <c r="J128" s="2885"/>
      <c r="K128" s="2885"/>
      <c r="L128" s="2885"/>
      <c r="M128" s="2885"/>
    </row>
    <row r="129" spans="2:13" ht="12.75" customHeight="1">
      <c r="B129" s="1"/>
      <c r="C129" s="1"/>
      <c r="D129" s="1"/>
      <c r="E129" s="1"/>
      <c r="F129" s="1"/>
      <c r="G129" s="1"/>
    </row>
    <row r="130" spans="2:13" ht="15" customHeight="1">
      <c r="B130" s="3627" t="s">
        <v>989</v>
      </c>
      <c r="C130" s="2885"/>
      <c r="D130" s="2885"/>
      <c r="E130" s="3624">
        <v>2023</v>
      </c>
      <c r="F130" s="3624" t="s">
        <v>133</v>
      </c>
      <c r="G130" s="3625">
        <v>2025</v>
      </c>
    </row>
    <row r="131" spans="2:13" ht="15" customHeight="1">
      <c r="B131" s="2885"/>
      <c r="C131" s="2882"/>
      <c r="D131" s="2885"/>
      <c r="E131" s="2940"/>
      <c r="F131" s="2940"/>
      <c r="G131" s="2941"/>
    </row>
    <row r="132" spans="2:13" ht="15" customHeight="1">
      <c r="B132" s="2885"/>
      <c r="C132" s="2885"/>
      <c r="D132" s="2885"/>
      <c r="E132" s="2940"/>
      <c r="F132" s="2940"/>
      <c r="G132" s="2941"/>
    </row>
    <row r="133" spans="2:13" ht="15.75" customHeight="1">
      <c r="B133" s="2471" t="s">
        <v>106</v>
      </c>
      <c r="C133" s="2471"/>
      <c r="D133" s="2471"/>
      <c r="E133" s="2471"/>
      <c r="F133" s="2471"/>
      <c r="G133" s="2471"/>
    </row>
    <row r="134" spans="2:13" ht="12.75" customHeight="1">
      <c r="B134" s="1925" t="s">
        <v>84</v>
      </c>
      <c r="C134" s="1925"/>
      <c r="D134" s="1925"/>
      <c r="E134" s="1045">
        <v>0.99210526315789471</v>
      </c>
      <c r="F134" s="1839" t="s">
        <v>42</v>
      </c>
      <c r="G134" s="1046">
        <v>1</v>
      </c>
    </row>
    <row r="135" spans="2:13" ht="12.75" customHeight="1">
      <c r="B135" s="933" t="s">
        <v>107</v>
      </c>
      <c r="C135" s="933"/>
      <c r="D135" s="933"/>
      <c r="E135" s="1047">
        <v>0.96848137535816614</v>
      </c>
      <c r="F135" s="143" t="s">
        <v>42</v>
      </c>
      <c r="G135" s="1883">
        <v>0.999</v>
      </c>
    </row>
    <row r="136" spans="2:13" ht="12.75" customHeight="1">
      <c r="B136" s="2483" t="s">
        <v>29</v>
      </c>
      <c r="C136" s="2483"/>
      <c r="D136" s="2483"/>
      <c r="E136" s="2483"/>
      <c r="F136" s="2483"/>
      <c r="G136" s="2483"/>
    </row>
    <row r="137" spans="2:13" ht="12.75" customHeight="1">
      <c r="B137" s="1925" t="s">
        <v>30</v>
      </c>
      <c r="C137" s="1925"/>
      <c r="D137" s="1925"/>
      <c r="E137" s="1048">
        <v>1</v>
      </c>
      <c r="F137" s="1839" t="s">
        <v>42</v>
      </c>
      <c r="G137" s="1049">
        <v>1</v>
      </c>
    </row>
    <row r="138" spans="2:13" ht="12.75" customHeight="1">
      <c r="B138" s="1791" t="s">
        <v>31</v>
      </c>
      <c r="C138" s="1791"/>
      <c r="D138" s="1791"/>
      <c r="E138" s="165">
        <v>0.98045602605863191</v>
      </c>
      <c r="F138" s="166" t="s">
        <v>42</v>
      </c>
      <c r="G138" s="1050">
        <v>1</v>
      </c>
    </row>
    <row r="139" spans="2:13" ht="12.75" customHeight="1">
      <c r="B139" s="1791" t="s">
        <v>32</v>
      </c>
      <c r="C139" s="1791"/>
      <c r="D139" s="1791"/>
      <c r="E139" s="165">
        <v>0.98181818181818181</v>
      </c>
      <c r="F139" s="166" t="s">
        <v>42</v>
      </c>
      <c r="G139" s="1050">
        <v>1</v>
      </c>
    </row>
    <row r="140" spans="2:13" ht="12.75" customHeight="1">
      <c r="B140" s="1791" t="s">
        <v>33</v>
      </c>
      <c r="C140" s="1791"/>
      <c r="D140" s="1791"/>
      <c r="E140" s="165">
        <v>0.97727272727272729</v>
      </c>
      <c r="F140" s="166" t="s">
        <v>42</v>
      </c>
      <c r="G140" s="1050">
        <v>1</v>
      </c>
      <c r="H140" s="1"/>
      <c r="I140" s="1"/>
      <c r="J140" s="1"/>
      <c r="K140" s="1"/>
      <c r="L140" s="1"/>
      <c r="M140" s="1"/>
    </row>
    <row r="141" spans="2:13" ht="12.75" customHeight="1">
      <c r="B141" s="1791" t="s">
        <v>34</v>
      </c>
      <c r="C141" s="1791"/>
      <c r="D141" s="1791"/>
      <c r="E141" s="165">
        <v>0.98360655737704916</v>
      </c>
      <c r="F141" s="166" t="s">
        <v>42</v>
      </c>
      <c r="G141" s="1050">
        <v>1</v>
      </c>
      <c r="H141" s="1"/>
      <c r="I141" s="1"/>
      <c r="J141" s="1"/>
      <c r="K141" s="1"/>
      <c r="L141" s="1"/>
      <c r="M141" s="1"/>
    </row>
    <row r="142" spans="2:13" ht="12.75" customHeight="1">
      <c r="B142" s="1791" t="s">
        <v>35</v>
      </c>
      <c r="C142" s="1791"/>
      <c r="D142" s="1791"/>
      <c r="E142" s="165">
        <v>0.99761336515513122</v>
      </c>
      <c r="F142" s="166" t="s">
        <v>42</v>
      </c>
      <c r="G142" s="1051">
        <v>0.997</v>
      </c>
      <c r="H142" s="1"/>
      <c r="I142" s="1"/>
      <c r="J142" s="1"/>
      <c r="K142" s="1"/>
      <c r="L142" s="1"/>
      <c r="M142" s="1"/>
    </row>
    <row r="143" spans="2:13" ht="12.75" customHeight="1">
      <c r="B143" s="1791" t="s">
        <v>36</v>
      </c>
      <c r="C143" s="1791"/>
      <c r="D143" s="1791"/>
      <c r="E143" s="165">
        <v>0.98181818181818181</v>
      </c>
      <c r="F143" s="166" t="s">
        <v>42</v>
      </c>
      <c r="G143" s="1050">
        <v>1</v>
      </c>
      <c r="H143" s="1"/>
      <c r="I143" s="1"/>
      <c r="J143" s="1"/>
      <c r="K143" s="1"/>
      <c r="L143" s="1"/>
      <c r="M143" s="1"/>
    </row>
    <row r="144" spans="2:13" ht="12.75" customHeight="1">
      <c r="B144" s="1791" t="s">
        <v>37</v>
      </c>
      <c r="C144" s="1791"/>
      <c r="D144" s="1791"/>
      <c r="E144" s="165">
        <v>0.98966165413533835</v>
      </c>
      <c r="F144" s="166" t="s">
        <v>42</v>
      </c>
      <c r="G144" s="1050">
        <v>1</v>
      </c>
      <c r="H144" s="1"/>
      <c r="I144" s="1"/>
      <c r="J144" s="1"/>
      <c r="K144" s="1"/>
      <c r="L144" s="1"/>
      <c r="M144" s="1"/>
    </row>
    <row r="145" spans="2:13" ht="12.75" customHeight="1">
      <c r="B145" s="1791" t="s">
        <v>38</v>
      </c>
      <c r="C145" s="1791"/>
      <c r="D145" s="1791"/>
      <c r="E145" s="2497" t="s">
        <v>657</v>
      </c>
      <c r="F145" s="1052" t="s">
        <v>42</v>
      </c>
      <c r="G145" s="1053">
        <v>1</v>
      </c>
      <c r="H145" s="1"/>
      <c r="I145" s="1"/>
      <c r="J145" s="1"/>
      <c r="K145" s="1"/>
      <c r="L145" s="1"/>
      <c r="M145" s="1"/>
    </row>
    <row r="146" spans="2:13" ht="12.75" customHeight="1">
      <c r="B146" s="1923" t="s">
        <v>43</v>
      </c>
      <c r="C146" s="1923"/>
      <c r="D146" s="1923"/>
      <c r="E146" s="167">
        <v>0.98843930635838151</v>
      </c>
      <c r="F146" s="168" t="s">
        <v>42</v>
      </c>
      <c r="G146" s="2873">
        <v>0.999</v>
      </c>
      <c r="H146" s="1"/>
      <c r="I146" s="1"/>
      <c r="J146" s="1"/>
      <c r="K146" s="1"/>
      <c r="L146" s="1"/>
      <c r="M146" s="1"/>
    </row>
    <row r="147" spans="2:13" ht="15" customHeight="1">
      <c r="B147" s="3043" t="s">
        <v>990</v>
      </c>
      <c r="C147" s="2885"/>
      <c r="D147" s="2885"/>
      <c r="E147" s="2885"/>
      <c r="F147" s="2885"/>
      <c r="G147" s="2885"/>
      <c r="H147" s="1"/>
      <c r="I147" s="1"/>
      <c r="J147" s="1"/>
      <c r="K147" s="1"/>
      <c r="L147" s="1"/>
      <c r="M147" s="1"/>
    </row>
    <row r="148" spans="2:13" ht="15" customHeight="1">
      <c r="B148" s="2885"/>
      <c r="C148" s="2882"/>
      <c r="D148" s="2882"/>
      <c r="E148" s="2882"/>
      <c r="F148" s="2882"/>
      <c r="G148" s="2885"/>
      <c r="H148" s="1"/>
      <c r="I148" s="1"/>
      <c r="J148" s="1"/>
      <c r="K148" s="1"/>
      <c r="L148" s="1"/>
      <c r="M148" s="1"/>
    </row>
    <row r="149" spans="2:13" ht="7.5" customHeight="1">
      <c r="B149" s="2885"/>
      <c r="C149" s="2882"/>
      <c r="D149" s="2882"/>
      <c r="E149" s="2882"/>
      <c r="F149" s="2882"/>
      <c r="G149" s="2885"/>
      <c r="H149" s="1"/>
      <c r="I149" s="1"/>
      <c r="J149" s="1"/>
      <c r="K149" s="1"/>
      <c r="L149" s="1"/>
      <c r="M149" s="1"/>
    </row>
    <row r="150" spans="2:13" ht="1.5" customHeight="1">
      <c r="B150" s="2901"/>
      <c r="C150" s="2901"/>
      <c r="D150" s="2901"/>
      <c r="E150" s="2901"/>
      <c r="F150" s="2901"/>
      <c r="G150" s="2901"/>
      <c r="H150" s="1"/>
      <c r="I150" s="1"/>
      <c r="J150" s="1"/>
      <c r="K150" s="1"/>
      <c r="L150" s="1"/>
      <c r="M150" s="1"/>
    </row>
    <row r="151" spans="2:13" ht="12.75" customHeight="1">
      <c r="B151" s="23"/>
      <c r="C151" s="23"/>
      <c r="D151" s="23"/>
      <c r="E151" s="23"/>
      <c r="F151" s="23"/>
      <c r="G151" s="23"/>
      <c r="H151" s="1"/>
      <c r="I151" s="1"/>
      <c r="J151" s="1"/>
      <c r="K151" s="1"/>
      <c r="L151" s="1"/>
      <c r="M151" s="1"/>
    </row>
    <row r="152" spans="2:13" ht="12.75" customHeight="1">
      <c r="B152" s="23"/>
      <c r="C152" s="23"/>
      <c r="D152" s="23"/>
      <c r="E152" s="23"/>
      <c r="F152" s="23"/>
      <c r="G152" s="23"/>
      <c r="H152" s="23"/>
      <c r="I152" s="1"/>
      <c r="J152" s="1"/>
      <c r="K152" s="1"/>
      <c r="L152" s="1"/>
      <c r="M152" s="1"/>
    </row>
    <row r="153" spans="2:13" ht="12.75" customHeight="1">
      <c r="B153" s="1705" t="s">
        <v>135</v>
      </c>
      <c r="C153" s="1705"/>
      <c r="D153" s="1705"/>
      <c r="E153" s="1705"/>
      <c r="F153" s="1705"/>
      <c r="G153" s="1705"/>
      <c r="H153" s="1705"/>
      <c r="I153" s="1705"/>
      <c r="J153" s="1705"/>
      <c r="K153" s="1705"/>
      <c r="L153" s="1705"/>
      <c r="M153" s="1705"/>
    </row>
    <row r="154" spans="2:13" ht="12.75" customHeight="1">
      <c r="B154" s="1"/>
      <c r="C154" s="1"/>
      <c r="D154" s="1"/>
      <c r="E154" s="1"/>
      <c r="F154" s="1"/>
      <c r="G154" s="1"/>
      <c r="H154" s="1"/>
      <c r="I154" s="1"/>
      <c r="J154" s="1"/>
      <c r="K154" s="1"/>
      <c r="L154" s="1"/>
      <c r="M154" s="1"/>
    </row>
    <row r="155" spans="2:13" ht="15" customHeight="1">
      <c r="B155" s="3627" t="s">
        <v>991</v>
      </c>
      <c r="C155" s="2885"/>
      <c r="D155" s="2885"/>
      <c r="E155" s="2885"/>
      <c r="F155" s="2885"/>
      <c r="G155" s="2885"/>
      <c r="H155" s="3628">
        <v>2023</v>
      </c>
      <c r="I155" s="2885"/>
      <c r="J155" s="3628">
        <v>2024</v>
      </c>
      <c r="K155" s="2885"/>
      <c r="L155" s="3625">
        <v>2025</v>
      </c>
      <c r="M155" s="2885"/>
    </row>
    <row r="156" spans="2:13" ht="12.75" customHeight="1">
      <c r="B156" s="2885"/>
      <c r="C156" s="2885"/>
      <c r="D156" s="2885"/>
      <c r="E156" s="2885"/>
      <c r="F156" s="2885"/>
      <c r="G156" s="2885"/>
      <c r="H156" s="2498" t="s">
        <v>84</v>
      </c>
      <c r="I156" s="2499" t="s">
        <v>107</v>
      </c>
      <c r="J156" s="2498" t="s">
        <v>84</v>
      </c>
      <c r="K156" s="2499" t="s">
        <v>107</v>
      </c>
      <c r="L156" s="2498" t="s">
        <v>84</v>
      </c>
      <c r="M156" s="2500" t="s">
        <v>107</v>
      </c>
    </row>
    <row r="157" spans="2:13" ht="12.75" customHeight="1">
      <c r="B157" s="208" t="s">
        <v>30</v>
      </c>
      <c r="C157" s="208"/>
      <c r="D157" s="208"/>
      <c r="E157" s="208"/>
      <c r="F157" s="208"/>
      <c r="G157" s="208"/>
      <c r="H157" s="1054">
        <v>0.83333333333333337</v>
      </c>
      <c r="I157" s="1055">
        <v>0.16666666666666666</v>
      </c>
      <c r="J157" s="1028">
        <v>0.75</v>
      </c>
      <c r="K157" s="2412">
        <v>0.25</v>
      </c>
      <c r="L157" s="1028">
        <v>1</v>
      </c>
      <c r="M157" s="2412">
        <v>0</v>
      </c>
    </row>
    <row r="158" spans="2:13" ht="12.75" customHeight="1">
      <c r="B158" s="1791" t="s">
        <v>31</v>
      </c>
      <c r="C158" s="1791"/>
      <c r="D158" s="1791"/>
      <c r="E158" s="1791"/>
      <c r="F158" s="1791"/>
      <c r="G158" s="1791"/>
      <c r="H158" s="159">
        <v>0.79640718562874246</v>
      </c>
      <c r="I158" s="152">
        <v>0.20359281437125748</v>
      </c>
      <c r="J158" s="159">
        <v>0.79800000000000004</v>
      </c>
      <c r="K158" s="1846">
        <v>0.20200000000000001</v>
      </c>
      <c r="L158" s="159">
        <v>0.80300000000000005</v>
      </c>
      <c r="M158" s="1846">
        <v>0.19700000000000001</v>
      </c>
    </row>
    <row r="159" spans="2:13" ht="12.75" customHeight="1">
      <c r="B159" s="1791" t="s">
        <v>32</v>
      </c>
      <c r="C159" s="1791"/>
      <c r="D159" s="1791"/>
      <c r="E159" s="1791"/>
      <c r="F159" s="1791"/>
      <c r="G159" s="1791"/>
      <c r="H159" s="159">
        <v>0.640625</v>
      </c>
      <c r="I159" s="152">
        <v>0.359375</v>
      </c>
      <c r="J159" s="159">
        <v>0.69099999999999995</v>
      </c>
      <c r="K159" s="1846">
        <v>0.309</v>
      </c>
      <c r="L159" s="159">
        <v>0.67100000000000004</v>
      </c>
      <c r="M159" s="1846">
        <v>0.32900000000000001</v>
      </c>
    </row>
    <row r="160" spans="2:13" ht="12.75" customHeight="1">
      <c r="B160" s="1791" t="s">
        <v>33</v>
      </c>
      <c r="C160" s="1791"/>
      <c r="D160" s="1791"/>
      <c r="E160" s="1791"/>
      <c r="F160" s="1791"/>
      <c r="G160" s="1791"/>
      <c r="H160" s="159">
        <v>0.7</v>
      </c>
      <c r="I160" s="152">
        <v>0.3</v>
      </c>
      <c r="J160" s="159">
        <v>0.67400000000000004</v>
      </c>
      <c r="K160" s="1846">
        <v>0.32600000000000001</v>
      </c>
      <c r="L160" s="159">
        <v>0.68200000000000005</v>
      </c>
      <c r="M160" s="1846">
        <v>0.318</v>
      </c>
    </row>
    <row r="161" spans="2:13" ht="12.75" customHeight="1">
      <c r="B161" s="1791" t="s">
        <v>34</v>
      </c>
      <c r="C161" s="1791"/>
      <c r="D161" s="1791"/>
      <c r="E161" s="1791"/>
      <c r="F161" s="1791"/>
      <c r="G161" s="1791"/>
      <c r="H161" s="159">
        <v>0.50914634146341464</v>
      </c>
      <c r="I161" s="152">
        <v>0.49085365853658536</v>
      </c>
      <c r="J161" s="159">
        <v>0.51700000000000002</v>
      </c>
      <c r="K161" s="1846">
        <v>0.48299999999999998</v>
      </c>
      <c r="L161" s="159">
        <v>0.45200000000000001</v>
      </c>
      <c r="M161" s="1846">
        <v>0.54800000000000004</v>
      </c>
    </row>
    <row r="162" spans="2:13" ht="12.75" customHeight="1">
      <c r="B162" s="1791" t="s">
        <v>35</v>
      </c>
      <c r="C162" s="1791"/>
      <c r="D162" s="1791"/>
      <c r="E162" s="1791"/>
      <c r="F162" s="1791"/>
      <c r="G162" s="1791"/>
      <c r="H162" s="159">
        <v>0.93230174081237915</v>
      </c>
      <c r="I162" s="152">
        <v>6.7698259187620888E-2</v>
      </c>
      <c r="J162" s="159">
        <v>0.91100000000000003</v>
      </c>
      <c r="K162" s="1846">
        <v>8.8999999999999996E-2</v>
      </c>
      <c r="L162" s="159">
        <v>0.90600000000000003</v>
      </c>
      <c r="M162" s="1846">
        <v>9.4E-2</v>
      </c>
    </row>
    <row r="163" spans="2:13" ht="12.75" customHeight="1">
      <c r="B163" s="1791" t="s">
        <v>36</v>
      </c>
      <c r="C163" s="1791"/>
      <c r="D163" s="1791"/>
      <c r="E163" s="1791"/>
      <c r="F163" s="1791"/>
      <c r="G163" s="1791"/>
      <c r="H163" s="159">
        <v>0.34146341463414637</v>
      </c>
      <c r="I163" s="152">
        <v>0.65853658536585369</v>
      </c>
      <c r="J163" s="159">
        <v>0.47899999999999998</v>
      </c>
      <c r="K163" s="1846">
        <v>0.52100000000000002</v>
      </c>
      <c r="L163" s="159">
        <v>0.379</v>
      </c>
      <c r="M163" s="1846">
        <v>0.621</v>
      </c>
    </row>
    <row r="164" spans="2:13" ht="12.75" customHeight="1">
      <c r="B164" s="1791" t="s">
        <v>37</v>
      </c>
      <c r="C164" s="1791"/>
      <c r="D164" s="1791"/>
      <c r="E164" s="1791"/>
      <c r="F164" s="1791"/>
      <c r="G164" s="1791"/>
      <c r="H164" s="159">
        <v>0.91095406360424025</v>
      </c>
      <c r="I164" s="152">
        <v>8.9045936395759723E-2</v>
      </c>
      <c r="J164" s="159">
        <v>0.92400000000000004</v>
      </c>
      <c r="K164" s="1846">
        <v>7.5999999999999998E-2</v>
      </c>
      <c r="L164" s="159">
        <v>0.88100000000000001</v>
      </c>
      <c r="M164" s="1846">
        <v>0.11899999999999999</v>
      </c>
    </row>
    <row r="165" spans="2:13" ht="12.75" customHeight="1">
      <c r="B165" s="1791" t="s">
        <v>38</v>
      </c>
      <c r="C165" s="1791"/>
      <c r="D165" s="1791"/>
      <c r="E165" s="1791"/>
      <c r="F165" s="1791"/>
      <c r="G165" s="1791"/>
      <c r="H165" s="960">
        <v>0</v>
      </c>
      <c r="I165" s="1056">
        <v>1</v>
      </c>
      <c r="J165" s="159">
        <v>0</v>
      </c>
      <c r="K165" s="2501">
        <v>1</v>
      </c>
      <c r="L165" s="159">
        <v>0</v>
      </c>
      <c r="M165" s="2501">
        <v>1</v>
      </c>
    </row>
    <row r="166" spans="2:13" ht="12.75" customHeight="1">
      <c r="B166" s="1791" t="s">
        <v>39</v>
      </c>
      <c r="C166" s="1791"/>
      <c r="D166" s="1791"/>
      <c r="E166" s="1791"/>
      <c r="F166" s="1791"/>
      <c r="G166" s="1791"/>
      <c r="H166" s="159">
        <v>0.28333333333333333</v>
      </c>
      <c r="I166" s="152">
        <v>0.71666666666666667</v>
      </c>
      <c r="J166" s="159">
        <v>0.13</v>
      </c>
      <c r="K166" s="1846">
        <v>0.87</v>
      </c>
      <c r="L166" s="159">
        <v>0.13300000000000001</v>
      </c>
      <c r="M166" s="1846">
        <v>0.86699999999999999</v>
      </c>
    </row>
    <row r="167" spans="2:13" ht="12.75" customHeight="1">
      <c r="B167" s="1795" t="s">
        <v>43</v>
      </c>
      <c r="C167" s="1795"/>
      <c r="D167" s="1795"/>
      <c r="E167" s="1795"/>
      <c r="F167" s="1795"/>
      <c r="G167" s="1795"/>
      <c r="H167" s="958">
        <v>0.79357644697223151</v>
      </c>
      <c r="I167" s="155">
        <v>0.20642355302776849</v>
      </c>
      <c r="J167" s="958">
        <v>0.79</v>
      </c>
      <c r="K167" s="1848">
        <v>0.21</v>
      </c>
      <c r="L167" s="958">
        <v>0.76300000000000001</v>
      </c>
      <c r="M167" s="1848">
        <v>0.23699999999999999</v>
      </c>
    </row>
    <row r="168" spans="2:13" ht="15" customHeight="1">
      <c r="B168" s="3644" t="s">
        <v>992</v>
      </c>
      <c r="C168" s="2933"/>
      <c r="D168" s="2933"/>
      <c r="E168" s="2933"/>
      <c r="F168" s="2933"/>
      <c r="G168" s="2933"/>
      <c r="H168" s="2933"/>
      <c r="I168" s="2933"/>
      <c r="J168" s="2933"/>
      <c r="K168" s="2933"/>
      <c r="L168" s="2933"/>
      <c r="M168" s="2933"/>
    </row>
    <row r="169" spans="2:13" ht="8.25" customHeight="1">
      <c r="B169" s="2901"/>
      <c r="C169" s="2901"/>
      <c r="D169" s="2901"/>
      <c r="E169" s="2901"/>
      <c r="F169" s="2901"/>
      <c r="G169" s="2901"/>
      <c r="H169" s="2901"/>
      <c r="I169" s="2901"/>
      <c r="J169" s="2901"/>
      <c r="K169" s="2901"/>
      <c r="L169" s="2901"/>
      <c r="M169" s="2901"/>
    </row>
    <row r="170" spans="2:13" ht="12.75" customHeight="1">
      <c r="B170" s="1"/>
      <c r="C170" s="1"/>
      <c r="D170" s="1"/>
      <c r="E170" s="1"/>
      <c r="F170" s="1"/>
      <c r="G170" s="1"/>
      <c r="H170" s="1"/>
      <c r="I170" s="1"/>
      <c r="J170" s="1"/>
      <c r="K170" s="1"/>
      <c r="L170" s="1"/>
      <c r="M170" s="1"/>
    </row>
    <row r="171" spans="2:13" ht="15" customHeight="1">
      <c r="B171" s="3627" t="s">
        <v>993</v>
      </c>
      <c r="C171" s="2885"/>
      <c r="D171" s="2885"/>
      <c r="E171" s="3628">
        <v>2023</v>
      </c>
      <c r="F171" s="2885"/>
      <c r="G171" s="2912"/>
      <c r="H171" s="3628">
        <v>2024</v>
      </c>
      <c r="I171" s="2885"/>
      <c r="J171" s="2912"/>
      <c r="K171" s="3647">
        <v>2025</v>
      </c>
      <c r="L171" s="2885"/>
      <c r="M171" s="2885"/>
    </row>
    <row r="172" spans="2:13" ht="46.5" customHeight="1">
      <c r="B172" s="2885"/>
      <c r="C172" s="2885"/>
      <c r="D172" s="2885"/>
      <c r="E172" s="1057" t="s">
        <v>109</v>
      </c>
      <c r="F172" s="1058" t="s">
        <v>110</v>
      </c>
      <c r="G172" s="2502" t="s">
        <v>111</v>
      </c>
      <c r="H172" s="1057" t="s">
        <v>109</v>
      </c>
      <c r="I172" s="1058" t="s">
        <v>110</v>
      </c>
      <c r="J172" s="2502" t="s">
        <v>111</v>
      </c>
      <c r="K172" s="1057" t="s">
        <v>109</v>
      </c>
      <c r="L172" s="1058" t="s">
        <v>110</v>
      </c>
      <c r="M172" s="1059" t="s">
        <v>111</v>
      </c>
    </row>
    <row r="173" spans="2:13" ht="12.75" customHeight="1">
      <c r="B173" s="208" t="s">
        <v>30</v>
      </c>
      <c r="C173" s="208"/>
      <c r="D173" s="208"/>
      <c r="E173" s="1060">
        <v>0</v>
      </c>
      <c r="F173" s="1061">
        <v>1</v>
      </c>
      <c r="G173" s="1062">
        <v>0</v>
      </c>
      <c r="H173" s="157">
        <v>0</v>
      </c>
      <c r="I173" s="1063">
        <v>1</v>
      </c>
      <c r="J173" s="1844">
        <v>0</v>
      </c>
      <c r="K173" s="157">
        <v>0</v>
      </c>
      <c r="L173" s="1063">
        <v>1</v>
      </c>
      <c r="M173" s="1844">
        <v>0</v>
      </c>
    </row>
    <row r="174" spans="2:13" ht="12.75" customHeight="1">
      <c r="B174" s="1791" t="s">
        <v>31</v>
      </c>
      <c r="C174" s="1791"/>
      <c r="D174" s="1791"/>
      <c r="E174" s="159">
        <v>2.9940119760479042E-2</v>
      </c>
      <c r="F174" s="160">
        <v>0.71856287425149701</v>
      </c>
      <c r="G174" s="152">
        <v>0.25149700598802394</v>
      </c>
      <c r="H174" s="159">
        <v>2.4E-2</v>
      </c>
      <c r="I174" s="160">
        <v>0.72399999999999998</v>
      </c>
      <c r="J174" s="1846">
        <v>0.252</v>
      </c>
      <c r="K174" s="159">
        <v>2.4299999999999999E-2</v>
      </c>
      <c r="L174" s="160">
        <v>0.74929999999999997</v>
      </c>
      <c r="M174" s="1846">
        <v>0.22639999999999999</v>
      </c>
    </row>
    <row r="175" spans="2:13" ht="12.75" customHeight="1">
      <c r="B175" s="1791" t="s">
        <v>32</v>
      </c>
      <c r="C175" s="1791"/>
      <c r="D175" s="1791"/>
      <c r="E175" s="159">
        <v>1.5625E-2</v>
      </c>
      <c r="F175" s="160">
        <v>0.796875</v>
      </c>
      <c r="G175" s="152">
        <v>0.1875</v>
      </c>
      <c r="H175" s="159">
        <v>8.5999999999999993E-2</v>
      </c>
      <c r="I175" s="160">
        <v>0.72799999999999998</v>
      </c>
      <c r="J175" s="1846">
        <v>0.185</v>
      </c>
      <c r="K175" s="159">
        <v>9.6000000000000002E-2</v>
      </c>
      <c r="L175" s="160">
        <v>0.71199999999999997</v>
      </c>
      <c r="M175" s="1846">
        <v>0.192</v>
      </c>
    </row>
    <row r="176" spans="2:13" ht="12.75" customHeight="1">
      <c r="B176" s="1791" t="s">
        <v>33</v>
      </c>
      <c r="C176" s="1791"/>
      <c r="D176" s="1791"/>
      <c r="E176" s="159">
        <v>0.34</v>
      </c>
      <c r="F176" s="160">
        <v>0.57999999999999996</v>
      </c>
      <c r="G176" s="152">
        <v>0.08</v>
      </c>
      <c r="H176" s="159">
        <v>0.23300000000000001</v>
      </c>
      <c r="I176" s="160">
        <v>0.67400000000000004</v>
      </c>
      <c r="J176" s="1846">
        <v>9.2999999999999999E-2</v>
      </c>
      <c r="K176" s="159">
        <v>0.29549999999999998</v>
      </c>
      <c r="L176" s="160">
        <v>0.63629999999999998</v>
      </c>
      <c r="M176" s="1846">
        <v>6.8199999999999997E-2</v>
      </c>
    </row>
    <row r="177" spans="1:25" ht="12.75" customHeight="1">
      <c r="B177" s="1791" t="s">
        <v>34</v>
      </c>
      <c r="C177" s="1791"/>
      <c r="D177" s="1791"/>
      <c r="E177" s="159">
        <v>0.25609756097560976</v>
      </c>
      <c r="F177" s="160">
        <v>0.625</v>
      </c>
      <c r="G177" s="152">
        <v>0.11890243902439024</v>
      </c>
      <c r="H177" s="159">
        <v>0.23699999999999999</v>
      </c>
      <c r="I177" s="160">
        <v>0.65100000000000002</v>
      </c>
      <c r="J177" s="1846">
        <v>0.111</v>
      </c>
      <c r="K177" s="159">
        <v>0.26400000000000001</v>
      </c>
      <c r="L177" s="160">
        <v>0.63</v>
      </c>
      <c r="M177" s="1846">
        <v>0.106</v>
      </c>
    </row>
    <row r="178" spans="1:25" ht="12.75" customHeight="1">
      <c r="B178" s="1791" t="s">
        <v>35</v>
      </c>
      <c r="C178" s="1791"/>
      <c r="D178" s="1791"/>
      <c r="E178" s="159">
        <v>0.12379110251450677</v>
      </c>
      <c r="F178" s="160">
        <v>0.70599613152804641</v>
      </c>
      <c r="G178" s="152">
        <v>0.1702127659574468</v>
      </c>
      <c r="H178" s="159">
        <v>0.16200000000000001</v>
      </c>
      <c r="I178" s="160">
        <v>0.66400000000000003</v>
      </c>
      <c r="J178" s="1846">
        <v>0.17399999999999999</v>
      </c>
      <c r="K178" s="159">
        <v>0.16300000000000001</v>
      </c>
      <c r="L178" s="160">
        <v>0.65800000000000003</v>
      </c>
      <c r="M178" s="1846">
        <v>0.17899999999999999</v>
      </c>
    </row>
    <row r="179" spans="1:25" ht="12.75" customHeight="1">
      <c r="B179" s="1791" t="s">
        <v>36</v>
      </c>
      <c r="C179" s="1791"/>
      <c r="D179" s="1791"/>
      <c r="E179" s="159">
        <v>0.37560975609756098</v>
      </c>
      <c r="F179" s="160">
        <v>0.57073170731707312</v>
      </c>
      <c r="G179" s="152">
        <v>5.3658536585365853E-2</v>
      </c>
      <c r="H179" s="159">
        <v>0.34</v>
      </c>
      <c r="I179" s="160">
        <v>0.61099999999999999</v>
      </c>
      <c r="J179" s="1846">
        <v>4.9000000000000002E-2</v>
      </c>
      <c r="K179" s="159">
        <v>0.42199999999999999</v>
      </c>
      <c r="L179" s="160">
        <v>0.53500000000000003</v>
      </c>
      <c r="M179" s="1846">
        <v>4.2999999999999997E-2</v>
      </c>
    </row>
    <row r="180" spans="1:25" ht="12.75" customHeight="1">
      <c r="B180" s="1791" t="s">
        <v>37</v>
      </c>
      <c r="C180" s="1791"/>
      <c r="D180" s="1791"/>
      <c r="E180" s="159">
        <v>0.19222614840989399</v>
      </c>
      <c r="F180" s="160">
        <v>0.63180212014134274</v>
      </c>
      <c r="G180" s="152">
        <v>0.17597173144876324</v>
      </c>
      <c r="H180" s="159">
        <v>0.186</v>
      </c>
      <c r="I180" s="160">
        <v>0.629</v>
      </c>
      <c r="J180" s="1846">
        <v>0.185</v>
      </c>
      <c r="K180" s="159">
        <v>0.19600000000000001</v>
      </c>
      <c r="L180" s="160">
        <v>0.60299999999999998</v>
      </c>
      <c r="M180" s="1846">
        <v>0.20100000000000001</v>
      </c>
    </row>
    <row r="181" spans="1:25" ht="12.75" customHeight="1">
      <c r="B181" s="1791" t="s">
        <v>38</v>
      </c>
      <c r="C181" s="1791"/>
      <c r="D181" s="1791"/>
      <c r="E181" s="960">
        <v>0.4</v>
      </c>
      <c r="F181" s="961">
        <v>0.6</v>
      </c>
      <c r="G181" s="1064">
        <v>0</v>
      </c>
      <c r="H181" s="159">
        <v>0.378</v>
      </c>
      <c r="I181" s="160">
        <v>0.6</v>
      </c>
      <c r="J181" s="1846">
        <v>2.1999999999999999E-2</v>
      </c>
      <c r="K181" s="159">
        <v>0.38240000000000002</v>
      </c>
      <c r="L181" s="160">
        <v>0.58819999999999995</v>
      </c>
      <c r="M181" s="1846">
        <v>2.9399999999999999E-2</v>
      </c>
    </row>
    <row r="182" spans="1:25" ht="12.75" customHeight="1">
      <c r="B182" s="1791" t="s">
        <v>39</v>
      </c>
      <c r="C182" s="1791"/>
      <c r="D182" s="1791"/>
      <c r="E182" s="1065">
        <v>1</v>
      </c>
      <c r="F182" s="160">
        <v>0</v>
      </c>
      <c r="G182" s="152">
        <v>0</v>
      </c>
      <c r="H182" s="1065">
        <v>1</v>
      </c>
      <c r="I182" s="160">
        <v>0</v>
      </c>
      <c r="J182" s="1846">
        <v>0</v>
      </c>
      <c r="K182" s="1065">
        <v>1</v>
      </c>
      <c r="L182" s="160">
        <v>0</v>
      </c>
      <c r="M182" s="1846">
        <v>0</v>
      </c>
    </row>
    <row r="183" spans="1:25" ht="12.75" customHeight="1">
      <c r="B183" s="1795" t="s">
        <v>43</v>
      </c>
      <c r="C183" s="1795"/>
      <c r="D183" s="1795"/>
      <c r="E183" s="958">
        <v>0.19705587152893944</v>
      </c>
      <c r="F183" s="154">
        <v>0.64001338240214123</v>
      </c>
      <c r="G183" s="155">
        <v>0.16293074606891936</v>
      </c>
      <c r="H183" s="958">
        <v>0.20399999999999999</v>
      </c>
      <c r="I183" s="154">
        <v>0.63400000000000001</v>
      </c>
      <c r="J183" s="1848">
        <v>0.161</v>
      </c>
      <c r="K183" s="958">
        <v>0.22</v>
      </c>
      <c r="L183" s="154">
        <v>0.61</v>
      </c>
      <c r="M183" s="1848">
        <v>0.17</v>
      </c>
    </row>
    <row r="184" spans="1:25" ht="12.75" customHeight="1">
      <c r="B184" s="3644" t="s">
        <v>992</v>
      </c>
      <c r="C184" s="2933"/>
      <c r="D184" s="2933"/>
      <c r="E184" s="2933"/>
      <c r="F184" s="2933"/>
      <c r="G184" s="2933"/>
      <c r="H184" s="2933"/>
      <c r="I184" s="2933"/>
      <c r="J184" s="2933"/>
      <c r="K184" s="2933"/>
      <c r="L184" s="2933"/>
      <c r="M184" s="2933"/>
    </row>
    <row r="185" spans="1:25" ht="12.75" customHeight="1">
      <c r="B185" s="2885"/>
      <c r="C185" s="2882"/>
      <c r="D185" s="2882"/>
      <c r="E185" s="2882"/>
      <c r="F185" s="2882"/>
      <c r="G185" s="2882"/>
      <c r="H185" s="2882"/>
      <c r="I185" s="2882"/>
      <c r="J185" s="2882"/>
      <c r="K185" s="2882"/>
      <c r="L185" s="2882"/>
      <c r="M185" s="2885"/>
    </row>
    <row r="186" spans="1:25" ht="1.5" customHeight="1">
      <c r="B186" s="2901"/>
      <c r="C186" s="2901"/>
      <c r="D186" s="2901"/>
      <c r="E186" s="2901"/>
      <c r="F186" s="2901"/>
      <c r="G186" s="2901"/>
      <c r="H186" s="2901"/>
      <c r="I186" s="2901"/>
      <c r="J186" s="2901"/>
      <c r="K186" s="2901"/>
      <c r="L186" s="2901"/>
      <c r="M186" s="2901"/>
    </row>
    <row r="188" spans="1:25" ht="14.25">
      <c r="A188" s="176"/>
      <c r="B188" s="3645" t="s">
        <v>994</v>
      </c>
      <c r="C188" s="2885"/>
      <c r="D188" s="2885"/>
      <c r="E188" s="2885"/>
      <c r="F188" s="2885"/>
      <c r="G188" s="2885"/>
      <c r="H188" s="3635" t="s">
        <v>140</v>
      </c>
      <c r="I188" s="3635" t="s">
        <v>659</v>
      </c>
      <c r="J188" s="3635" t="s">
        <v>142</v>
      </c>
      <c r="K188" s="3635" t="s">
        <v>143</v>
      </c>
      <c r="L188" s="3635" t="s">
        <v>660</v>
      </c>
      <c r="M188" s="3641" t="s">
        <v>661</v>
      </c>
      <c r="N188" s="176"/>
      <c r="O188" s="176"/>
      <c r="P188" s="176"/>
      <c r="Q188" s="176"/>
      <c r="R188" s="176"/>
      <c r="S188" s="176"/>
      <c r="T188" s="176"/>
      <c r="U188" s="176"/>
      <c r="V188" s="176"/>
      <c r="W188" s="176"/>
      <c r="X188" s="176"/>
      <c r="Y188" s="176"/>
    </row>
    <row r="189" spans="1:25" ht="14.25">
      <c r="A189" s="176"/>
      <c r="B189" s="3646"/>
      <c r="C189" s="3646"/>
      <c r="D189" s="3646"/>
      <c r="E189" s="3646"/>
      <c r="F189" s="3646"/>
      <c r="G189" s="3646"/>
      <c r="H189" s="3636"/>
      <c r="I189" s="3636"/>
      <c r="J189" s="3636"/>
      <c r="K189" s="3636"/>
      <c r="L189" s="3636"/>
      <c r="M189" s="2948"/>
      <c r="N189" s="176"/>
      <c r="O189" s="176"/>
      <c r="P189" s="176"/>
      <c r="Q189" s="176"/>
      <c r="R189" s="176"/>
      <c r="S189" s="176"/>
      <c r="T189" s="176"/>
      <c r="U189" s="176"/>
      <c r="V189" s="176"/>
      <c r="W189" s="176"/>
      <c r="X189" s="176"/>
      <c r="Y189" s="176"/>
    </row>
    <row r="190" spans="1:25" ht="14.25">
      <c r="A190" s="176"/>
      <c r="B190" s="3642" t="s">
        <v>30</v>
      </c>
      <c r="C190" s="3643"/>
      <c r="D190" s="3643"/>
      <c r="E190" s="1066"/>
      <c r="F190" s="1066"/>
      <c r="G190" s="1066"/>
      <c r="H190" s="2503">
        <v>0</v>
      </c>
      <c r="I190" s="2504">
        <v>1</v>
      </c>
      <c r="J190" s="2503">
        <v>0</v>
      </c>
      <c r="K190" s="2503">
        <v>0</v>
      </c>
      <c r="L190" s="2503">
        <v>0</v>
      </c>
      <c r="M190" s="2505">
        <v>0</v>
      </c>
      <c r="N190" s="176"/>
      <c r="O190" s="176"/>
      <c r="P190" s="176"/>
      <c r="Q190" s="176"/>
      <c r="R190" s="176"/>
      <c r="S190" s="176"/>
      <c r="T190" s="176"/>
      <c r="U190" s="176"/>
      <c r="V190" s="176"/>
      <c r="W190" s="176"/>
      <c r="X190" s="176"/>
      <c r="Y190" s="176"/>
    </row>
    <row r="191" spans="1:25" ht="14.25">
      <c r="A191" s="176"/>
      <c r="B191" s="3637" t="s">
        <v>31</v>
      </c>
      <c r="C191" s="3638"/>
      <c r="D191" s="3638"/>
      <c r="E191" s="1067"/>
      <c r="F191" s="1067"/>
      <c r="G191" s="1067"/>
      <c r="H191" s="1068">
        <v>8.9999999999999993E-3</v>
      </c>
      <c r="I191" s="1068">
        <v>0.58499999999999996</v>
      </c>
      <c r="J191" s="1068">
        <v>0</v>
      </c>
      <c r="K191" s="1068">
        <v>6.2E-2</v>
      </c>
      <c r="L191" s="1068">
        <v>0.32900000000000001</v>
      </c>
      <c r="M191" s="1069">
        <v>1.4999999999999999E-2</v>
      </c>
      <c r="N191" s="176"/>
      <c r="O191" s="176"/>
      <c r="P191" s="176"/>
      <c r="Q191" s="176"/>
      <c r="R191" s="176"/>
      <c r="S191" s="176"/>
      <c r="T191" s="176"/>
      <c r="U191" s="176"/>
      <c r="V191" s="176"/>
      <c r="W191" s="176"/>
      <c r="X191" s="176"/>
      <c r="Y191" s="176"/>
    </row>
    <row r="192" spans="1:25" ht="14.25">
      <c r="A192" s="176"/>
      <c r="B192" s="3637" t="s">
        <v>32</v>
      </c>
      <c r="C192" s="3638"/>
      <c r="D192" s="3638"/>
      <c r="E192" s="1067"/>
      <c r="F192" s="1067"/>
      <c r="G192" s="1067"/>
      <c r="H192" s="1068">
        <v>0</v>
      </c>
      <c r="I192" s="1068">
        <v>0.67900000000000005</v>
      </c>
      <c r="J192" s="1068">
        <v>0</v>
      </c>
      <c r="K192" s="1068">
        <v>3.6999999999999998E-2</v>
      </c>
      <c r="L192" s="1068">
        <v>0.23499999999999999</v>
      </c>
      <c r="M192" s="1069">
        <v>4.9000000000000002E-2</v>
      </c>
      <c r="N192" s="176"/>
      <c r="O192" s="176"/>
      <c r="P192" s="176"/>
      <c r="Q192" s="176"/>
      <c r="R192" s="176"/>
      <c r="S192" s="176"/>
      <c r="T192" s="176"/>
      <c r="U192" s="176"/>
      <c r="V192" s="176"/>
      <c r="W192" s="176"/>
      <c r="X192" s="176"/>
      <c r="Y192" s="176"/>
    </row>
    <row r="193" spans="1:25" ht="14.25">
      <c r="A193" s="176"/>
      <c r="B193" s="3637" t="s">
        <v>33</v>
      </c>
      <c r="C193" s="3638"/>
      <c r="D193" s="3638"/>
      <c r="E193" s="1067"/>
      <c r="F193" s="1067"/>
      <c r="G193" s="1067"/>
      <c r="H193" s="1068">
        <v>2.3E-2</v>
      </c>
      <c r="I193" s="1068">
        <v>0.60499999999999998</v>
      </c>
      <c r="J193" s="1068">
        <v>0</v>
      </c>
      <c r="K193" s="1068">
        <v>2.3E-2</v>
      </c>
      <c r="L193" s="1068">
        <v>0.34899999999999998</v>
      </c>
      <c r="M193" s="1069">
        <v>0</v>
      </c>
      <c r="N193" s="176"/>
      <c r="O193" s="176"/>
      <c r="P193" s="176"/>
      <c r="Q193" s="176"/>
      <c r="R193" s="176"/>
      <c r="S193" s="176"/>
      <c r="T193" s="176"/>
      <c r="U193" s="176"/>
      <c r="V193" s="176"/>
      <c r="W193" s="176"/>
      <c r="X193" s="176"/>
      <c r="Y193" s="176"/>
    </row>
    <row r="194" spans="1:25" ht="14.25">
      <c r="A194" s="176"/>
      <c r="B194" s="3637" t="s">
        <v>34</v>
      </c>
      <c r="C194" s="3638"/>
      <c r="D194" s="3638"/>
      <c r="E194" s="1067"/>
      <c r="F194" s="1067"/>
      <c r="G194" s="1067"/>
      <c r="H194" s="1068">
        <v>1.0999999999999999E-2</v>
      </c>
      <c r="I194" s="1068">
        <v>0.56299999999999994</v>
      </c>
      <c r="J194" s="1068">
        <v>0</v>
      </c>
      <c r="K194" s="1068">
        <v>7.0999999999999994E-2</v>
      </c>
      <c r="L194" s="1068">
        <v>0.33400000000000002</v>
      </c>
      <c r="M194" s="1069">
        <v>0.02</v>
      </c>
      <c r="N194" s="176"/>
      <c r="O194" s="176"/>
      <c r="P194" s="176"/>
      <c r="Q194" s="176"/>
      <c r="R194" s="176"/>
      <c r="S194" s="176"/>
      <c r="T194" s="176"/>
      <c r="U194" s="176"/>
      <c r="V194" s="176"/>
      <c r="W194" s="176"/>
      <c r="X194" s="176"/>
      <c r="Y194" s="176"/>
    </row>
    <row r="195" spans="1:25" ht="14.25">
      <c r="A195" s="176"/>
      <c r="B195" s="3637" t="s">
        <v>35</v>
      </c>
      <c r="C195" s="3638"/>
      <c r="D195" s="3638"/>
      <c r="E195" s="1067"/>
      <c r="F195" s="1067"/>
      <c r="G195" s="1067"/>
      <c r="H195" s="1068">
        <v>1.5306122448979591E-2</v>
      </c>
      <c r="I195" s="1068">
        <v>0.40899999999999997</v>
      </c>
      <c r="J195" s="1068">
        <v>1E-3</v>
      </c>
      <c r="K195" s="1068">
        <v>0.11700000000000001</v>
      </c>
      <c r="L195" s="1068">
        <v>0.44</v>
      </c>
      <c r="M195" s="1069">
        <v>1.7999999999999999E-2</v>
      </c>
      <c r="N195" s="176"/>
      <c r="O195" s="176"/>
      <c r="P195" s="176"/>
      <c r="Q195" s="176"/>
      <c r="R195" s="176"/>
      <c r="S195" s="176"/>
      <c r="T195" s="176"/>
      <c r="U195" s="176"/>
      <c r="V195" s="176"/>
      <c r="W195" s="176"/>
      <c r="X195" s="176"/>
      <c r="Y195" s="176"/>
    </row>
    <row r="196" spans="1:25" ht="14.25">
      <c r="A196" s="176"/>
      <c r="B196" s="3637" t="s">
        <v>36</v>
      </c>
      <c r="C196" s="3638"/>
      <c r="D196" s="3638"/>
      <c r="E196" s="1067"/>
      <c r="F196" s="1067"/>
      <c r="G196" s="1067"/>
      <c r="H196" s="1068">
        <v>1.0999999999999999E-2</v>
      </c>
      <c r="I196" s="1068">
        <v>0.41399999999999998</v>
      </c>
      <c r="J196" s="1068">
        <v>0</v>
      </c>
      <c r="K196" s="1068">
        <v>0.112</v>
      </c>
      <c r="L196" s="1068">
        <v>0.42699999999999999</v>
      </c>
      <c r="M196" s="1069">
        <v>3.5999999999999997E-2</v>
      </c>
      <c r="N196" s="176"/>
      <c r="O196" s="176"/>
      <c r="P196" s="176"/>
      <c r="Q196" s="176"/>
      <c r="R196" s="176"/>
      <c r="S196" s="176"/>
      <c r="T196" s="176"/>
      <c r="U196" s="176"/>
      <c r="V196" s="176"/>
      <c r="W196" s="176"/>
      <c r="X196" s="176"/>
      <c r="Y196" s="176"/>
    </row>
    <row r="197" spans="1:25" ht="14.25">
      <c r="A197" s="176"/>
      <c r="B197" s="3637" t="s">
        <v>37</v>
      </c>
      <c r="C197" s="3638"/>
      <c r="D197" s="3638"/>
      <c r="E197" s="1067"/>
      <c r="F197" s="1067"/>
      <c r="G197" s="1067"/>
      <c r="H197" s="1068">
        <v>8.0000000000000002E-3</v>
      </c>
      <c r="I197" s="1068">
        <v>0.29799999999999999</v>
      </c>
      <c r="J197" s="1068">
        <v>2E-3</v>
      </c>
      <c r="K197" s="1068">
        <v>0.14699999999999999</v>
      </c>
      <c r="L197" s="1068">
        <v>0.49099999999999999</v>
      </c>
      <c r="M197" s="1069">
        <v>5.3999999999999999E-2</v>
      </c>
      <c r="N197" s="176"/>
      <c r="O197" s="176"/>
      <c r="P197" s="176"/>
      <c r="Q197" s="176"/>
      <c r="R197" s="176"/>
      <c r="S197" s="176"/>
      <c r="T197" s="176"/>
      <c r="U197" s="176"/>
      <c r="V197" s="176"/>
      <c r="W197" s="176"/>
      <c r="X197" s="176"/>
      <c r="Y197" s="176"/>
    </row>
    <row r="198" spans="1:25" ht="14.25">
      <c r="A198" s="176"/>
      <c r="B198" s="3637" t="s">
        <v>38</v>
      </c>
      <c r="C198" s="3638"/>
      <c r="D198" s="3638"/>
      <c r="E198" s="1067"/>
      <c r="F198" s="1067"/>
      <c r="G198" s="1067"/>
      <c r="H198" s="1068">
        <v>0</v>
      </c>
      <c r="I198" s="1068">
        <v>0.378</v>
      </c>
      <c r="J198" s="1068">
        <v>2.1999999999999999E-2</v>
      </c>
      <c r="K198" s="1068">
        <v>0.156</v>
      </c>
      <c r="L198" s="1068">
        <v>0.44400000000000001</v>
      </c>
      <c r="M198" s="1069">
        <v>0</v>
      </c>
      <c r="N198" s="176"/>
      <c r="O198" s="176"/>
      <c r="P198" s="176"/>
      <c r="Q198" s="176"/>
      <c r="R198" s="176"/>
      <c r="S198" s="176"/>
      <c r="T198" s="176"/>
      <c r="U198" s="176"/>
      <c r="V198" s="176"/>
      <c r="W198" s="176"/>
      <c r="X198" s="176"/>
      <c r="Y198" s="176"/>
    </row>
    <row r="199" spans="1:25" ht="14.25">
      <c r="A199" s="176"/>
      <c r="B199" s="3637" t="s">
        <v>39</v>
      </c>
      <c r="C199" s="3638"/>
      <c r="D199" s="3638"/>
      <c r="E199" s="1067"/>
      <c r="F199" s="1067"/>
      <c r="G199" s="1067"/>
      <c r="H199" s="1068">
        <v>1.2925969447708578E-2</v>
      </c>
      <c r="I199" s="1068">
        <v>0.41599999999999998</v>
      </c>
      <c r="J199" s="1068">
        <v>1.2999999999999999E-2</v>
      </c>
      <c r="K199" s="1068">
        <v>0.156</v>
      </c>
      <c r="L199" s="1068">
        <v>0.40300000000000002</v>
      </c>
      <c r="M199" s="1069">
        <v>0</v>
      </c>
      <c r="N199" s="176"/>
      <c r="O199" s="176"/>
      <c r="P199" s="176"/>
      <c r="Q199" s="176"/>
      <c r="R199" s="176"/>
      <c r="S199" s="176"/>
      <c r="T199" s="176"/>
      <c r="U199" s="176"/>
      <c r="V199" s="176"/>
      <c r="W199" s="176"/>
      <c r="X199" s="176"/>
      <c r="Y199" s="176"/>
    </row>
    <row r="200" spans="1:25" ht="14.25">
      <c r="A200" s="176"/>
      <c r="B200" s="3639" t="s">
        <v>43</v>
      </c>
      <c r="C200" s="3640"/>
      <c r="D200" s="3640"/>
      <c r="E200" s="3640"/>
      <c r="F200" s="3640"/>
      <c r="G200" s="3640"/>
      <c r="H200" s="1070">
        <v>0.01</v>
      </c>
      <c r="I200" s="1070">
        <v>0.39900000000000002</v>
      </c>
      <c r="J200" s="1070">
        <v>2E-3</v>
      </c>
      <c r="K200" s="1070">
        <v>0.11899999999999999</v>
      </c>
      <c r="L200" s="1070">
        <v>0.434</v>
      </c>
      <c r="M200" s="1071">
        <v>3.5999999999999997E-2</v>
      </c>
      <c r="N200" s="176"/>
      <c r="O200" s="176"/>
      <c r="P200" s="176"/>
      <c r="Q200" s="176"/>
      <c r="R200" s="176"/>
      <c r="S200" s="176"/>
      <c r="T200" s="176"/>
      <c r="U200" s="176"/>
      <c r="V200" s="176"/>
      <c r="W200" s="176"/>
      <c r="X200" s="176"/>
      <c r="Y200" s="176"/>
    </row>
    <row r="201" spans="1:25" ht="5.25" customHeight="1">
      <c r="A201" s="176"/>
      <c r="B201" s="3050" t="s">
        <v>995</v>
      </c>
      <c r="C201" s="2933"/>
      <c r="D201" s="2933"/>
      <c r="E201" s="2933"/>
      <c r="F201" s="2933"/>
      <c r="G201" s="2933"/>
      <c r="H201" s="2933"/>
      <c r="I201" s="2933"/>
      <c r="J201" s="2933"/>
      <c r="K201" s="2933"/>
      <c r="L201" s="2933"/>
      <c r="M201" s="2933"/>
      <c r="N201" s="176"/>
      <c r="O201" s="176"/>
      <c r="P201" s="176"/>
      <c r="Q201" s="176"/>
      <c r="R201" s="176"/>
      <c r="S201" s="176"/>
      <c r="T201" s="176"/>
      <c r="U201" s="176"/>
      <c r="V201" s="176"/>
      <c r="W201" s="176"/>
      <c r="X201" s="176"/>
      <c r="Y201" s="176"/>
    </row>
    <row r="202" spans="1:25" ht="14.25">
      <c r="A202" s="176"/>
      <c r="B202" s="2885"/>
      <c r="C202" s="2882"/>
      <c r="D202" s="2882"/>
      <c r="E202" s="2882"/>
      <c r="F202" s="2882"/>
      <c r="G202" s="2882"/>
      <c r="H202" s="2882"/>
      <c r="I202" s="2882"/>
      <c r="J202" s="2882"/>
      <c r="K202" s="2882"/>
      <c r="L202" s="2882"/>
      <c r="M202" s="2885"/>
      <c r="N202" s="176"/>
      <c r="O202" s="176"/>
      <c r="P202" s="176"/>
      <c r="Q202" s="176"/>
      <c r="R202" s="176"/>
      <c r="S202" s="176"/>
      <c r="T202" s="176"/>
      <c r="U202" s="176"/>
      <c r="V202" s="176"/>
      <c r="W202" s="176"/>
      <c r="X202" s="176"/>
      <c r="Y202" s="176"/>
    </row>
    <row r="203" spans="1:25" ht="1.5" customHeight="1">
      <c r="A203" s="176"/>
      <c r="B203" s="2901"/>
      <c r="C203" s="2901"/>
      <c r="D203" s="2901"/>
      <c r="E203" s="2901"/>
      <c r="F203" s="2901"/>
      <c r="G203" s="2901"/>
      <c r="H203" s="2901"/>
      <c r="I203" s="2901"/>
      <c r="J203" s="2901"/>
      <c r="K203" s="2901"/>
      <c r="L203" s="2901"/>
      <c r="M203" s="2901"/>
      <c r="N203" s="176"/>
      <c r="O203" s="176"/>
      <c r="P203" s="176"/>
      <c r="Q203" s="176"/>
      <c r="R203" s="176"/>
      <c r="S203" s="176"/>
      <c r="T203" s="176"/>
      <c r="U203" s="176"/>
      <c r="V203" s="176"/>
      <c r="W203" s="176"/>
      <c r="X203" s="176"/>
      <c r="Y203" s="176"/>
    </row>
    <row r="205" spans="1:25" ht="12.75" customHeight="1">
      <c r="B205" s="3645" t="s">
        <v>996</v>
      </c>
      <c r="C205" s="2885"/>
      <c r="D205" s="2885"/>
      <c r="E205" s="2885"/>
      <c r="F205" s="2885"/>
      <c r="G205" s="2885"/>
      <c r="H205" s="3635" t="s">
        <v>140</v>
      </c>
      <c r="I205" s="3635" t="s">
        <v>141</v>
      </c>
      <c r="J205" s="3635" t="s">
        <v>142</v>
      </c>
      <c r="K205" s="3635" t="s">
        <v>143</v>
      </c>
      <c r="L205" s="3635" t="s">
        <v>997</v>
      </c>
      <c r="M205" s="3641" t="s">
        <v>998</v>
      </c>
    </row>
    <row r="206" spans="1:25" ht="12.75" customHeight="1">
      <c r="B206" s="2885"/>
      <c r="C206" s="2885"/>
      <c r="D206" s="2885"/>
      <c r="E206" s="2885"/>
      <c r="F206" s="2885"/>
      <c r="G206" s="2885"/>
      <c r="H206" s="3636"/>
      <c r="I206" s="3636"/>
      <c r="J206" s="3636"/>
      <c r="K206" s="3636"/>
      <c r="L206" s="3636"/>
      <c r="M206" s="2948"/>
    </row>
    <row r="207" spans="1:25" ht="12.75" customHeight="1">
      <c r="B207" s="2959" t="s">
        <v>30</v>
      </c>
      <c r="C207" s="2926"/>
      <c r="D207" s="2926"/>
      <c r="E207" s="2926"/>
      <c r="F207" s="2926"/>
      <c r="G207" s="2926"/>
      <c r="H207" s="1072">
        <v>0</v>
      </c>
      <c r="I207" s="1073">
        <v>1</v>
      </c>
      <c r="J207" s="1072">
        <v>0</v>
      </c>
      <c r="K207" s="1072">
        <v>0</v>
      </c>
      <c r="L207" s="1072">
        <v>0</v>
      </c>
      <c r="M207" s="1074">
        <v>0</v>
      </c>
    </row>
    <row r="208" spans="1:25" ht="12.75" customHeight="1">
      <c r="B208" s="2960" t="s">
        <v>31</v>
      </c>
      <c r="C208" s="2908"/>
      <c r="D208" s="2908"/>
      <c r="E208" s="2908"/>
      <c r="F208" s="2908"/>
      <c r="G208" s="2908"/>
      <c r="H208" s="172">
        <v>5.4000000000000003E-3</v>
      </c>
      <c r="I208" s="172">
        <v>0.54449999999999998</v>
      </c>
      <c r="J208" s="172">
        <v>0</v>
      </c>
      <c r="K208" s="172">
        <v>0.124</v>
      </c>
      <c r="L208" s="172">
        <v>0.31269999999999998</v>
      </c>
      <c r="M208" s="1853">
        <v>1.35E-2</v>
      </c>
    </row>
    <row r="209" spans="2:13" ht="12.75" customHeight="1">
      <c r="B209" s="2960" t="s">
        <v>32</v>
      </c>
      <c r="C209" s="2908"/>
      <c r="D209" s="2908"/>
      <c r="E209" s="2908"/>
      <c r="F209" s="2908"/>
      <c r="G209" s="2908"/>
      <c r="H209" s="172">
        <v>1.37E-2</v>
      </c>
      <c r="I209" s="172">
        <v>0.67120000000000002</v>
      </c>
      <c r="J209" s="172">
        <v>0</v>
      </c>
      <c r="K209" s="172">
        <v>4.1099999999999998E-2</v>
      </c>
      <c r="L209" s="172">
        <v>0.21920000000000001</v>
      </c>
      <c r="M209" s="1853">
        <v>5.4800000000000001E-2</v>
      </c>
    </row>
    <row r="210" spans="2:13" ht="12.75" customHeight="1">
      <c r="B210" s="2960" t="s">
        <v>33</v>
      </c>
      <c r="C210" s="2908"/>
      <c r="D210" s="2908"/>
      <c r="E210" s="2908"/>
      <c r="F210" s="2908"/>
      <c r="G210" s="2908"/>
      <c r="H210" s="172">
        <v>2.2700000000000001E-2</v>
      </c>
      <c r="I210" s="172">
        <v>0.70450000000000002</v>
      </c>
      <c r="J210" s="172">
        <v>0</v>
      </c>
      <c r="K210" s="172">
        <v>2.2700000000000001E-2</v>
      </c>
      <c r="L210" s="172">
        <v>0.25</v>
      </c>
      <c r="M210" s="1853">
        <v>0</v>
      </c>
    </row>
    <row r="211" spans="2:13" ht="12.75" customHeight="1">
      <c r="B211" s="2960" t="s">
        <v>34</v>
      </c>
      <c r="C211" s="2908"/>
      <c r="D211" s="2908"/>
      <c r="E211" s="2908"/>
      <c r="F211" s="2908"/>
      <c r="G211" s="2908"/>
      <c r="H211" s="172">
        <v>1.21E-2</v>
      </c>
      <c r="I211" s="172">
        <v>0.55149999999999999</v>
      </c>
      <c r="J211" s="172">
        <v>0</v>
      </c>
      <c r="K211" s="172">
        <v>6.0600000000000001E-2</v>
      </c>
      <c r="L211" s="172">
        <v>0.36059999999999998</v>
      </c>
      <c r="M211" s="1853">
        <v>1.52E-2</v>
      </c>
    </row>
    <row r="212" spans="2:13" ht="12.75" customHeight="1">
      <c r="B212" s="2960" t="s">
        <v>35</v>
      </c>
      <c r="C212" s="2908"/>
      <c r="D212" s="2908"/>
      <c r="E212" s="2908"/>
      <c r="F212" s="2908"/>
      <c r="G212" s="2908"/>
      <c r="H212" s="172">
        <v>1.1599999999999999E-2</v>
      </c>
      <c r="I212" s="172">
        <v>0.39829999999999999</v>
      </c>
      <c r="J212" s="172">
        <v>1.5E-3</v>
      </c>
      <c r="K212" s="172">
        <v>0.13370000000000001</v>
      </c>
      <c r="L212" s="172">
        <v>0.4375</v>
      </c>
      <c r="M212" s="1853">
        <v>1.7399999999999999E-2</v>
      </c>
    </row>
    <row r="213" spans="2:13" ht="12.75" customHeight="1">
      <c r="B213" s="2960" t="s">
        <v>36</v>
      </c>
      <c r="C213" s="2908"/>
      <c r="D213" s="2908"/>
      <c r="E213" s="2908"/>
      <c r="F213" s="2908"/>
      <c r="G213" s="2908"/>
      <c r="H213" s="172">
        <v>0.01</v>
      </c>
      <c r="I213" s="172">
        <v>0.42859999999999998</v>
      </c>
      <c r="J213" s="172">
        <v>0</v>
      </c>
      <c r="K213" s="172">
        <v>0.1096</v>
      </c>
      <c r="L213" s="172">
        <v>0.42520000000000002</v>
      </c>
      <c r="M213" s="1853">
        <v>2.6599999999999999E-2</v>
      </c>
    </row>
    <row r="214" spans="2:13" ht="12.75" customHeight="1">
      <c r="B214" s="2960" t="s">
        <v>37</v>
      </c>
      <c r="C214" s="2908"/>
      <c r="D214" s="2908"/>
      <c r="E214" s="2908"/>
      <c r="F214" s="2908"/>
      <c r="G214" s="2908"/>
      <c r="H214" s="172">
        <v>8.6999999999999994E-3</v>
      </c>
      <c r="I214" s="172">
        <v>0.27489999999999998</v>
      </c>
      <c r="J214" s="172">
        <v>2.0999999999999999E-3</v>
      </c>
      <c r="K214" s="172">
        <v>0.15590000000000001</v>
      </c>
      <c r="L214" s="172">
        <v>0.52669999999999995</v>
      </c>
      <c r="M214" s="1853">
        <v>3.1800000000000002E-2</v>
      </c>
    </row>
    <row r="215" spans="2:13" ht="12.75" customHeight="1">
      <c r="B215" s="2960" t="s">
        <v>38</v>
      </c>
      <c r="C215" s="2908"/>
      <c r="D215" s="2908"/>
      <c r="E215" s="2908"/>
      <c r="F215" s="2908"/>
      <c r="G215" s="2908"/>
      <c r="H215" s="172">
        <v>0</v>
      </c>
      <c r="I215" s="172">
        <v>0.26469999999999999</v>
      </c>
      <c r="J215" s="172">
        <v>1.47E-2</v>
      </c>
      <c r="K215" s="172">
        <v>0.1176</v>
      </c>
      <c r="L215" s="172">
        <v>0.60289999999999999</v>
      </c>
      <c r="M215" s="1853">
        <v>0</v>
      </c>
    </row>
    <row r="216" spans="2:13" ht="12.75" customHeight="1">
      <c r="B216" s="2960" t="s">
        <v>39</v>
      </c>
      <c r="C216" s="2908"/>
      <c r="D216" s="2908"/>
      <c r="E216" s="2908"/>
      <c r="F216" s="2908"/>
      <c r="G216" s="2908"/>
      <c r="H216" s="172">
        <v>2.0400000000000001E-2</v>
      </c>
      <c r="I216" s="172">
        <v>0.4592</v>
      </c>
      <c r="J216" s="172">
        <v>0</v>
      </c>
      <c r="K216" s="172">
        <v>0.1633</v>
      </c>
      <c r="L216" s="172">
        <v>0.35709999999999997</v>
      </c>
      <c r="M216" s="1853">
        <v>0</v>
      </c>
    </row>
    <row r="217" spans="2:13" ht="12.75" customHeight="1">
      <c r="B217" s="3071" t="s">
        <v>43</v>
      </c>
      <c r="C217" s="2930"/>
      <c r="D217" s="2930"/>
      <c r="E217" s="2930"/>
      <c r="F217" s="2930"/>
      <c r="G217" s="2930"/>
      <c r="H217" s="174">
        <v>9.7000000000000003E-3</v>
      </c>
      <c r="I217" s="174">
        <v>0.37419999999999998</v>
      </c>
      <c r="J217" s="174">
        <v>1.5E-3</v>
      </c>
      <c r="K217" s="174">
        <v>0.13320000000000001</v>
      </c>
      <c r="L217" s="174">
        <v>0.45700000000000002</v>
      </c>
      <c r="M217" s="1854">
        <v>2.4500000000000001E-2</v>
      </c>
    </row>
    <row r="218" spans="2:13" ht="12.75" customHeight="1">
      <c r="B218" s="3644" t="s">
        <v>992</v>
      </c>
      <c r="C218" s="2933"/>
      <c r="D218" s="2933"/>
      <c r="E218" s="2933"/>
      <c r="F218" s="2933"/>
      <c r="G218" s="2933"/>
      <c r="H218" s="2933"/>
      <c r="I218" s="2933"/>
      <c r="J218" s="2933"/>
      <c r="K218" s="2933"/>
      <c r="L218" s="2933"/>
      <c r="M218" s="2933"/>
    </row>
    <row r="219" spans="2:13" ht="7.5" customHeight="1">
      <c r="B219" s="2885"/>
      <c r="C219" s="2882"/>
      <c r="D219" s="2882"/>
      <c r="E219" s="2882"/>
      <c r="F219" s="2882"/>
      <c r="G219" s="2882"/>
      <c r="H219" s="2882"/>
      <c r="I219" s="2882"/>
      <c r="J219" s="2882"/>
      <c r="K219" s="2882"/>
      <c r="L219" s="2882"/>
      <c r="M219" s="2885"/>
    </row>
    <row r="220" spans="2:13" ht="6" customHeight="1">
      <c r="B220" s="2901"/>
      <c r="C220" s="2901"/>
      <c r="D220" s="2901"/>
      <c r="E220" s="2901"/>
      <c r="F220" s="2901"/>
      <c r="G220" s="2901"/>
      <c r="H220" s="2901"/>
      <c r="I220" s="2901"/>
      <c r="J220" s="2901"/>
      <c r="K220" s="2901"/>
      <c r="L220" s="2901"/>
      <c r="M220" s="2901"/>
    </row>
    <row r="222" spans="2:13" ht="12.75" customHeight="1">
      <c r="B222" s="2910" t="s">
        <v>148</v>
      </c>
      <c r="C222" s="2885"/>
      <c r="D222" s="2885"/>
      <c r="E222" s="2885"/>
      <c r="F222" s="2885"/>
      <c r="G222" s="2885"/>
      <c r="H222" s="2885"/>
      <c r="I222" s="2885"/>
      <c r="J222" s="2885"/>
      <c r="K222" s="2885"/>
      <c r="L222" s="2885"/>
      <c r="M222" s="2885"/>
    </row>
    <row r="223" spans="2:13" ht="12.75" customHeight="1">
      <c r="B223" s="1"/>
      <c r="C223" s="1"/>
      <c r="D223" s="1"/>
      <c r="E223" s="1"/>
      <c r="F223" s="1"/>
      <c r="G223" s="1"/>
    </row>
    <row r="224" spans="2:13" ht="15" customHeight="1">
      <c r="B224" s="3627" t="s">
        <v>999</v>
      </c>
      <c r="C224" s="2885"/>
      <c r="D224" s="2885"/>
      <c r="E224" s="3624">
        <v>2023</v>
      </c>
      <c r="F224" s="3624">
        <v>2024</v>
      </c>
      <c r="G224" s="3625">
        <v>2025</v>
      </c>
    </row>
    <row r="225" spans="2:13" ht="15" customHeight="1">
      <c r="B225" s="2885"/>
      <c r="C225" s="2882"/>
      <c r="D225" s="2885"/>
      <c r="E225" s="2940"/>
      <c r="F225" s="2940"/>
      <c r="G225" s="2941"/>
    </row>
    <row r="226" spans="2:13" ht="15" customHeight="1">
      <c r="B226" s="2885"/>
      <c r="C226" s="2882"/>
      <c r="D226" s="2885"/>
      <c r="E226" s="2940"/>
      <c r="F226" s="2940"/>
      <c r="G226" s="2941"/>
    </row>
    <row r="227" spans="2:13" ht="12.75" customHeight="1">
      <c r="B227" s="2913"/>
      <c r="C227" s="2913"/>
      <c r="D227" s="2913"/>
      <c r="E227" s="2916"/>
      <c r="F227" s="2916"/>
      <c r="G227" s="2918"/>
    </row>
    <row r="228" spans="2:13" ht="12.75" customHeight="1">
      <c r="B228" s="1925" t="s">
        <v>30</v>
      </c>
      <c r="C228" s="1925"/>
      <c r="D228" s="1925"/>
      <c r="E228" s="2506">
        <v>1.0639025447333696</v>
      </c>
      <c r="F228" s="2507">
        <v>1.2405999999999999</v>
      </c>
      <c r="G228" s="2507" t="s">
        <v>1000</v>
      </c>
    </row>
    <row r="229" spans="2:13" ht="12.75" customHeight="1">
      <c r="B229" s="1791" t="s">
        <v>31</v>
      </c>
      <c r="C229" s="1791"/>
      <c r="D229" s="1791"/>
      <c r="E229" s="165">
        <v>0.82951640140428407</v>
      </c>
      <c r="F229" s="166">
        <v>0.83</v>
      </c>
      <c r="G229" s="1853">
        <v>0.89500000000000002</v>
      </c>
    </row>
    <row r="230" spans="2:13" ht="12.75" customHeight="1">
      <c r="B230" s="1791" t="s">
        <v>32</v>
      </c>
      <c r="C230" s="1791"/>
      <c r="D230" s="1791"/>
      <c r="E230" s="165">
        <v>0.9690328036861523</v>
      </c>
      <c r="F230" s="166">
        <v>0.98199999999999998</v>
      </c>
      <c r="G230" s="1853">
        <v>0.90400000000000003</v>
      </c>
    </row>
    <row r="231" spans="2:13" ht="12.75" customHeight="1">
      <c r="B231" s="1791" t="s">
        <v>33</v>
      </c>
      <c r="C231" s="1791"/>
      <c r="D231" s="1791"/>
      <c r="E231" s="165">
        <v>0.77088069287383898</v>
      </c>
      <c r="F231" s="166">
        <v>0.97</v>
      </c>
      <c r="G231" s="1853">
        <v>0.93400000000000005</v>
      </c>
    </row>
    <row r="232" spans="2:13" ht="12.75" customHeight="1">
      <c r="B232" s="1791" t="s">
        <v>34</v>
      </c>
      <c r="C232" s="1791"/>
      <c r="D232" s="1791"/>
      <c r="E232" s="165">
        <v>0.88621686840447689</v>
      </c>
      <c r="F232" s="166">
        <v>0.90200000000000002</v>
      </c>
      <c r="G232" s="1853">
        <v>0.86099999999999999</v>
      </c>
    </row>
    <row r="233" spans="2:13" ht="12.75" customHeight="1">
      <c r="B233" s="1791" t="s">
        <v>35</v>
      </c>
      <c r="C233" s="1791"/>
      <c r="D233" s="1791"/>
      <c r="E233" s="165">
        <v>0.74273082201956775</v>
      </c>
      <c r="F233" s="166">
        <v>0.80400000000000005</v>
      </c>
      <c r="G233" s="1853">
        <v>0.82299999999999995</v>
      </c>
    </row>
    <row r="234" spans="2:13" ht="12.75" customHeight="1">
      <c r="B234" s="1791" t="s">
        <v>36</v>
      </c>
      <c r="C234" s="1791"/>
      <c r="D234" s="1791"/>
      <c r="E234" s="165">
        <v>1.0638168984042526</v>
      </c>
      <c r="F234" s="166">
        <v>0.94</v>
      </c>
      <c r="G234" s="1853">
        <v>0.91</v>
      </c>
    </row>
    <row r="235" spans="2:13" ht="12.75" customHeight="1">
      <c r="B235" s="1791" t="s">
        <v>37</v>
      </c>
      <c r="C235" s="1791"/>
      <c r="D235" s="1791"/>
      <c r="E235" s="165">
        <v>0.71614135497900056</v>
      </c>
      <c r="F235" s="166">
        <v>0.70799999999999996</v>
      </c>
      <c r="G235" s="1853">
        <v>0.76100000000000001</v>
      </c>
    </row>
    <row r="236" spans="2:13" ht="12.75" customHeight="1">
      <c r="B236" s="1791" t="s">
        <v>39</v>
      </c>
      <c r="C236" s="1791"/>
      <c r="D236" s="1791"/>
      <c r="E236" s="165">
        <v>0.88165857084619947</v>
      </c>
      <c r="F236" s="166">
        <v>1</v>
      </c>
      <c r="G236" s="1853">
        <v>0.97799999999999998</v>
      </c>
    </row>
    <row r="237" spans="2:13" ht="12.75" customHeight="1">
      <c r="B237" s="1923" t="s">
        <v>150</v>
      </c>
      <c r="C237" s="1923"/>
      <c r="D237" s="1923"/>
      <c r="E237" s="167">
        <v>0.94206590936323376</v>
      </c>
      <c r="F237" s="168">
        <v>0.94</v>
      </c>
      <c r="G237" s="1854">
        <v>0.86399999999999999</v>
      </c>
      <c r="H237" s="251"/>
      <c r="I237" s="1"/>
      <c r="J237" s="1"/>
      <c r="K237" s="1"/>
      <c r="L237" s="1"/>
      <c r="M237" s="1"/>
    </row>
    <row r="238" spans="2:13" ht="15" customHeight="1">
      <c r="B238" s="3043" t="s">
        <v>1001</v>
      </c>
      <c r="C238" s="2885"/>
      <c r="D238" s="2885"/>
      <c r="E238" s="2885"/>
      <c r="F238" s="2885"/>
      <c r="G238" s="2885"/>
      <c r="H238" s="1"/>
      <c r="I238" s="1"/>
      <c r="J238" s="1"/>
      <c r="K238" s="1"/>
      <c r="L238" s="1"/>
      <c r="M238" s="1"/>
    </row>
    <row r="239" spans="2:13" ht="15" customHeight="1">
      <c r="B239" s="2885"/>
      <c r="C239" s="2882"/>
      <c r="D239" s="2882"/>
      <c r="E239" s="2882"/>
      <c r="F239" s="2882"/>
      <c r="G239" s="2885"/>
      <c r="H239" s="1"/>
      <c r="I239" s="1"/>
      <c r="J239" s="1"/>
      <c r="K239" s="1"/>
      <c r="L239" s="1"/>
      <c r="M239" s="1"/>
    </row>
    <row r="240" spans="2:13" ht="10.5" customHeight="1">
      <c r="B240" s="2885"/>
      <c r="C240" s="2882"/>
      <c r="D240" s="2882"/>
      <c r="E240" s="2882"/>
      <c r="F240" s="2882"/>
      <c r="G240" s="2885"/>
      <c r="H240" s="1"/>
      <c r="I240" s="1"/>
      <c r="J240" s="1"/>
      <c r="K240" s="1"/>
      <c r="L240" s="1"/>
      <c r="M240" s="1"/>
    </row>
    <row r="241" spans="2:13" ht="12.75" customHeight="1">
      <c r="B241" s="2885"/>
      <c r="C241" s="2882"/>
      <c r="D241" s="2882"/>
      <c r="E241" s="2882"/>
      <c r="F241" s="2882"/>
      <c r="G241" s="2885"/>
      <c r="H241" s="1"/>
      <c r="I241" s="1"/>
      <c r="J241" s="1"/>
      <c r="K241" s="1"/>
      <c r="L241" s="1"/>
      <c r="M241" s="1"/>
    </row>
    <row r="242" spans="2:13" ht="8.25" customHeight="1">
      <c r="B242" s="2901"/>
      <c r="C242" s="2901"/>
      <c r="D242" s="2901"/>
      <c r="E242" s="2901"/>
      <c r="F242" s="2901"/>
      <c r="G242" s="2901"/>
      <c r="H242" s="1"/>
      <c r="I242" s="1"/>
      <c r="J242" s="1"/>
      <c r="K242" s="1"/>
      <c r="L242" s="1"/>
      <c r="M242" s="1"/>
    </row>
    <row r="243" spans="2:13" ht="12.75" customHeight="1">
      <c r="B243" s="1"/>
      <c r="C243" s="1"/>
      <c r="D243" s="1"/>
      <c r="E243" s="1"/>
      <c r="F243" s="1"/>
      <c r="G243" s="1"/>
      <c r="H243" s="1"/>
      <c r="I243" s="1"/>
      <c r="J243" s="1"/>
      <c r="K243" s="1"/>
      <c r="L243" s="1"/>
      <c r="M243" s="1"/>
    </row>
    <row r="244" spans="2:13" ht="12.75" customHeight="1">
      <c r="B244" s="1"/>
      <c r="C244" s="1"/>
      <c r="D244" s="1"/>
      <c r="E244" s="1"/>
      <c r="F244" s="1"/>
      <c r="G244" s="1"/>
      <c r="H244" s="1"/>
      <c r="I244" s="1"/>
      <c r="J244" s="1"/>
      <c r="K244" s="1"/>
      <c r="L244" s="1"/>
      <c r="M244" s="1"/>
    </row>
    <row r="245" spans="2:13" ht="30" customHeight="1">
      <c r="B245" s="1010" t="s">
        <v>157</v>
      </c>
      <c r="C245" s="10"/>
      <c r="D245" s="10"/>
      <c r="E245" s="10"/>
      <c r="F245" s="10"/>
      <c r="G245" s="10"/>
      <c r="H245" s="10"/>
      <c r="I245" s="10"/>
      <c r="J245" s="10"/>
      <c r="K245" s="10"/>
      <c r="L245" s="10"/>
      <c r="M245" s="10"/>
    </row>
    <row r="246" spans="2:13" ht="12.75" customHeight="1">
      <c r="B246" s="1"/>
      <c r="C246" s="1"/>
      <c r="D246" s="1"/>
      <c r="E246" s="1"/>
      <c r="F246" s="1"/>
      <c r="G246" s="1"/>
      <c r="H246" s="1"/>
      <c r="I246" s="1"/>
      <c r="J246" s="1"/>
      <c r="K246" s="1"/>
      <c r="L246" s="1"/>
      <c r="M246" s="1"/>
    </row>
    <row r="247" spans="2:13" ht="12.75" customHeight="1">
      <c r="B247" s="1"/>
      <c r="C247" s="1"/>
      <c r="D247" s="1"/>
      <c r="E247" s="1"/>
      <c r="F247" s="1"/>
      <c r="G247" s="1"/>
      <c r="H247" s="1"/>
      <c r="I247" s="1"/>
      <c r="J247" s="1"/>
      <c r="K247" s="1"/>
      <c r="L247" s="1"/>
      <c r="M247" s="1"/>
    </row>
    <row r="248" spans="2:13" ht="12.75" customHeight="1">
      <c r="B248" s="1705" t="s">
        <v>158</v>
      </c>
      <c r="C248" s="1705"/>
      <c r="D248" s="1705"/>
      <c r="E248" s="1705"/>
      <c r="F248" s="1705"/>
      <c r="G248" s="1705"/>
      <c r="H248" s="1705"/>
      <c r="I248" s="1705"/>
      <c r="J248" s="1705"/>
      <c r="K248" s="1705"/>
      <c r="L248" s="1705"/>
      <c r="M248" s="1705"/>
    </row>
    <row r="249" spans="2:13" ht="12.75" customHeight="1">
      <c r="B249" s="1"/>
      <c r="C249" s="1"/>
      <c r="D249" s="1"/>
      <c r="E249" s="1"/>
      <c r="F249" s="1"/>
      <c r="G249" s="1"/>
      <c r="H249" s="1"/>
      <c r="I249" s="1"/>
      <c r="J249" s="1"/>
      <c r="K249" s="1"/>
      <c r="L249" s="1"/>
      <c r="M249" s="1"/>
    </row>
    <row r="250" spans="2:13" ht="15" customHeight="1">
      <c r="B250" s="3627" t="s">
        <v>1002</v>
      </c>
      <c r="C250" s="2885"/>
      <c r="D250" s="2885"/>
      <c r="E250" s="3628">
        <v>2023</v>
      </c>
      <c r="F250" s="2885"/>
      <c r="G250" s="2912"/>
      <c r="H250" s="3628">
        <v>2024</v>
      </c>
      <c r="I250" s="2885"/>
      <c r="J250" s="2912"/>
      <c r="K250" s="3647">
        <v>2025</v>
      </c>
      <c r="L250" s="2885"/>
      <c r="M250" s="2885"/>
    </row>
    <row r="251" spans="2:13" ht="12.75" customHeight="1">
      <c r="B251" s="2885"/>
      <c r="C251" s="2885"/>
      <c r="D251" s="2885"/>
      <c r="E251" s="2480" t="s">
        <v>160</v>
      </c>
      <c r="F251" s="1075" t="s">
        <v>161</v>
      </c>
      <c r="G251" s="2481" t="s">
        <v>150</v>
      </c>
      <c r="H251" s="2480" t="s">
        <v>160</v>
      </c>
      <c r="I251" s="1075" t="s">
        <v>161</v>
      </c>
      <c r="J251" s="2481" t="s">
        <v>150</v>
      </c>
      <c r="K251" s="2480" t="s">
        <v>160</v>
      </c>
      <c r="L251" s="1075" t="s">
        <v>161</v>
      </c>
      <c r="M251" s="2482" t="s">
        <v>150</v>
      </c>
    </row>
    <row r="252" spans="2:13" ht="15" customHeight="1">
      <c r="B252" s="3726" t="s">
        <v>162</v>
      </c>
      <c r="C252" s="2926"/>
      <c r="D252" s="2926"/>
      <c r="E252" s="2508">
        <v>5775718.4000000004</v>
      </c>
      <c r="F252" s="2219">
        <v>7270805</v>
      </c>
      <c r="G252" s="1077">
        <v>13046523</v>
      </c>
      <c r="H252" s="2508">
        <v>6692061.71</v>
      </c>
      <c r="I252" s="2219">
        <v>7998412.6299999999</v>
      </c>
      <c r="J252" s="2221">
        <v>14690475</v>
      </c>
      <c r="K252" s="2508">
        <v>7606938</v>
      </c>
      <c r="L252" s="2219">
        <v>7671308</v>
      </c>
      <c r="M252" s="2221">
        <v>15278256</v>
      </c>
    </row>
    <row r="253" spans="2:13" ht="15" customHeight="1">
      <c r="B253" s="3726" t="s">
        <v>163</v>
      </c>
      <c r="C253" s="2926"/>
      <c r="D253" s="2926"/>
      <c r="E253" s="183">
        <v>8</v>
      </c>
      <c r="F253" s="1857">
        <v>10</v>
      </c>
      <c r="G253" s="2509">
        <v>18</v>
      </c>
      <c r="H253" s="183">
        <v>8</v>
      </c>
      <c r="I253" s="1857">
        <v>10</v>
      </c>
      <c r="J253" s="1858">
        <v>18</v>
      </c>
      <c r="K253" s="183">
        <v>7</v>
      </c>
      <c r="L253" s="1857">
        <v>3</v>
      </c>
      <c r="M253" s="1858">
        <v>10</v>
      </c>
    </row>
    <row r="254" spans="2:13" ht="15" customHeight="1">
      <c r="B254" s="3199" t="s">
        <v>164</v>
      </c>
      <c r="C254" s="2993"/>
      <c r="D254" s="2993"/>
      <c r="E254" s="3015">
        <v>0</v>
      </c>
      <c r="F254" s="3010">
        <v>1</v>
      </c>
      <c r="G254" s="3727">
        <v>1</v>
      </c>
      <c r="H254" s="3015">
        <v>1</v>
      </c>
      <c r="I254" s="3010">
        <v>0</v>
      </c>
      <c r="J254" s="3011">
        <v>1</v>
      </c>
      <c r="K254" s="3015">
        <v>0</v>
      </c>
      <c r="L254" s="3010">
        <v>0</v>
      </c>
      <c r="M254" s="3011">
        <v>0</v>
      </c>
    </row>
    <row r="255" spans="2:13" ht="15" customHeight="1">
      <c r="B255" s="2995"/>
      <c r="C255" s="2995"/>
      <c r="D255" s="2995"/>
      <c r="E255" s="2998"/>
      <c r="F255" s="3000"/>
      <c r="G255" s="3633"/>
      <c r="H255" s="2998"/>
      <c r="I255" s="3000"/>
      <c r="J255" s="2991"/>
      <c r="K255" s="2998"/>
      <c r="L255" s="3000"/>
      <c r="M255" s="2991"/>
    </row>
    <row r="256" spans="2:13" ht="15" customHeight="1">
      <c r="B256" s="3121" t="s">
        <v>165</v>
      </c>
      <c r="C256" s="2908"/>
      <c r="D256" s="2908"/>
      <c r="E256" s="184">
        <v>0</v>
      </c>
      <c r="F256" s="185">
        <v>1</v>
      </c>
      <c r="G256" s="1078">
        <v>1</v>
      </c>
      <c r="H256" s="184">
        <v>0</v>
      </c>
      <c r="I256" s="185">
        <v>0</v>
      </c>
      <c r="J256" s="1859">
        <v>0</v>
      </c>
      <c r="K256" s="184">
        <v>0</v>
      </c>
      <c r="L256" s="185">
        <v>0</v>
      </c>
      <c r="M256" s="1859">
        <v>0</v>
      </c>
    </row>
    <row r="257" spans="2:13" ht="15" customHeight="1">
      <c r="B257" s="3121" t="s">
        <v>166</v>
      </c>
      <c r="C257" s="2908"/>
      <c r="D257" s="2908"/>
      <c r="E257" s="183">
        <v>0</v>
      </c>
      <c r="F257" s="1857">
        <v>6570</v>
      </c>
      <c r="G257" s="2509">
        <v>6570</v>
      </c>
      <c r="H257" s="183">
        <v>109</v>
      </c>
      <c r="I257" s="1857">
        <v>207</v>
      </c>
      <c r="J257" s="1858">
        <v>316</v>
      </c>
      <c r="K257" s="183">
        <v>169</v>
      </c>
      <c r="L257" s="1857">
        <v>115</v>
      </c>
      <c r="M257" s="1858">
        <v>284</v>
      </c>
    </row>
    <row r="258" spans="2:13" ht="15" customHeight="1">
      <c r="B258" s="3121" t="s">
        <v>418</v>
      </c>
      <c r="C258" s="2908"/>
      <c r="D258" s="2908"/>
      <c r="E258" s="191">
        <v>0.28000000000000003</v>
      </c>
      <c r="F258" s="1860">
        <v>0.28000000000000003</v>
      </c>
      <c r="G258" s="2510">
        <v>0.28000000000000003</v>
      </c>
      <c r="H258" s="191">
        <v>0.24</v>
      </c>
      <c r="I258" s="1860">
        <v>0.25</v>
      </c>
      <c r="J258" s="1861">
        <v>0.245</v>
      </c>
      <c r="K258" s="191">
        <v>0.18</v>
      </c>
      <c r="L258" s="1860">
        <v>0.08</v>
      </c>
      <c r="M258" s="1861">
        <v>0.13</v>
      </c>
    </row>
    <row r="259" spans="2:13" ht="15" customHeight="1">
      <c r="B259" s="3199" t="s">
        <v>168</v>
      </c>
      <c r="C259" s="2993"/>
      <c r="D259" s="2993"/>
      <c r="E259" s="2997">
        <v>0</v>
      </c>
      <c r="F259" s="2999">
        <v>0.03</v>
      </c>
      <c r="G259" s="3632">
        <v>0.02</v>
      </c>
      <c r="H259" s="2997">
        <v>0.03</v>
      </c>
      <c r="I259" s="2999">
        <v>0</v>
      </c>
      <c r="J259" s="3001">
        <v>0.01</v>
      </c>
      <c r="K259" s="2997">
        <v>0</v>
      </c>
      <c r="L259" s="2999">
        <v>0</v>
      </c>
      <c r="M259" s="3001">
        <v>0</v>
      </c>
    </row>
    <row r="260" spans="2:13" ht="15" customHeight="1">
      <c r="B260" s="2995"/>
      <c r="C260" s="2995"/>
      <c r="D260" s="2995"/>
      <c r="E260" s="2998"/>
      <c r="F260" s="3000"/>
      <c r="G260" s="3633"/>
      <c r="H260" s="2998"/>
      <c r="I260" s="3000"/>
      <c r="J260" s="2991"/>
      <c r="K260" s="2998"/>
      <c r="L260" s="3000"/>
      <c r="M260" s="2991"/>
    </row>
    <row r="261" spans="2:13" ht="15" customHeight="1">
      <c r="B261" s="3121" t="s">
        <v>169</v>
      </c>
      <c r="C261" s="2908"/>
      <c r="D261" s="2908"/>
      <c r="E261" s="192">
        <v>0</v>
      </c>
      <c r="F261" s="193">
        <v>0.03</v>
      </c>
      <c r="G261" s="1079">
        <v>0.02</v>
      </c>
      <c r="H261" s="192">
        <v>0</v>
      </c>
      <c r="I261" s="193">
        <v>0</v>
      </c>
      <c r="J261" s="1862">
        <v>0</v>
      </c>
      <c r="K261" s="192">
        <v>0</v>
      </c>
      <c r="L261" s="193">
        <v>0</v>
      </c>
      <c r="M261" s="1862">
        <v>0</v>
      </c>
    </row>
    <row r="262" spans="2:13" ht="15" customHeight="1">
      <c r="B262" s="3634" t="s">
        <v>170</v>
      </c>
      <c r="C262" s="2930"/>
      <c r="D262" s="2930"/>
      <c r="E262" s="200">
        <v>0</v>
      </c>
      <c r="F262" s="201">
        <v>181</v>
      </c>
      <c r="G262" s="1080">
        <v>101</v>
      </c>
      <c r="H262" s="200">
        <v>3</v>
      </c>
      <c r="I262" s="201">
        <v>5</v>
      </c>
      <c r="J262" s="1863">
        <v>4</v>
      </c>
      <c r="K262" s="200">
        <v>4</v>
      </c>
      <c r="L262" s="201">
        <v>3</v>
      </c>
      <c r="M262" s="1863">
        <v>3.5</v>
      </c>
    </row>
    <row r="263" spans="2:13" ht="15" customHeight="1">
      <c r="B263" s="3644" t="s">
        <v>1003</v>
      </c>
      <c r="C263" s="2933"/>
      <c r="D263" s="2933"/>
      <c r="E263" s="2933"/>
      <c r="F263" s="2933"/>
      <c r="G263" s="2933"/>
      <c r="H263" s="2933"/>
      <c r="I263" s="2933"/>
      <c r="J263" s="2933"/>
      <c r="K263" s="2933"/>
      <c r="L263" s="2933"/>
      <c r="M263" s="2933"/>
    </row>
    <row r="264" spans="2:13" ht="6.75" customHeight="1">
      <c r="B264" s="2885"/>
      <c r="C264" s="2882"/>
      <c r="D264" s="2882"/>
      <c r="E264" s="2882"/>
      <c r="F264" s="2882"/>
      <c r="G264" s="2882"/>
      <c r="H264" s="2882"/>
      <c r="I264" s="2882"/>
      <c r="J264" s="2882"/>
      <c r="K264" s="2882"/>
      <c r="L264" s="2882"/>
      <c r="M264" s="2885"/>
    </row>
    <row r="265" spans="2:13" ht="12.75" customHeight="1">
      <c r="B265" s="2901"/>
      <c r="C265" s="2901"/>
      <c r="D265" s="2901"/>
      <c r="E265" s="2901"/>
      <c r="F265" s="2901"/>
      <c r="G265" s="2901"/>
      <c r="H265" s="2901"/>
      <c r="I265" s="2901"/>
      <c r="J265" s="2901"/>
      <c r="K265" s="2901"/>
      <c r="L265" s="2901"/>
      <c r="M265" s="2901"/>
    </row>
    <row r="268" spans="2:13" ht="12.75" customHeight="1">
      <c r="B268" s="3157" t="s">
        <v>1004</v>
      </c>
      <c r="C268" s="2885"/>
      <c r="D268" s="2885"/>
      <c r="E268" s="2885"/>
      <c r="F268" s="2885"/>
      <c r="G268" s="2885"/>
      <c r="H268" s="2885"/>
      <c r="I268" s="2885"/>
      <c r="J268" s="2885"/>
      <c r="K268" s="2885"/>
      <c r="L268" s="2885"/>
      <c r="M268" s="1865"/>
    </row>
    <row r="269" spans="2:13" ht="12.75" customHeight="1">
      <c r="B269" s="2885"/>
      <c r="C269" s="2885"/>
      <c r="D269" s="2885"/>
      <c r="E269" s="2885"/>
      <c r="F269" s="2885"/>
      <c r="G269" s="2885"/>
      <c r="H269" s="2885"/>
      <c r="I269" s="2885"/>
      <c r="J269" s="2885"/>
      <c r="K269" s="2885"/>
      <c r="L269" s="2885"/>
      <c r="M269" s="1865"/>
    </row>
    <row r="270" spans="2:13" ht="12.75" customHeight="1">
      <c r="B270" s="1"/>
      <c r="C270" s="1"/>
      <c r="D270" s="1"/>
      <c r="E270" s="1"/>
      <c r="F270" s="1"/>
      <c r="G270" s="1"/>
      <c r="H270" s="1"/>
      <c r="I270" s="1"/>
      <c r="J270" s="1"/>
      <c r="K270" s="1"/>
      <c r="L270" s="1"/>
      <c r="M270" s="1"/>
    </row>
    <row r="271" spans="2:13" ht="15" customHeight="1">
      <c r="B271" s="3627" t="s">
        <v>1005</v>
      </c>
      <c r="C271" s="2885"/>
      <c r="D271" s="2885"/>
      <c r="E271" s="2885"/>
      <c r="F271" s="2885"/>
      <c r="G271" s="2885"/>
      <c r="H271" s="3628">
        <v>2023</v>
      </c>
      <c r="I271" s="2885"/>
      <c r="J271" s="3628">
        <v>2024</v>
      </c>
      <c r="K271" s="2912"/>
      <c r="L271" s="3628">
        <v>2025</v>
      </c>
      <c r="M271" s="2885"/>
    </row>
    <row r="272" spans="2:13" ht="12.75" customHeight="1">
      <c r="B272" s="2913"/>
      <c r="C272" s="2913"/>
      <c r="D272" s="2913"/>
      <c r="E272" s="2913"/>
      <c r="F272" s="2913"/>
      <c r="G272" s="2913"/>
      <c r="H272" s="2480" t="s">
        <v>160</v>
      </c>
      <c r="I272" s="2481" t="s">
        <v>161</v>
      </c>
      <c r="J272" s="2480" t="s">
        <v>160</v>
      </c>
      <c r="K272" s="2481" t="s">
        <v>161</v>
      </c>
      <c r="L272" s="2480" t="s">
        <v>160</v>
      </c>
      <c r="M272" s="2482" t="s">
        <v>161</v>
      </c>
    </row>
    <row r="273" spans="2:13" ht="12.75" customHeight="1">
      <c r="B273" s="1925" t="s">
        <v>1006</v>
      </c>
      <c r="C273" s="1925"/>
      <c r="D273" s="1925"/>
      <c r="E273" s="1925"/>
      <c r="F273" s="1925"/>
      <c r="G273" s="1925"/>
      <c r="H273" s="2511">
        <v>2.9087290682315809</v>
      </c>
      <c r="I273" s="1081">
        <v>1.7063153579844805</v>
      </c>
      <c r="J273" s="2511">
        <v>0.24</v>
      </c>
      <c r="K273" s="2228">
        <v>0.25</v>
      </c>
      <c r="L273" s="2511">
        <v>1.5</v>
      </c>
      <c r="M273" s="2228">
        <v>2.71</v>
      </c>
    </row>
    <row r="274" spans="2:13" ht="12.75" customHeight="1">
      <c r="B274" s="1791" t="s">
        <v>1007</v>
      </c>
      <c r="C274" s="1791"/>
      <c r="D274" s="1791"/>
      <c r="E274" s="1791"/>
      <c r="F274" s="1791"/>
      <c r="G274" s="1791"/>
      <c r="H274" s="192">
        <v>0.27702181602205533</v>
      </c>
      <c r="I274" s="1082">
        <v>0.27521215451362591</v>
      </c>
      <c r="J274" s="192">
        <v>0.24</v>
      </c>
      <c r="K274" s="2232">
        <v>0.25</v>
      </c>
      <c r="L274" s="192">
        <v>0.18</v>
      </c>
      <c r="M274" s="2232">
        <v>0.08</v>
      </c>
    </row>
    <row r="275" spans="2:13" ht="12.75" customHeight="1">
      <c r="B275" s="1869" t="s">
        <v>1008</v>
      </c>
      <c r="C275" s="1869"/>
      <c r="D275" s="1869"/>
      <c r="E275" s="1869"/>
      <c r="F275" s="1869"/>
      <c r="G275" s="1869"/>
      <c r="H275" s="191">
        <v>0</v>
      </c>
      <c r="I275" s="2512">
        <v>2.7521215451362588E-2</v>
      </c>
      <c r="J275" s="191">
        <v>0</v>
      </c>
      <c r="K275" s="2235">
        <v>0</v>
      </c>
      <c r="L275" s="191">
        <v>0</v>
      </c>
      <c r="M275" s="2235">
        <v>0</v>
      </c>
    </row>
    <row r="276" spans="2:13" ht="12.75" customHeight="1">
      <c r="B276" s="3039" t="s">
        <v>1009</v>
      </c>
      <c r="C276" s="2933"/>
      <c r="D276" s="2933"/>
      <c r="E276" s="2933"/>
      <c r="F276" s="2933"/>
      <c r="G276" s="2933"/>
      <c r="H276" s="2933"/>
      <c r="I276" s="2933"/>
      <c r="J276" s="2933"/>
      <c r="K276" s="2933"/>
      <c r="L276" s="2933"/>
      <c r="M276" s="2933"/>
    </row>
    <row r="277" spans="2:13" ht="12.75" customHeight="1">
      <c r="B277" s="2882"/>
      <c r="C277" s="2882"/>
      <c r="D277" s="2882"/>
      <c r="E277" s="2882"/>
      <c r="F277" s="2882"/>
      <c r="G277" s="2882"/>
      <c r="H277" s="2882"/>
      <c r="I277" s="2882"/>
      <c r="J277" s="2882"/>
      <c r="K277" s="2882"/>
      <c r="L277" s="2882"/>
      <c r="M277" s="2882"/>
    </row>
    <row r="278" spans="2:13" ht="8.25" customHeight="1">
      <c r="B278" s="2901"/>
      <c r="C278" s="2901"/>
      <c r="D278" s="2901"/>
      <c r="E278" s="2901"/>
      <c r="F278" s="2901"/>
      <c r="G278" s="2901"/>
      <c r="H278" s="2901"/>
      <c r="I278" s="2901"/>
      <c r="J278" s="2901"/>
      <c r="K278" s="2901"/>
      <c r="L278" s="2901"/>
      <c r="M278" s="2901"/>
    </row>
    <row r="279" spans="2:13" ht="12.75" customHeight="1">
      <c r="B279" s="12"/>
      <c r="C279" s="12"/>
      <c r="D279" s="12"/>
      <c r="E279" s="12"/>
      <c r="F279" s="12"/>
      <c r="G279" s="12"/>
      <c r="H279" s="12"/>
      <c r="I279" s="12"/>
      <c r="J279" s="12"/>
      <c r="K279" s="12"/>
      <c r="L279" s="12"/>
      <c r="M279" s="12"/>
    </row>
    <row r="280" spans="2:13" ht="12.75" customHeight="1">
      <c r="B280" s="1"/>
      <c r="C280" s="1"/>
      <c r="D280" s="1"/>
      <c r="E280" s="1"/>
      <c r="F280" s="1"/>
      <c r="G280" s="1"/>
      <c r="H280" s="1"/>
      <c r="I280" s="1"/>
      <c r="J280" s="1"/>
      <c r="K280" s="1"/>
      <c r="L280" s="1"/>
      <c r="M280" s="1"/>
    </row>
    <row r="281" spans="2:13" ht="12.75" customHeight="1">
      <c r="B281" s="1705" t="s">
        <v>1010</v>
      </c>
      <c r="C281" s="1705"/>
      <c r="D281" s="1705"/>
      <c r="E281" s="1705"/>
      <c r="F281" s="1705"/>
      <c r="G281" s="1705"/>
      <c r="H281" s="1705"/>
      <c r="I281" s="1705"/>
      <c r="J281" s="1705"/>
      <c r="K281" s="1705"/>
      <c r="L281" s="1705"/>
      <c r="M281" s="1705"/>
    </row>
    <row r="283" spans="2:13" ht="82.5" customHeight="1">
      <c r="B283" s="3064" t="s">
        <v>1011</v>
      </c>
      <c r="C283" s="2885"/>
      <c r="D283" s="2885"/>
      <c r="E283" s="2885"/>
      <c r="F283" s="2885"/>
      <c r="G283" s="2885"/>
      <c r="H283" s="2885"/>
      <c r="I283" s="2885"/>
      <c r="J283" s="2885"/>
      <c r="K283" s="2885"/>
      <c r="L283" s="2885"/>
      <c r="M283" s="2885"/>
    </row>
    <row r="284" spans="2:13" ht="12.75" customHeight="1">
      <c r="B284" s="1"/>
      <c r="C284" s="1"/>
      <c r="D284" s="1"/>
      <c r="E284" s="1"/>
      <c r="F284" s="1"/>
      <c r="G284" s="1"/>
      <c r="H284" s="1"/>
      <c r="I284" s="1"/>
      <c r="J284" s="1"/>
      <c r="K284" s="1"/>
      <c r="L284" s="1"/>
      <c r="M284" s="1"/>
    </row>
    <row r="285" spans="2:13" ht="24.75" customHeight="1">
      <c r="B285" s="1010" t="s">
        <v>174</v>
      </c>
      <c r="C285" s="656"/>
      <c r="D285" s="10"/>
      <c r="E285" s="10"/>
      <c r="F285" s="10"/>
      <c r="G285" s="10"/>
      <c r="H285" s="10"/>
      <c r="I285" s="10"/>
      <c r="J285" s="10"/>
      <c r="K285" s="10"/>
      <c r="L285" s="10"/>
      <c r="M285" s="10"/>
    </row>
    <row r="286" spans="2:13" ht="12.75" customHeight="1">
      <c r="B286" s="1"/>
      <c r="C286" s="1"/>
      <c r="D286" s="1"/>
      <c r="E286" s="1"/>
      <c r="F286" s="1"/>
      <c r="G286" s="1"/>
      <c r="H286" s="1"/>
      <c r="I286" s="1"/>
      <c r="J286" s="1"/>
      <c r="K286" s="1"/>
      <c r="L286" s="1"/>
      <c r="M286" s="1"/>
    </row>
    <row r="287" spans="2:13" ht="12.75" customHeight="1">
      <c r="B287" s="1"/>
      <c r="C287" s="1"/>
      <c r="D287" s="1"/>
      <c r="E287" s="1"/>
      <c r="F287" s="1"/>
      <c r="G287" s="1"/>
      <c r="H287" s="1"/>
      <c r="I287" s="1"/>
      <c r="J287" s="1"/>
      <c r="K287" s="1"/>
      <c r="L287" s="1"/>
      <c r="M287" s="1"/>
    </row>
    <row r="288" spans="2:13" ht="12.75" customHeight="1">
      <c r="B288" s="1705" t="s">
        <v>175</v>
      </c>
      <c r="C288" s="1705"/>
      <c r="D288" s="1705"/>
      <c r="E288" s="1705"/>
      <c r="F288" s="1705"/>
      <c r="G288" s="1705"/>
      <c r="H288" s="1705"/>
      <c r="I288" s="1705"/>
      <c r="J288" s="1705"/>
      <c r="K288" s="1705"/>
      <c r="L288" s="1705"/>
      <c r="M288" s="1705"/>
    </row>
    <row r="289" spans="2:13" ht="12.75" customHeight="1">
      <c r="B289" s="1"/>
      <c r="C289" s="1"/>
      <c r="D289" s="1"/>
      <c r="E289" s="1"/>
      <c r="F289" s="1"/>
      <c r="G289" s="1"/>
      <c r="H289" s="1"/>
      <c r="I289" s="1"/>
      <c r="J289" s="1"/>
      <c r="K289" s="1"/>
      <c r="L289" s="1"/>
      <c r="M289" s="1"/>
    </row>
    <row r="290" spans="2:13" ht="15" customHeight="1">
      <c r="B290" s="3627" t="s">
        <v>1012</v>
      </c>
      <c r="C290" s="2885"/>
      <c r="D290" s="2912"/>
      <c r="E290" s="3624">
        <v>2023</v>
      </c>
      <c r="F290" s="3624">
        <v>2024</v>
      </c>
      <c r="G290" s="3625">
        <v>2025</v>
      </c>
      <c r="H290" s="1"/>
      <c r="I290" s="1"/>
      <c r="J290" s="1"/>
      <c r="K290" s="1"/>
      <c r="L290" s="1"/>
      <c r="M290" s="1"/>
    </row>
    <row r="291" spans="2:13" ht="12.75" customHeight="1">
      <c r="B291" s="2913"/>
      <c r="C291" s="2913"/>
      <c r="D291" s="2914"/>
      <c r="E291" s="2916"/>
      <c r="F291" s="2916"/>
      <c r="G291" s="2918"/>
      <c r="H291" s="1"/>
      <c r="I291" s="1"/>
      <c r="J291" s="1"/>
      <c r="K291" s="1"/>
      <c r="L291" s="1"/>
      <c r="M291" s="1"/>
    </row>
    <row r="292" spans="2:13" ht="15" customHeight="1">
      <c r="B292" s="1925" t="s">
        <v>177</v>
      </c>
      <c r="C292" s="1925"/>
      <c r="D292" s="1925"/>
      <c r="E292" s="2513">
        <v>2338</v>
      </c>
      <c r="F292" s="2514">
        <v>2531</v>
      </c>
      <c r="G292" s="2514">
        <v>2427</v>
      </c>
      <c r="H292" s="1"/>
      <c r="I292" s="1"/>
      <c r="J292" s="1"/>
      <c r="K292" s="1"/>
      <c r="L292" s="1"/>
      <c r="M292" s="1"/>
    </row>
    <row r="293" spans="2:13" ht="12.75" customHeight="1">
      <c r="B293" s="1869" t="s">
        <v>178</v>
      </c>
      <c r="C293" s="1869"/>
      <c r="D293" s="1869"/>
      <c r="E293" s="1041">
        <v>2281.0614399999999</v>
      </c>
      <c r="F293" s="210">
        <v>3995.2</v>
      </c>
      <c r="G293" s="210">
        <v>4014.5</v>
      </c>
      <c r="H293" s="314"/>
      <c r="I293" s="1"/>
      <c r="J293" s="1"/>
      <c r="K293" s="1"/>
      <c r="L293" s="1"/>
      <c r="M293" s="1"/>
    </row>
    <row r="295" spans="2:13" ht="12.75" customHeight="1">
      <c r="B295" s="1705" t="s">
        <v>180</v>
      </c>
      <c r="C295" s="1705"/>
      <c r="D295" s="1705"/>
      <c r="E295" s="1705"/>
      <c r="F295" s="1705"/>
      <c r="G295" s="1705"/>
    </row>
    <row r="296" spans="2:13" ht="12.75" customHeight="1">
      <c r="B296" s="1"/>
      <c r="C296" s="1"/>
      <c r="D296" s="1"/>
      <c r="E296" s="1"/>
      <c r="F296" s="1"/>
      <c r="G296" s="1"/>
    </row>
    <row r="297" spans="2:13" ht="15" customHeight="1">
      <c r="B297" s="3627" t="s">
        <v>1013</v>
      </c>
      <c r="C297" s="2885"/>
      <c r="D297" s="2885"/>
      <c r="E297" s="3624">
        <v>2023</v>
      </c>
      <c r="F297" s="3624">
        <v>2024</v>
      </c>
      <c r="G297" s="3625">
        <v>2025</v>
      </c>
    </row>
    <row r="298" spans="2:13" ht="15" customHeight="1">
      <c r="B298" s="2885"/>
      <c r="C298" s="2882"/>
      <c r="D298" s="2885"/>
      <c r="E298" s="2940"/>
      <c r="F298" s="2940"/>
      <c r="G298" s="2941"/>
    </row>
    <row r="299" spans="2:13" ht="12.75" customHeight="1">
      <c r="B299" s="2885"/>
      <c r="C299" s="2885"/>
      <c r="D299" s="2885"/>
      <c r="E299" s="2916"/>
      <c r="F299" s="2940"/>
      <c r="G299" s="2941"/>
    </row>
    <row r="300" spans="2:13" ht="12.75" customHeight="1">
      <c r="B300" s="208" t="s">
        <v>183</v>
      </c>
      <c r="C300" s="208"/>
      <c r="D300" s="1867"/>
      <c r="E300" s="2515">
        <v>0.40600000000000003</v>
      </c>
      <c r="F300" s="2440">
        <v>0.46600000000000003</v>
      </c>
      <c r="G300" s="2440">
        <v>0.51700000000000002</v>
      </c>
    </row>
    <row r="301" spans="2:13" ht="12.75" customHeight="1">
      <c r="B301" s="1791" t="s">
        <v>184</v>
      </c>
      <c r="C301" s="1791"/>
      <c r="D301" s="1792"/>
      <c r="E301" s="1083">
        <v>0.46400000000000002</v>
      </c>
      <c r="F301" s="144">
        <v>0.51880000000000004</v>
      </c>
      <c r="G301" s="144">
        <v>0.48199999999999998</v>
      </c>
    </row>
    <row r="302" spans="2:13" ht="12.75" customHeight="1">
      <c r="B302" s="1795" t="s">
        <v>150</v>
      </c>
      <c r="C302" s="1795"/>
      <c r="D302" s="1796"/>
      <c r="E302" s="1084">
        <v>0.43099999999999999</v>
      </c>
      <c r="F302" s="145">
        <v>0.49399999999999999</v>
      </c>
      <c r="G302" s="145">
        <v>0.498</v>
      </c>
    </row>
    <row r="303" spans="2:13" ht="15" customHeight="1">
      <c r="B303" s="2981" t="s">
        <v>717</v>
      </c>
      <c r="C303" s="2933"/>
      <c r="D303" s="2933"/>
      <c r="E303" s="2933"/>
      <c r="F303" s="2933"/>
      <c r="G303" s="2933"/>
    </row>
    <row r="304" spans="2:13" ht="15" customHeight="1">
      <c r="B304" s="2901"/>
      <c r="C304" s="2901"/>
      <c r="D304" s="2901"/>
      <c r="E304" s="2901"/>
      <c r="F304" s="2901"/>
      <c r="G304" s="2901"/>
    </row>
    <row r="305" spans="2:13" ht="12.75" customHeight="1">
      <c r="B305" s="1"/>
      <c r="C305" s="1"/>
      <c r="D305" s="1"/>
      <c r="E305" s="1"/>
      <c r="F305" s="1"/>
      <c r="G305" s="1"/>
    </row>
    <row r="306" spans="2:13" ht="12.75" customHeight="1">
      <c r="B306" s="1"/>
      <c r="C306" s="1"/>
      <c r="D306" s="1"/>
      <c r="E306" s="1"/>
      <c r="F306" s="1"/>
      <c r="G306" s="1"/>
    </row>
    <row r="307" spans="2:13" ht="23.25" customHeight="1">
      <c r="B307" s="1010" t="s">
        <v>198</v>
      </c>
      <c r="C307" s="10"/>
      <c r="D307" s="10"/>
      <c r="E307" s="10"/>
      <c r="F307" s="10"/>
      <c r="G307" s="10"/>
    </row>
    <row r="308" spans="2:13" ht="12.75" customHeight="1">
      <c r="B308" s="1"/>
      <c r="C308" s="1"/>
      <c r="D308" s="1"/>
      <c r="E308" s="1"/>
      <c r="F308" s="1"/>
      <c r="G308" s="1"/>
    </row>
    <row r="309" spans="2:13" ht="12.75" customHeight="1">
      <c r="B309" s="1"/>
      <c r="C309" s="1"/>
      <c r="D309" s="1"/>
      <c r="E309" s="1"/>
      <c r="F309" s="1"/>
      <c r="G309" s="1"/>
    </row>
    <row r="310" spans="2:13" ht="12.75" customHeight="1">
      <c r="B310" s="2448" t="s">
        <v>1014</v>
      </c>
      <c r="C310" s="2516"/>
      <c r="D310" s="2516"/>
      <c r="E310" s="2516"/>
      <c r="F310" s="2516"/>
      <c r="G310" s="3183"/>
      <c r="H310" s="2885"/>
      <c r="I310" s="2885"/>
      <c r="J310" s="2885"/>
      <c r="K310" s="2885"/>
      <c r="L310" s="2885"/>
      <c r="M310" s="2885"/>
    </row>
    <row r="312" spans="2:13" ht="15" customHeight="1">
      <c r="B312" s="3673" t="s">
        <v>1015</v>
      </c>
      <c r="C312" s="2913"/>
      <c r="D312" s="2913"/>
      <c r="E312" s="2913"/>
      <c r="F312" s="2913"/>
      <c r="G312" s="2913"/>
      <c r="H312" s="2913"/>
      <c r="I312" s="2913"/>
      <c r="J312" s="2914"/>
      <c r="K312" s="1020">
        <v>2023</v>
      </c>
      <c r="L312" s="1020">
        <v>2024</v>
      </c>
      <c r="M312" s="1138">
        <v>2025</v>
      </c>
    </row>
    <row r="313" spans="2:13" ht="15" customHeight="1">
      <c r="B313" s="3728" t="s">
        <v>201</v>
      </c>
      <c r="C313" s="2906"/>
      <c r="D313" s="2906"/>
      <c r="E313" s="2906"/>
      <c r="F313" s="2906"/>
      <c r="G313" s="2906"/>
      <c r="H313" s="2906"/>
      <c r="I313" s="2906"/>
      <c r="J313" s="2906"/>
      <c r="K313" s="2906"/>
      <c r="L313" s="2906"/>
      <c r="M313" s="2517"/>
    </row>
    <row r="314" spans="2:13" ht="12.75" customHeight="1">
      <c r="B314" s="1787" t="s">
        <v>206</v>
      </c>
      <c r="C314" s="1787"/>
      <c r="D314" s="1787"/>
      <c r="E314" s="1787"/>
      <c r="F314" s="1787"/>
      <c r="G314" s="1787"/>
      <c r="H314" s="1787"/>
      <c r="I314" s="1787"/>
      <c r="J314" s="1787"/>
      <c r="K314" s="2288">
        <v>33101</v>
      </c>
      <c r="L314" s="2288">
        <v>8588</v>
      </c>
      <c r="M314" s="2288">
        <v>491585.37</v>
      </c>
    </row>
    <row r="315" spans="2:13" ht="12.75" customHeight="1">
      <c r="B315" s="1791" t="s">
        <v>211</v>
      </c>
      <c r="C315" s="1791"/>
      <c r="D315" s="1791"/>
      <c r="E315" s="1791"/>
      <c r="F315" s="1791"/>
      <c r="G315" s="1791"/>
      <c r="H315" s="1791"/>
      <c r="I315" s="1791"/>
      <c r="J315" s="1791"/>
      <c r="K315" s="280">
        <v>11521087.43</v>
      </c>
      <c r="L315" s="280">
        <v>20753221</v>
      </c>
      <c r="M315" s="280">
        <v>20360659.329999998</v>
      </c>
    </row>
    <row r="316" spans="2:13" ht="12.75" customHeight="1">
      <c r="B316" s="1791" t="s">
        <v>213</v>
      </c>
      <c r="C316" s="1791"/>
      <c r="D316" s="1791"/>
      <c r="E316" s="1791"/>
      <c r="F316" s="1791"/>
      <c r="G316" s="1791"/>
      <c r="H316" s="1791"/>
      <c r="I316" s="1791"/>
      <c r="J316" s="1791"/>
      <c r="K316" s="280">
        <v>392826.82</v>
      </c>
      <c r="L316" s="280">
        <v>407987</v>
      </c>
      <c r="M316" s="280">
        <v>394806.13</v>
      </c>
    </row>
    <row r="317" spans="2:13" ht="12.75" customHeight="1">
      <c r="B317" s="1791" t="s">
        <v>214</v>
      </c>
      <c r="C317" s="1791"/>
      <c r="D317" s="1791"/>
      <c r="E317" s="1791"/>
      <c r="F317" s="1791"/>
      <c r="G317" s="1791"/>
      <c r="H317" s="1791"/>
      <c r="I317" s="1791"/>
      <c r="J317" s="1791"/>
      <c r="K317" s="280">
        <v>637822.99</v>
      </c>
      <c r="L317" s="280">
        <v>229371</v>
      </c>
      <c r="M317" s="280">
        <v>37436.83</v>
      </c>
    </row>
    <row r="318" spans="2:13" ht="12.75" customHeight="1">
      <c r="B318" s="1791" t="s">
        <v>215</v>
      </c>
      <c r="C318" s="1791"/>
      <c r="D318" s="1791"/>
      <c r="E318" s="1791"/>
      <c r="F318" s="1791"/>
      <c r="G318" s="1791"/>
      <c r="H318" s="1791"/>
      <c r="I318" s="1791"/>
      <c r="J318" s="1791"/>
      <c r="K318" s="280">
        <v>213298.24</v>
      </c>
      <c r="L318" s="280">
        <v>252575</v>
      </c>
      <c r="M318" s="280">
        <v>112570.89</v>
      </c>
    </row>
    <row r="319" spans="2:13" ht="12.75" customHeight="1">
      <c r="B319" s="1791" t="s">
        <v>216</v>
      </c>
      <c r="C319" s="1791"/>
      <c r="D319" s="1791"/>
      <c r="E319" s="1791"/>
      <c r="F319" s="1791"/>
      <c r="G319" s="1791"/>
      <c r="H319" s="1791"/>
      <c r="I319" s="1791"/>
      <c r="J319" s="1791"/>
      <c r="K319" s="280">
        <v>16968.43</v>
      </c>
      <c r="L319" s="280">
        <v>2151</v>
      </c>
      <c r="M319" s="280">
        <v>2023.33</v>
      </c>
    </row>
    <row r="320" spans="2:13" ht="12.75" customHeight="1">
      <c r="B320" s="1791" t="s">
        <v>217</v>
      </c>
      <c r="C320" s="1791"/>
      <c r="D320" s="1791"/>
      <c r="E320" s="1791"/>
      <c r="F320" s="1791"/>
      <c r="G320" s="1791"/>
      <c r="H320" s="1791"/>
      <c r="I320" s="1791"/>
      <c r="J320" s="1791"/>
      <c r="K320" s="1085">
        <v>264785</v>
      </c>
      <c r="L320" s="1085">
        <v>217383</v>
      </c>
      <c r="M320" s="1085">
        <v>239965.11</v>
      </c>
    </row>
    <row r="321" spans="2:13" ht="12.75" customHeight="1">
      <c r="B321" s="2960" t="s">
        <v>207</v>
      </c>
      <c r="C321" s="2908"/>
      <c r="D321" s="2908"/>
      <c r="E321" s="2908"/>
      <c r="F321" s="2908"/>
      <c r="G321" s="2908"/>
      <c r="H321" s="2908"/>
      <c r="I321" s="2908"/>
      <c r="J321" s="2908"/>
      <c r="K321" s="280">
        <v>167.38902720000004</v>
      </c>
      <c r="L321" s="280">
        <v>300.38442119999996</v>
      </c>
      <c r="M321" s="280">
        <v>322.29000000000002</v>
      </c>
    </row>
    <row r="322" spans="2:13" ht="12.75" customHeight="1">
      <c r="B322" s="2976" t="s">
        <v>220</v>
      </c>
      <c r="C322" s="2908"/>
      <c r="D322" s="2908"/>
      <c r="E322" s="2908"/>
      <c r="F322" s="2908"/>
      <c r="G322" s="2908"/>
      <c r="H322" s="2908"/>
      <c r="I322" s="2908"/>
      <c r="J322" s="2908"/>
      <c r="K322" s="1086">
        <v>410456</v>
      </c>
      <c r="L322" s="280">
        <v>250918.87</v>
      </c>
      <c r="M322" s="280">
        <v>326357.90000000002</v>
      </c>
    </row>
    <row r="323" spans="2:13" ht="12.75" customHeight="1">
      <c r="B323" s="2976" t="s">
        <v>221</v>
      </c>
      <c r="C323" s="2908"/>
      <c r="D323" s="2908"/>
      <c r="E323" s="2908"/>
      <c r="F323" s="2908"/>
      <c r="G323" s="2908"/>
      <c r="H323" s="2908"/>
      <c r="I323" s="2908"/>
      <c r="J323" s="2908"/>
      <c r="K323" s="1086">
        <v>298688</v>
      </c>
      <c r="L323" s="280">
        <v>361802.89</v>
      </c>
      <c r="M323" s="280">
        <v>229857.15</v>
      </c>
    </row>
    <row r="324" spans="2:13" ht="12.75" customHeight="1">
      <c r="B324" s="2896" t="s">
        <v>219</v>
      </c>
      <c r="C324" s="2897"/>
      <c r="D324" s="2897"/>
      <c r="E324" s="2897"/>
      <c r="F324" s="2897"/>
      <c r="G324" s="2897"/>
      <c r="H324" s="2897"/>
      <c r="I324" s="2897"/>
      <c r="J324" s="2972"/>
      <c r="K324" s="1086">
        <v>2032403</v>
      </c>
      <c r="L324" s="280">
        <v>1977139.46</v>
      </c>
      <c r="M324" s="280">
        <v>1794937.36</v>
      </c>
    </row>
    <row r="325" spans="2:13" ht="12.75" customHeight="1">
      <c r="B325" s="1801" t="s">
        <v>1016</v>
      </c>
      <c r="C325" s="1801"/>
      <c r="D325" s="1801"/>
      <c r="E325" s="1801"/>
      <c r="F325" s="1801"/>
      <c r="G325" s="1801"/>
      <c r="H325" s="1801"/>
      <c r="I325" s="1801"/>
      <c r="J325" s="1801"/>
      <c r="K325" s="1087">
        <f t="shared" ref="K325:M325" si="7">SUM(K314:K324)</f>
        <v>15821604.299027201</v>
      </c>
      <c r="L325" s="1088">
        <f t="shared" si="7"/>
        <v>24461437.604421202</v>
      </c>
      <c r="M325" s="1088">
        <f t="shared" si="7"/>
        <v>23990521.68999999</v>
      </c>
    </row>
    <row r="326" spans="2:13" ht="12.75" customHeight="1">
      <c r="B326" s="1791" t="s">
        <v>223</v>
      </c>
      <c r="C326" s="1791"/>
      <c r="D326" s="1791"/>
      <c r="E326" s="1791"/>
      <c r="F326" s="1791"/>
      <c r="G326" s="1791"/>
      <c r="H326" s="1791"/>
      <c r="I326" s="1791"/>
      <c r="J326" s="1791"/>
      <c r="K326" s="2518">
        <v>41</v>
      </c>
      <c r="L326" s="2519">
        <v>497</v>
      </c>
      <c r="M326" s="2519">
        <v>812.97</v>
      </c>
    </row>
    <row r="327" spans="2:13" ht="12.75" customHeight="1">
      <c r="B327" s="2896" t="s">
        <v>224</v>
      </c>
      <c r="C327" s="2897"/>
      <c r="D327" s="2897"/>
      <c r="E327" s="2897"/>
      <c r="F327" s="2897"/>
      <c r="G327" s="2897"/>
      <c r="H327" s="2897"/>
      <c r="I327" s="2897"/>
      <c r="J327" s="2972"/>
      <c r="K327" s="2520">
        <v>5287121</v>
      </c>
      <c r="L327" s="1888">
        <v>5097877.53</v>
      </c>
      <c r="M327" s="1888">
        <v>4879175.92</v>
      </c>
    </row>
    <row r="328" spans="2:13" ht="12.75" customHeight="1">
      <c r="B328" s="2896" t="s">
        <v>225</v>
      </c>
      <c r="C328" s="2897"/>
      <c r="D328" s="2897"/>
      <c r="E328" s="2897"/>
      <c r="F328" s="2897"/>
      <c r="G328" s="2897"/>
      <c r="H328" s="2897"/>
      <c r="I328" s="2897"/>
      <c r="J328" s="2972"/>
      <c r="K328" s="2520">
        <v>1051550</v>
      </c>
      <c r="L328" s="1888">
        <v>833985</v>
      </c>
      <c r="M328" s="1888">
        <v>482224.46</v>
      </c>
    </row>
    <row r="329" spans="2:13" ht="12.75" customHeight="1">
      <c r="B329" s="1802" t="s">
        <v>1017</v>
      </c>
      <c r="C329" s="1802"/>
      <c r="D329" s="1802"/>
      <c r="E329" s="1802"/>
      <c r="F329" s="1802"/>
      <c r="G329" s="1802"/>
      <c r="H329" s="1802"/>
      <c r="I329" s="1802"/>
      <c r="J329" s="1802"/>
      <c r="K329" s="1089">
        <f t="shared" ref="K329:M329" si="8">K325+K326+K327+K328</f>
        <v>22160316.299027201</v>
      </c>
      <c r="L329" s="1090">
        <f t="shared" si="8"/>
        <v>30393797.134421203</v>
      </c>
      <c r="M329" s="1090">
        <f t="shared" si="8"/>
        <v>29352735.039999992</v>
      </c>
    </row>
    <row r="330" spans="2:13" ht="12.75" customHeight="1">
      <c r="B330" s="2472" t="s">
        <v>227</v>
      </c>
      <c r="C330" s="2472"/>
      <c r="D330" s="2472"/>
      <c r="E330" s="2472"/>
      <c r="F330" s="2472"/>
      <c r="G330" s="2472"/>
      <c r="H330" s="2472"/>
      <c r="I330" s="2472"/>
      <c r="J330" s="2472"/>
      <c r="K330" s="2472"/>
      <c r="L330" s="2472"/>
      <c r="M330" s="2472"/>
    </row>
    <row r="331" spans="2:13" ht="12.75" customHeight="1">
      <c r="B331" s="1787" t="s">
        <v>446</v>
      </c>
      <c r="C331" s="1787"/>
      <c r="D331" s="1787"/>
      <c r="E331" s="1787"/>
      <c r="F331" s="1787"/>
      <c r="G331" s="1787"/>
      <c r="H331" s="1787"/>
      <c r="I331" s="1787"/>
      <c r="J331" s="1787"/>
      <c r="K331" s="2513">
        <v>0</v>
      </c>
      <c r="L331" s="2521">
        <v>0</v>
      </c>
      <c r="M331" s="2521">
        <v>0</v>
      </c>
    </row>
    <row r="332" spans="2:13" ht="12.75" customHeight="1">
      <c r="B332" s="1791" t="s">
        <v>230</v>
      </c>
      <c r="C332" s="1791"/>
      <c r="D332" s="1791"/>
      <c r="E332" s="1791"/>
      <c r="F332" s="1791"/>
      <c r="G332" s="1791"/>
      <c r="H332" s="1791"/>
      <c r="I332" s="1791"/>
      <c r="J332" s="1791"/>
      <c r="K332" s="1091">
        <v>4170859.13</v>
      </c>
      <c r="L332" s="280">
        <v>4337344</v>
      </c>
      <c r="M332" s="280">
        <v>4277953.37</v>
      </c>
    </row>
    <row r="333" spans="2:13" ht="12.75" customHeight="1">
      <c r="B333" s="1801" t="s">
        <v>231</v>
      </c>
      <c r="C333" s="1801"/>
      <c r="D333" s="1801"/>
      <c r="E333" s="1801"/>
      <c r="F333" s="1801"/>
      <c r="G333" s="1801"/>
      <c r="H333" s="1801"/>
      <c r="I333" s="1801"/>
      <c r="J333" s="1801"/>
      <c r="K333" s="1092">
        <v>4170859.13</v>
      </c>
      <c r="L333" s="281">
        <v>4337344</v>
      </c>
      <c r="M333" s="281">
        <v>4277953.37</v>
      </c>
    </row>
    <row r="334" spans="2:13" ht="12.75" customHeight="1">
      <c r="B334" s="1802" t="s">
        <v>232</v>
      </c>
      <c r="C334" s="1802"/>
      <c r="D334" s="1802"/>
      <c r="E334" s="1802"/>
      <c r="F334" s="1802"/>
      <c r="G334" s="1802"/>
      <c r="H334" s="1802"/>
      <c r="I334" s="1802"/>
      <c r="J334" s="1802"/>
      <c r="K334" s="2522">
        <f t="shared" ref="K334:M334" si="9">K329+K333</f>
        <v>26331175.4290272</v>
      </c>
      <c r="L334" s="2522">
        <f t="shared" si="9"/>
        <v>34731141.1344212</v>
      </c>
      <c r="M334" s="2522">
        <f t="shared" si="9"/>
        <v>33630688.409999989</v>
      </c>
    </row>
    <row r="335" spans="2:13" ht="24.75" customHeight="1">
      <c r="B335" s="2963" t="s">
        <v>1018</v>
      </c>
      <c r="C335" s="2964"/>
      <c r="D335" s="2964"/>
      <c r="E335" s="2964"/>
      <c r="F335" s="2964"/>
      <c r="G335" s="2964"/>
      <c r="H335" s="2964"/>
      <c r="I335" s="2964"/>
      <c r="J335" s="2964"/>
      <c r="K335" s="2964"/>
      <c r="L335" s="2964"/>
      <c r="M335" s="2964"/>
    </row>
    <row r="336" spans="2:13" ht="12.75" customHeight="1">
      <c r="B336" s="1"/>
      <c r="C336" s="1"/>
      <c r="D336" s="1"/>
      <c r="E336" s="1"/>
      <c r="F336" s="1"/>
      <c r="G336" s="1"/>
      <c r="H336" s="1"/>
      <c r="I336" s="1"/>
      <c r="J336" s="1"/>
      <c r="K336" s="1"/>
      <c r="L336" s="1"/>
      <c r="M336" s="1"/>
    </row>
    <row r="337" spans="2:13" ht="12.75" customHeight="1">
      <c r="B337" s="1"/>
      <c r="C337" s="1"/>
      <c r="D337" s="1"/>
      <c r="E337" s="1"/>
      <c r="F337" s="1"/>
      <c r="G337" s="1"/>
      <c r="H337" s="1"/>
      <c r="I337" s="1"/>
      <c r="J337" s="1"/>
      <c r="K337" s="1"/>
      <c r="L337" s="1"/>
      <c r="M337" s="1"/>
    </row>
    <row r="338" spans="2:13" ht="12.75" customHeight="1">
      <c r="B338" s="1705" t="s">
        <v>451</v>
      </c>
      <c r="C338" s="1897"/>
      <c r="D338" s="1897"/>
      <c r="E338" s="1897"/>
      <c r="F338" s="1705"/>
      <c r="G338" s="1705"/>
      <c r="H338" s="1705"/>
      <c r="I338" s="1705"/>
      <c r="J338" s="1705"/>
      <c r="K338" s="1705"/>
      <c r="L338" s="1705"/>
      <c r="M338" s="1705"/>
    </row>
    <row r="340" spans="2:13" ht="12.75" customHeight="1">
      <c r="B340" s="3627" t="s">
        <v>738</v>
      </c>
      <c r="C340" s="2885"/>
      <c r="D340" s="2885"/>
      <c r="E340" s="3624">
        <v>2023</v>
      </c>
      <c r="F340" s="3624">
        <v>2024</v>
      </c>
      <c r="G340" s="3625">
        <v>2025</v>
      </c>
      <c r="H340" s="1"/>
      <c r="I340" s="1"/>
      <c r="J340" s="12"/>
      <c r="K340" s="12"/>
      <c r="L340" s="12"/>
      <c r="M340" s="12"/>
    </row>
    <row r="341" spans="2:13" ht="12.75" hidden="1" customHeight="1">
      <c r="B341" s="2885"/>
      <c r="C341" s="2882"/>
      <c r="D341" s="2885"/>
      <c r="E341" s="2940"/>
      <c r="F341" s="2940"/>
      <c r="G341" s="2941"/>
      <c r="H341" s="1"/>
      <c r="I341" s="1"/>
      <c r="J341" s="12"/>
      <c r="K341" s="12"/>
      <c r="L341" s="12"/>
      <c r="M341" s="12"/>
    </row>
    <row r="342" spans="2:13" ht="12.75" customHeight="1">
      <c r="B342" s="2885"/>
      <c r="C342" s="2885"/>
      <c r="D342" s="2885"/>
      <c r="E342" s="2940"/>
      <c r="F342" s="2940"/>
      <c r="G342" s="2941"/>
      <c r="H342" s="1"/>
      <c r="I342" s="1"/>
      <c r="J342" s="12"/>
      <c r="K342" s="12"/>
      <c r="L342" s="12"/>
      <c r="M342" s="12"/>
    </row>
    <row r="343" spans="2:13" ht="19.5" customHeight="1">
      <c r="B343" s="1898" t="s">
        <v>981</v>
      </c>
      <c r="C343" s="1898"/>
      <c r="D343" s="1898"/>
      <c r="E343" s="1093">
        <v>12285767.720000001</v>
      </c>
      <c r="F343" s="998">
        <v>9475522.2100000009</v>
      </c>
      <c r="G343" s="998">
        <v>11603506</v>
      </c>
      <c r="H343" s="1"/>
      <c r="I343" s="1"/>
      <c r="J343" s="12"/>
      <c r="K343" s="12"/>
      <c r="L343" s="12"/>
      <c r="M343" s="12"/>
    </row>
    <row r="344" spans="2:13" ht="12.75" customHeight="1">
      <c r="B344" s="1"/>
      <c r="C344" s="1"/>
      <c r="D344" s="1"/>
      <c r="E344" s="1"/>
      <c r="F344" s="1"/>
      <c r="G344" s="1"/>
      <c r="H344" s="1"/>
      <c r="I344" s="1"/>
      <c r="J344" s="1"/>
      <c r="K344" s="1"/>
      <c r="L344" s="1"/>
      <c r="M344" s="1"/>
    </row>
    <row r="345" spans="2:13" ht="12.75" customHeight="1">
      <c r="B345" s="1"/>
      <c r="C345" s="1"/>
      <c r="D345" s="1"/>
      <c r="E345" s="1"/>
      <c r="F345" s="1"/>
      <c r="G345" s="1"/>
      <c r="H345" s="1"/>
      <c r="I345" s="1"/>
      <c r="J345" s="1"/>
      <c r="K345" s="1"/>
      <c r="L345" s="1"/>
      <c r="M345" s="1"/>
    </row>
    <row r="346" spans="2:13" ht="12.75" customHeight="1">
      <c r="B346" s="1706" t="s">
        <v>454</v>
      </c>
      <c r="C346" s="1705"/>
      <c r="D346" s="1705"/>
      <c r="E346" s="1705"/>
      <c r="F346" s="1705"/>
      <c r="G346" s="1705"/>
      <c r="H346" s="1705"/>
      <c r="I346" s="1705"/>
      <c r="J346" s="1705"/>
      <c r="K346" s="1705"/>
      <c r="L346" s="1705"/>
      <c r="M346" s="1705"/>
    </row>
    <row r="347" spans="2:13" ht="12.75" customHeight="1">
      <c r="B347" s="1"/>
      <c r="C347" s="1"/>
      <c r="D347" s="1"/>
      <c r="E347" s="1"/>
      <c r="F347" s="1"/>
      <c r="G347" s="1"/>
      <c r="H347" s="1"/>
      <c r="I347" s="1"/>
      <c r="J347" s="1"/>
      <c r="K347" s="1"/>
      <c r="L347" s="1"/>
      <c r="M347" s="1"/>
    </row>
    <row r="348" spans="2:13" ht="15.75" customHeight="1">
      <c r="B348" s="3626" t="s">
        <v>1019</v>
      </c>
      <c r="C348" s="2913"/>
      <c r="D348" s="2913"/>
      <c r="E348" s="2913"/>
      <c r="F348" s="2913"/>
      <c r="G348" s="2913"/>
      <c r="H348" s="2913"/>
      <c r="I348" s="2913"/>
      <c r="J348" s="2477"/>
      <c r="K348" s="1020">
        <v>2023</v>
      </c>
      <c r="L348" s="1020">
        <v>2024</v>
      </c>
      <c r="M348" s="1138">
        <v>2025</v>
      </c>
    </row>
    <row r="349" spans="2:13" ht="12.75" customHeight="1">
      <c r="B349" s="1925" t="s">
        <v>1020</v>
      </c>
      <c r="C349" s="1925"/>
      <c r="D349" s="1925"/>
      <c r="E349" s="1925"/>
      <c r="F349" s="1925"/>
      <c r="G349" s="1925"/>
      <c r="H349" s="1925"/>
      <c r="I349" s="1925"/>
      <c r="J349" s="1925"/>
      <c r="K349" s="1094">
        <v>82.998200041055711</v>
      </c>
      <c r="L349" s="1095">
        <v>88.49</v>
      </c>
      <c r="M349" s="1096">
        <v>88.177837680122991</v>
      </c>
    </row>
    <row r="350" spans="2:13" ht="12.75" customHeight="1">
      <c r="B350" s="1791" t="s">
        <v>1021</v>
      </c>
      <c r="C350" s="1791"/>
      <c r="D350" s="1791"/>
      <c r="E350" s="1791"/>
      <c r="F350" s="1791"/>
      <c r="G350" s="1791"/>
      <c r="H350" s="1791"/>
      <c r="I350" s="1791"/>
      <c r="J350" s="1791"/>
      <c r="K350" s="1097">
        <v>84.710259856484583</v>
      </c>
      <c r="L350" s="1098">
        <v>90.9</v>
      </c>
      <c r="M350" s="2523">
        <v>91.623938861855137</v>
      </c>
    </row>
    <row r="351" spans="2:13" ht="12.75" customHeight="1">
      <c r="B351" s="2133" t="s">
        <v>1022</v>
      </c>
      <c r="C351" s="2133"/>
      <c r="D351" s="2133"/>
      <c r="E351" s="2133"/>
      <c r="F351" s="2133"/>
      <c r="G351" s="2133"/>
      <c r="H351" s="2133"/>
      <c r="I351" s="2133"/>
      <c r="J351" s="2133"/>
      <c r="K351" s="2524">
        <v>3545</v>
      </c>
      <c r="L351" s="2524">
        <v>3575</v>
      </c>
      <c r="M351" s="2525">
        <v>3651.2811654531183</v>
      </c>
    </row>
    <row r="352" spans="2:13" ht="19.5" customHeight="1">
      <c r="B352" s="3200" t="s">
        <v>1023</v>
      </c>
      <c r="C352" s="2964"/>
      <c r="D352" s="2964"/>
      <c r="E352" s="2964"/>
      <c r="F352" s="2964"/>
      <c r="G352" s="2964"/>
      <c r="H352" s="2964"/>
      <c r="I352" s="2964"/>
      <c r="J352" s="2964"/>
      <c r="K352" s="2964"/>
      <c r="L352" s="2964"/>
      <c r="M352" s="2964"/>
    </row>
    <row r="353" spans="2:13" ht="12.75" customHeight="1">
      <c r="B353" s="1"/>
      <c r="C353" s="1"/>
      <c r="D353" s="1"/>
      <c r="E353" s="1"/>
      <c r="F353" s="1"/>
      <c r="G353" s="1"/>
      <c r="H353" s="1"/>
      <c r="I353" s="1"/>
      <c r="J353" s="1"/>
      <c r="K353" s="1"/>
      <c r="L353" s="1"/>
      <c r="M353" s="1"/>
    </row>
    <row r="354" spans="2:13" ht="12.75" customHeight="1">
      <c r="B354" s="1"/>
      <c r="C354" s="1"/>
      <c r="D354" s="1"/>
      <c r="E354" s="1"/>
      <c r="F354" s="1"/>
      <c r="G354" s="1"/>
      <c r="H354" s="1"/>
      <c r="I354" s="1"/>
      <c r="J354" s="1"/>
      <c r="K354" s="1"/>
      <c r="L354" s="1"/>
      <c r="M354" s="1"/>
    </row>
    <row r="355" spans="2:13" ht="12.75" customHeight="1">
      <c r="B355" s="2910" t="s">
        <v>241</v>
      </c>
      <c r="C355" s="2885"/>
      <c r="D355" s="2885"/>
      <c r="E355" s="2885"/>
      <c r="F355" s="2885"/>
      <c r="G355" s="2885"/>
      <c r="H355" s="2885"/>
      <c r="I355" s="2885"/>
      <c r="J355" s="2885"/>
      <c r="K355" s="2885"/>
      <c r="L355" s="2885"/>
      <c r="M355" s="2885"/>
    </row>
    <row r="356" spans="2:13" ht="12.75" customHeight="1">
      <c r="B356" s="2910" t="s">
        <v>242</v>
      </c>
      <c r="C356" s="2885"/>
      <c r="D356" s="2885"/>
      <c r="E356" s="2885"/>
      <c r="F356" s="2885"/>
      <c r="G356" s="2885"/>
      <c r="H356" s="2885"/>
      <c r="I356" s="2885"/>
      <c r="J356" s="2885"/>
      <c r="K356" s="2885"/>
      <c r="L356" s="2885"/>
      <c r="M356" s="2885"/>
    </row>
    <row r="357" spans="2:13" ht="12.75" customHeight="1">
      <c r="B357" s="2910" t="s">
        <v>243</v>
      </c>
      <c r="C357" s="2885"/>
      <c r="D357" s="2885"/>
      <c r="E357" s="2885"/>
      <c r="F357" s="2885"/>
      <c r="G357" s="2885"/>
      <c r="H357" s="2885"/>
      <c r="I357" s="2885"/>
      <c r="J357" s="2885"/>
      <c r="K357" s="2885"/>
      <c r="L357" s="2885"/>
      <c r="M357" s="2885"/>
    </row>
    <row r="358" spans="2:13" ht="12.75" customHeight="1">
      <c r="B358" s="1"/>
      <c r="C358" s="1"/>
      <c r="D358" s="1"/>
      <c r="E358" s="1"/>
      <c r="F358" s="1"/>
      <c r="G358" s="1"/>
      <c r="H358" s="1"/>
      <c r="I358" s="1"/>
      <c r="J358" s="1"/>
      <c r="K358" s="1"/>
      <c r="L358" s="1"/>
      <c r="M358" s="1"/>
    </row>
    <row r="359" spans="2:13" ht="15" customHeight="1">
      <c r="B359" s="3627" t="s">
        <v>1024</v>
      </c>
      <c r="C359" s="2885"/>
      <c r="D359" s="2885"/>
      <c r="E359" s="3624">
        <v>2023</v>
      </c>
      <c r="F359" s="3628">
        <v>2024</v>
      </c>
      <c r="G359" s="3625">
        <v>2025</v>
      </c>
      <c r="H359" s="1"/>
      <c r="I359" s="1"/>
      <c r="J359" s="1"/>
      <c r="K359" s="1"/>
      <c r="L359" s="1"/>
      <c r="M359" s="1"/>
    </row>
    <row r="360" spans="2:13" ht="12.75" customHeight="1">
      <c r="B360" s="2913"/>
      <c r="C360" s="2913"/>
      <c r="D360" s="2913"/>
      <c r="E360" s="2916"/>
      <c r="F360" s="2918"/>
      <c r="G360" s="2918"/>
      <c r="H360" s="1"/>
      <c r="I360" s="1"/>
      <c r="J360" s="1"/>
      <c r="K360" s="1"/>
      <c r="L360" s="1"/>
      <c r="M360" s="1"/>
    </row>
    <row r="361" spans="2:13" ht="15" customHeight="1">
      <c r="B361" s="1925" t="s">
        <v>246</v>
      </c>
      <c r="C361" s="1925"/>
      <c r="D361" s="1925"/>
      <c r="E361" s="2514">
        <v>5530298.7400000002</v>
      </c>
      <c r="F361" s="2514">
        <v>6591319</v>
      </c>
      <c r="G361" s="2514">
        <v>6387080.6200000001</v>
      </c>
      <c r="H361" s="1"/>
      <c r="I361" s="1"/>
      <c r="J361" s="1"/>
      <c r="K361" s="1"/>
      <c r="L361" s="1"/>
      <c r="M361" s="1"/>
    </row>
    <row r="362" spans="2:13" ht="13.5" customHeight="1">
      <c r="B362" s="2960" t="s">
        <v>462</v>
      </c>
      <c r="C362" s="2908"/>
      <c r="D362" s="2908"/>
      <c r="E362" s="280">
        <v>0</v>
      </c>
      <c r="F362" s="1099">
        <v>0</v>
      </c>
      <c r="G362" s="1099">
        <v>0</v>
      </c>
      <c r="H362" s="1"/>
      <c r="I362" s="1"/>
      <c r="J362" s="1"/>
      <c r="K362" s="1"/>
      <c r="L362" s="1"/>
      <c r="M362" s="1"/>
    </row>
    <row r="363" spans="2:13" ht="12.75" customHeight="1">
      <c r="B363" s="2961" t="s">
        <v>248</v>
      </c>
      <c r="C363" s="2930"/>
      <c r="D363" s="2930"/>
      <c r="E363" s="999">
        <v>1216201.04</v>
      </c>
      <c r="F363" s="999">
        <v>1058208</v>
      </c>
      <c r="G363" s="999">
        <v>1177740.24</v>
      </c>
      <c r="H363" s="1"/>
      <c r="I363" s="1"/>
      <c r="J363" s="1"/>
      <c r="K363" s="1"/>
      <c r="L363" s="1"/>
      <c r="M363" s="1"/>
    </row>
    <row r="364" spans="2:13" ht="73.5" customHeight="1">
      <c r="B364" s="3711" t="s">
        <v>1025</v>
      </c>
      <c r="C364" s="2935"/>
      <c r="D364" s="2935"/>
      <c r="E364" s="2935"/>
      <c r="F364" s="2935"/>
      <c r="G364" s="2935"/>
      <c r="H364" s="1"/>
      <c r="I364" s="1"/>
      <c r="J364" s="1"/>
      <c r="K364" s="1"/>
      <c r="L364" s="1"/>
      <c r="M364" s="1"/>
    </row>
    <row r="365" spans="2:13" ht="12.75" customHeight="1">
      <c r="B365" s="12"/>
      <c r="C365" s="12"/>
      <c r="D365" s="12"/>
      <c r="E365" s="12"/>
      <c r="F365" s="12"/>
      <c r="G365" s="12"/>
      <c r="H365" s="1"/>
      <c r="I365" s="1"/>
      <c r="J365" s="1"/>
      <c r="K365" s="1"/>
      <c r="L365" s="1"/>
      <c r="M365" s="1"/>
    </row>
    <row r="366" spans="2:13" ht="15" customHeight="1">
      <c r="B366" s="3627" t="s">
        <v>1026</v>
      </c>
      <c r="C366" s="2885"/>
      <c r="D366" s="2885"/>
      <c r="E366" s="3624">
        <v>2023</v>
      </c>
      <c r="F366" s="3628">
        <v>2024</v>
      </c>
      <c r="G366" s="3628">
        <v>2025</v>
      </c>
      <c r="H366" s="1"/>
      <c r="I366" s="1"/>
      <c r="J366" s="1"/>
      <c r="K366" s="1"/>
      <c r="L366" s="1"/>
      <c r="M366" s="1"/>
    </row>
    <row r="367" spans="2:13" ht="12.75" customHeight="1">
      <c r="B367" s="2913"/>
      <c r="C367" s="2913"/>
      <c r="D367" s="2913"/>
      <c r="E367" s="2916"/>
      <c r="F367" s="2918"/>
      <c r="G367" s="2918"/>
      <c r="H367" s="1"/>
      <c r="I367" s="1"/>
      <c r="J367" s="1"/>
      <c r="K367" s="1"/>
      <c r="L367" s="1"/>
      <c r="M367" s="1"/>
    </row>
    <row r="368" spans="2:13" ht="16.5" customHeight="1">
      <c r="B368" s="3054" t="s">
        <v>246</v>
      </c>
      <c r="C368" s="2995"/>
      <c r="D368" s="2995"/>
      <c r="E368" s="1100">
        <v>700192.34</v>
      </c>
      <c r="F368" s="1101">
        <v>656533</v>
      </c>
      <c r="G368" s="1102">
        <v>614799.40335700009</v>
      </c>
      <c r="H368" s="1"/>
      <c r="I368" s="1"/>
      <c r="J368" s="1"/>
      <c r="K368" s="1"/>
      <c r="L368" s="1"/>
      <c r="M368" s="1"/>
    </row>
    <row r="369" spans="2:13" ht="12.75" customHeight="1">
      <c r="B369" s="3722" t="s">
        <v>248</v>
      </c>
      <c r="C369" s="3723"/>
      <c r="D369" s="3724"/>
      <c r="E369" s="926">
        <v>84973.79</v>
      </c>
      <c r="F369" s="1104">
        <v>90234</v>
      </c>
      <c r="G369" s="1105">
        <v>116064.85</v>
      </c>
      <c r="H369" s="1"/>
      <c r="I369" s="1"/>
      <c r="J369" s="1"/>
      <c r="K369" s="1"/>
      <c r="L369" s="1"/>
      <c r="M369" s="1"/>
    </row>
    <row r="370" spans="2:13" ht="12.75" customHeight="1">
      <c r="B370" s="1"/>
      <c r="C370" s="1"/>
      <c r="D370" s="1"/>
      <c r="E370" s="1"/>
      <c r="F370" s="1"/>
      <c r="G370" s="1"/>
      <c r="H370" s="1"/>
      <c r="I370" s="1"/>
      <c r="J370" s="1"/>
      <c r="K370" s="1"/>
      <c r="L370" s="1"/>
      <c r="M370" s="1"/>
    </row>
    <row r="371" spans="2:13" ht="12.75" customHeight="1">
      <c r="B371" s="1706" t="s">
        <v>478</v>
      </c>
      <c r="C371" s="1705"/>
      <c r="D371" s="1705"/>
      <c r="E371" s="1705"/>
      <c r="F371" s="1705"/>
      <c r="G371" s="1705"/>
      <c r="H371" s="1705"/>
      <c r="I371" s="1705"/>
      <c r="J371" s="1705"/>
      <c r="K371" s="1705"/>
      <c r="L371" s="1705"/>
      <c r="M371" s="1705"/>
    </row>
    <row r="373" spans="2:13" ht="15" customHeight="1">
      <c r="B373" s="3627" t="s">
        <v>1027</v>
      </c>
      <c r="C373" s="2885"/>
      <c r="D373" s="2885"/>
      <c r="E373" s="2885"/>
      <c r="F373" s="2885"/>
      <c r="G373" s="2885"/>
      <c r="H373" s="2885"/>
      <c r="I373" s="2885"/>
      <c r="J373" s="3725" t="s">
        <v>1028</v>
      </c>
      <c r="K373" s="3624">
        <v>2023</v>
      </c>
      <c r="L373" s="3624">
        <v>2024</v>
      </c>
      <c r="M373" s="3628">
        <v>2025</v>
      </c>
    </row>
    <row r="374" spans="2:13" ht="27.75" customHeight="1">
      <c r="B374" s="2913"/>
      <c r="C374" s="2913"/>
      <c r="D374" s="2913"/>
      <c r="E374" s="2913"/>
      <c r="F374" s="2913"/>
      <c r="G374" s="2913"/>
      <c r="H374" s="2913"/>
      <c r="I374" s="2913"/>
      <c r="J374" s="2916"/>
      <c r="K374" s="2916"/>
      <c r="L374" s="2916"/>
      <c r="M374" s="2918"/>
    </row>
    <row r="375" spans="2:13" ht="15" customHeight="1">
      <c r="B375" s="3718" t="s">
        <v>1029</v>
      </c>
      <c r="C375" s="2995"/>
      <c r="D375" s="2995"/>
      <c r="E375" s="2995"/>
      <c r="F375" s="2995"/>
      <c r="G375" s="2995"/>
      <c r="H375" s="2995"/>
      <c r="I375" s="2995"/>
      <c r="J375" s="2513">
        <v>5652874.0229159743</v>
      </c>
      <c r="K375" s="2514">
        <v>6173698.6816007746</v>
      </c>
      <c r="L375" s="2514">
        <v>6552392</v>
      </c>
      <c r="M375" s="1106">
        <v>6376685.2339446777</v>
      </c>
    </row>
    <row r="376" spans="2:13" ht="15" customHeight="1">
      <c r="B376" s="3719" t="s">
        <v>1030</v>
      </c>
      <c r="C376" s="2908"/>
      <c r="D376" s="2908"/>
      <c r="E376" s="2908"/>
      <c r="F376" s="2908"/>
      <c r="G376" s="2908"/>
      <c r="H376" s="2908"/>
      <c r="I376" s="2908"/>
      <c r="J376" s="2526">
        <v>509.40025555332613</v>
      </c>
      <c r="K376" s="2527">
        <v>485.25318959458031</v>
      </c>
      <c r="L376" s="2528">
        <v>494</v>
      </c>
      <c r="M376" s="1107">
        <v>491.66624406943049</v>
      </c>
    </row>
    <row r="377" spans="2:13" ht="15" customHeight="1">
      <c r="B377" s="3719" t="s">
        <v>1031</v>
      </c>
      <c r="C377" s="2908"/>
      <c r="D377" s="2908"/>
      <c r="E377" s="2908"/>
      <c r="F377" s="2908"/>
      <c r="G377" s="2908"/>
      <c r="H377" s="2908"/>
      <c r="I377" s="2908"/>
      <c r="J377" s="2526">
        <v>497.53111108358615</v>
      </c>
      <c r="K377" s="2527">
        <v>469.82227790341813</v>
      </c>
      <c r="L377" s="2528">
        <v>479</v>
      </c>
      <c r="M377" s="1107">
        <v>478.73502592810223</v>
      </c>
    </row>
    <row r="378" spans="2:13" ht="15" customHeight="1">
      <c r="B378" s="3719" t="s">
        <v>1032</v>
      </c>
      <c r="C378" s="2908"/>
      <c r="D378" s="2908"/>
      <c r="E378" s="2908"/>
      <c r="F378" s="2908"/>
      <c r="G378" s="2908"/>
      <c r="H378" s="2908"/>
      <c r="I378" s="2908"/>
      <c r="J378" s="2529">
        <v>0.63700000000000001</v>
      </c>
      <c r="K378" s="2530">
        <v>0.61412059025542864</v>
      </c>
      <c r="L378" s="2531">
        <v>0.61399999999999999</v>
      </c>
      <c r="M378" s="1108">
        <v>0.6074220205847668</v>
      </c>
    </row>
    <row r="379" spans="2:13" ht="15" customHeight="1">
      <c r="B379" s="3720" t="s">
        <v>1033</v>
      </c>
      <c r="C379" s="2908"/>
      <c r="D379" s="2908"/>
      <c r="E379" s="2908"/>
      <c r="F379" s="2908"/>
      <c r="G379" s="2908"/>
      <c r="H379" s="2908"/>
      <c r="I379" s="2908"/>
      <c r="J379" s="2513">
        <v>3239.2071947235468</v>
      </c>
      <c r="K379" s="2514">
        <v>3545.4911045195599</v>
      </c>
      <c r="L379" s="2514">
        <v>3575</v>
      </c>
      <c r="M379" s="1106">
        <v>3651.2811654531183</v>
      </c>
    </row>
    <row r="380" spans="2:13" ht="15" customHeight="1">
      <c r="B380" s="3720" t="s">
        <v>1034</v>
      </c>
      <c r="C380" s="2908"/>
      <c r="D380" s="2908"/>
      <c r="E380" s="2908"/>
      <c r="F380" s="2908"/>
      <c r="G380" s="2908"/>
      <c r="H380" s="2908"/>
      <c r="I380" s="2908"/>
      <c r="J380" s="1091">
        <v>11097116.58227507</v>
      </c>
      <c r="K380" s="280">
        <v>12722633.903259411</v>
      </c>
      <c r="L380" s="280">
        <v>13253693</v>
      </c>
      <c r="M380" s="1106">
        <v>12969540.436955839</v>
      </c>
    </row>
    <row r="381" spans="2:13" ht="15" customHeight="1">
      <c r="B381" s="3721" t="s">
        <v>1035</v>
      </c>
      <c r="C381" s="2930"/>
      <c r="D381" s="2930"/>
      <c r="E381" s="2930"/>
      <c r="F381" s="2930"/>
      <c r="G381" s="2930"/>
      <c r="H381" s="2930"/>
      <c r="I381" s="2930"/>
      <c r="J381" s="1109">
        <v>12756434.829774845</v>
      </c>
      <c r="K381" s="999">
        <v>11268661.061553407</v>
      </c>
      <c r="L381" s="999">
        <v>13614762</v>
      </c>
      <c r="M381" s="625">
        <v>13476406.445492487</v>
      </c>
    </row>
    <row r="382" spans="2:13" ht="12.75" customHeight="1">
      <c r="B382" s="1"/>
      <c r="C382" s="1"/>
      <c r="D382" s="1"/>
      <c r="E382" s="1"/>
      <c r="F382" s="1"/>
      <c r="G382" s="1"/>
      <c r="H382" s="1"/>
      <c r="I382" s="1"/>
      <c r="J382" s="1"/>
      <c r="K382" s="1"/>
      <c r="L382" s="1"/>
      <c r="M382" s="1"/>
    </row>
    <row r="383" spans="2:13" ht="12.75" customHeight="1">
      <c r="B383" s="1"/>
      <c r="C383" s="1"/>
      <c r="D383" s="1"/>
      <c r="E383" s="1"/>
      <c r="F383" s="1"/>
      <c r="G383" s="1"/>
      <c r="H383" s="1"/>
      <c r="I383" s="1"/>
      <c r="J383" s="1"/>
      <c r="K383" s="1"/>
      <c r="L383" s="1"/>
      <c r="M383" s="1"/>
    </row>
    <row r="384" spans="2:13" ht="12.75" customHeight="1">
      <c r="B384" s="1705" t="s">
        <v>241</v>
      </c>
      <c r="C384" s="1897"/>
      <c r="D384" s="1897"/>
      <c r="E384" s="1706"/>
      <c r="F384" s="1706"/>
      <c r="G384" s="1706"/>
      <c r="H384" s="1706"/>
      <c r="I384" s="1706"/>
      <c r="J384" s="1706"/>
      <c r="K384" s="1706"/>
      <c r="L384" s="1706"/>
      <c r="M384" s="1706"/>
    </row>
    <row r="385" spans="2:13" ht="12.75" customHeight="1">
      <c r="B385" s="1705" t="s">
        <v>1036</v>
      </c>
      <c r="C385" s="1705"/>
      <c r="D385" s="1705"/>
      <c r="E385" s="1705"/>
      <c r="F385" s="1705"/>
      <c r="G385" s="1705"/>
      <c r="H385" s="1705"/>
      <c r="I385" s="1705"/>
      <c r="J385" s="1705"/>
      <c r="K385" s="1705"/>
      <c r="L385" s="1705"/>
      <c r="M385" s="1705"/>
    </row>
    <row r="387" spans="2:13" ht="15" customHeight="1">
      <c r="B387" s="3627" t="s">
        <v>1037</v>
      </c>
      <c r="C387" s="2885"/>
      <c r="D387" s="2885"/>
      <c r="E387" s="3624">
        <v>2023</v>
      </c>
      <c r="F387" s="3628">
        <v>2024</v>
      </c>
      <c r="G387" s="3628">
        <v>2025</v>
      </c>
    </row>
    <row r="388" spans="2:13" ht="15" customHeight="1">
      <c r="B388" s="2885"/>
      <c r="C388" s="2882"/>
      <c r="D388" s="2885"/>
      <c r="E388" s="2940"/>
      <c r="F388" s="2941"/>
      <c r="G388" s="2941"/>
    </row>
    <row r="389" spans="2:13" ht="12.75" customHeight="1">
      <c r="B389" s="2885"/>
      <c r="C389" s="2885"/>
      <c r="D389" s="2885"/>
      <c r="E389" s="2940"/>
      <c r="F389" s="2941"/>
      <c r="G389" s="2918"/>
    </row>
    <row r="390" spans="2:13" ht="15" customHeight="1">
      <c r="B390" s="2959" t="s">
        <v>1038</v>
      </c>
      <c r="C390" s="2926"/>
      <c r="D390" s="2927"/>
      <c r="E390" s="247">
        <v>5528123.7000000002</v>
      </c>
      <c r="F390" s="1868">
        <v>6588751</v>
      </c>
      <c r="G390" s="1868">
        <v>6385270.8345329948</v>
      </c>
    </row>
    <row r="391" spans="2:13" ht="12.75" customHeight="1">
      <c r="B391" s="2960" t="s">
        <v>493</v>
      </c>
      <c r="C391" s="2908"/>
      <c r="D391" s="2909"/>
      <c r="E391" s="1091">
        <v>964.79</v>
      </c>
      <c r="F391" s="1099">
        <v>841</v>
      </c>
      <c r="G391" s="1099">
        <v>478.97872399999983</v>
      </c>
    </row>
    <row r="392" spans="2:13" ht="12.75" customHeight="1">
      <c r="B392" s="2960" t="s">
        <v>494</v>
      </c>
      <c r="C392" s="2908"/>
      <c r="D392" s="2909"/>
      <c r="E392" s="1091">
        <v>518.27</v>
      </c>
      <c r="F392" s="1099">
        <v>515</v>
      </c>
      <c r="G392" s="1099">
        <v>379.25369000000006</v>
      </c>
    </row>
    <row r="393" spans="2:13" ht="12.75" customHeight="1">
      <c r="B393" s="2960" t="s">
        <v>495</v>
      </c>
      <c r="C393" s="2908"/>
      <c r="D393" s="2909"/>
      <c r="E393" s="1091">
        <v>691.98</v>
      </c>
      <c r="F393" s="280">
        <v>1212</v>
      </c>
      <c r="G393" s="280">
        <v>951.55533000000003</v>
      </c>
    </row>
    <row r="394" spans="2:13" ht="12.75" customHeight="1">
      <c r="B394" s="2960" t="s">
        <v>496</v>
      </c>
      <c r="C394" s="2908"/>
      <c r="D394" s="2909"/>
      <c r="E394" s="1091">
        <v>0</v>
      </c>
      <c r="F394" s="1099">
        <v>0</v>
      </c>
      <c r="G394" s="1099">
        <v>0</v>
      </c>
    </row>
    <row r="395" spans="2:13" ht="12.75" customHeight="1">
      <c r="B395" s="2960" t="s">
        <v>497</v>
      </c>
      <c r="C395" s="2908"/>
      <c r="D395" s="2909"/>
      <c r="E395" s="1091">
        <v>0</v>
      </c>
      <c r="F395" s="1099">
        <v>0</v>
      </c>
      <c r="G395" s="1099">
        <v>0</v>
      </c>
    </row>
    <row r="396" spans="2:13" ht="12.75" customHeight="1">
      <c r="B396" s="2960" t="s">
        <v>498</v>
      </c>
      <c r="C396" s="2908"/>
      <c r="D396" s="2909"/>
      <c r="E396" s="1091">
        <v>0</v>
      </c>
      <c r="F396" s="1099">
        <v>0</v>
      </c>
      <c r="G396" s="1099">
        <v>0</v>
      </c>
    </row>
    <row r="397" spans="2:13" ht="12.75" customHeight="1">
      <c r="B397" s="3037" t="s">
        <v>43</v>
      </c>
      <c r="C397" s="2908"/>
      <c r="D397" s="2909"/>
      <c r="E397" s="1092">
        <v>5530298.7400000002</v>
      </c>
      <c r="F397" s="281">
        <v>6591319</v>
      </c>
      <c r="G397" s="281">
        <v>6387080.6200000001</v>
      </c>
    </row>
    <row r="398" spans="2:13" ht="12.75" customHeight="1">
      <c r="B398" s="3713" t="s">
        <v>499</v>
      </c>
      <c r="C398" s="2993"/>
      <c r="D398" s="2994"/>
      <c r="E398" s="3714">
        <v>1</v>
      </c>
      <c r="F398" s="3716">
        <v>1</v>
      </c>
      <c r="G398" s="3716">
        <v>1</v>
      </c>
    </row>
    <row r="399" spans="2:13" ht="12.75" customHeight="1">
      <c r="B399" s="2901"/>
      <c r="C399" s="2901"/>
      <c r="D399" s="2955"/>
      <c r="E399" s="3715"/>
      <c r="F399" s="3717"/>
      <c r="G399" s="3717"/>
    </row>
    <row r="400" spans="2:13" ht="12.75" customHeight="1">
      <c r="B400" s="1"/>
      <c r="C400" s="1"/>
      <c r="D400" s="1"/>
      <c r="E400" s="1"/>
      <c r="F400" s="1"/>
      <c r="G400" s="1"/>
    </row>
    <row r="401" spans="2:13" ht="12.75" customHeight="1">
      <c r="B401" s="1"/>
      <c r="C401" s="1"/>
      <c r="D401" s="1"/>
      <c r="E401" s="1"/>
      <c r="F401" s="1"/>
      <c r="G401" s="1"/>
    </row>
    <row r="402" spans="2:13" ht="12.75" customHeight="1">
      <c r="B402" s="2910" t="s">
        <v>1039</v>
      </c>
      <c r="C402" s="2885"/>
      <c r="D402" s="2885"/>
      <c r="E402" s="2885"/>
      <c r="F402" s="2885"/>
      <c r="G402" s="2885"/>
      <c r="H402" s="2885"/>
      <c r="I402" s="2885"/>
      <c r="J402" s="2885"/>
      <c r="K402" s="2885"/>
      <c r="L402" s="2885"/>
      <c r="M402" s="2885"/>
    </row>
    <row r="404" spans="2:13" ht="15" customHeight="1">
      <c r="B404" s="3627" t="s">
        <v>1040</v>
      </c>
      <c r="C404" s="2885"/>
      <c r="D404" s="2885"/>
      <c r="E404" s="2885"/>
      <c r="F404" s="2885"/>
      <c r="G404" s="2885"/>
      <c r="H404" s="2885"/>
      <c r="I404" s="2885"/>
      <c r="J404" s="2885"/>
      <c r="K404" s="3657">
        <v>2023</v>
      </c>
      <c r="L404" s="3628">
        <v>2024</v>
      </c>
      <c r="M404" s="3625">
        <v>2025</v>
      </c>
    </row>
    <row r="405" spans="2:13" ht="15" customHeight="1">
      <c r="B405" s="2885"/>
      <c r="C405" s="2885"/>
      <c r="D405" s="2885"/>
      <c r="E405" s="2885"/>
      <c r="F405" s="2885"/>
      <c r="G405" s="2885"/>
      <c r="H405" s="2885"/>
      <c r="I405" s="2885"/>
      <c r="J405" s="2885"/>
      <c r="K405" s="2940"/>
      <c r="L405" s="2941"/>
      <c r="M405" s="3712"/>
    </row>
    <row r="406" spans="2:13" ht="14.25" customHeight="1">
      <c r="B406" s="208" t="s">
        <v>502</v>
      </c>
      <c r="C406" s="208"/>
      <c r="D406" s="208"/>
      <c r="E406" s="208"/>
      <c r="F406" s="208"/>
      <c r="G406" s="208"/>
      <c r="H406" s="208"/>
      <c r="I406" s="208"/>
      <c r="J406" s="208"/>
      <c r="K406" s="247">
        <f t="shared" ref="K406:M406" si="10">K334</f>
        <v>26331175.4290272</v>
      </c>
      <c r="L406" s="247">
        <f t="shared" si="10"/>
        <v>34731141.1344212</v>
      </c>
      <c r="M406" s="1110">
        <f t="shared" si="10"/>
        <v>33630688.409999989</v>
      </c>
    </row>
    <row r="407" spans="2:13" ht="12.75" customHeight="1">
      <c r="B407" s="1791" t="s">
        <v>1041</v>
      </c>
      <c r="C407" s="1791"/>
      <c r="D407" s="1791"/>
      <c r="E407" s="1791"/>
      <c r="F407" s="1791"/>
      <c r="G407" s="1791"/>
      <c r="H407" s="1791"/>
      <c r="I407" s="1791"/>
      <c r="J407" s="1791"/>
      <c r="K407" s="1091">
        <f t="shared" ref="K407:M407" si="11">K332+K326+K327+K328</f>
        <v>10509571.129999999</v>
      </c>
      <c r="L407" s="1091">
        <f t="shared" si="11"/>
        <v>10269703.530000001</v>
      </c>
      <c r="M407" s="1111">
        <f t="shared" si="11"/>
        <v>9640166.7200000007</v>
      </c>
    </row>
    <row r="408" spans="2:13" ht="12.75" customHeight="1">
      <c r="B408" s="1791" t="s">
        <v>504</v>
      </c>
      <c r="C408" s="1791"/>
      <c r="D408" s="1791"/>
      <c r="E408" s="1791"/>
      <c r="F408" s="1791"/>
      <c r="G408" s="1791"/>
      <c r="H408" s="1791"/>
      <c r="I408" s="1791"/>
      <c r="J408" s="1791"/>
      <c r="K408" s="1083">
        <f t="shared" ref="K408:M408" si="12">K407/K406</f>
        <v>0.3991303448768323</v>
      </c>
      <c r="L408" s="1083">
        <f t="shared" si="12"/>
        <v>0.29569150896173535</v>
      </c>
      <c r="M408" s="1112">
        <f t="shared" si="12"/>
        <v>0.28664791521583971</v>
      </c>
    </row>
    <row r="409" spans="2:13" ht="12.75" customHeight="1">
      <c r="B409" s="1791" t="s">
        <v>1042</v>
      </c>
      <c r="C409" s="1791"/>
      <c r="D409" s="1791"/>
      <c r="E409" s="1791"/>
      <c r="F409" s="1791"/>
      <c r="G409" s="1791"/>
      <c r="H409" s="1791"/>
      <c r="I409" s="1791"/>
      <c r="J409" s="1791"/>
      <c r="K409" s="1091">
        <f t="shared" ref="K409:M409" si="13">K322+K323+K324</f>
        <v>2741547</v>
      </c>
      <c r="L409" s="1091">
        <f t="shared" si="13"/>
        <v>2589861.2199999997</v>
      </c>
      <c r="M409" s="1111">
        <f t="shared" si="13"/>
        <v>2351152.41</v>
      </c>
    </row>
    <row r="410" spans="2:13" ht="12.75" customHeight="1">
      <c r="B410" s="1820" t="s">
        <v>1043</v>
      </c>
      <c r="C410" s="1820"/>
      <c r="D410" s="1820"/>
      <c r="E410" s="1820"/>
      <c r="F410" s="1820"/>
      <c r="G410" s="1820"/>
      <c r="H410" s="1820"/>
      <c r="I410" s="1820"/>
      <c r="J410" s="1820"/>
      <c r="K410" s="1083">
        <f t="shared" ref="K410:M410" si="14">K409/K406</f>
        <v>0.10411791176544852</v>
      </c>
      <c r="L410" s="1083">
        <f t="shared" si="14"/>
        <v>7.4568849033101611E-2</v>
      </c>
      <c r="M410" s="1112">
        <f t="shared" si="14"/>
        <v>6.9910921279294769E-2</v>
      </c>
    </row>
    <row r="411" spans="2:13" ht="12.75" customHeight="1">
      <c r="B411" s="1791" t="s">
        <v>505</v>
      </c>
      <c r="C411" s="1791"/>
      <c r="D411" s="1791"/>
      <c r="E411" s="1791"/>
      <c r="F411" s="1791"/>
      <c r="G411" s="1791"/>
      <c r="H411" s="1791"/>
      <c r="I411" s="1791"/>
      <c r="J411" s="1791"/>
      <c r="K411" s="1091">
        <v>0</v>
      </c>
      <c r="L411" s="1099">
        <v>0</v>
      </c>
      <c r="M411" s="1113">
        <v>0</v>
      </c>
    </row>
    <row r="412" spans="2:13" ht="12.75" customHeight="1">
      <c r="B412" s="1103" t="s">
        <v>506</v>
      </c>
      <c r="C412" s="1103"/>
      <c r="D412" s="1103"/>
      <c r="E412" s="1103"/>
      <c r="F412" s="1103"/>
      <c r="G412" s="1103"/>
      <c r="H412" s="1103"/>
      <c r="I412" s="1103"/>
      <c r="J412" s="1103"/>
      <c r="K412" s="1114">
        <v>0</v>
      </c>
      <c r="L412" s="2533">
        <v>0</v>
      </c>
      <c r="M412" s="1115">
        <v>0</v>
      </c>
    </row>
    <row r="413" spans="2:13" ht="12.75" customHeight="1">
      <c r="B413" s="1"/>
      <c r="C413" s="1"/>
      <c r="D413" s="1"/>
      <c r="E413" s="1"/>
      <c r="F413" s="1"/>
      <c r="G413" s="1"/>
      <c r="H413" s="1"/>
      <c r="I413" s="1"/>
      <c r="J413" s="1"/>
      <c r="K413" s="1"/>
      <c r="L413" s="1"/>
      <c r="M413" s="1"/>
    </row>
    <row r="414" spans="2:13" ht="12.75" customHeight="1">
      <c r="B414" s="1"/>
      <c r="C414" s="1"/>
      <c r="D414" s="1"/>
      <c r="E414" s="1"/>
      <c r="F414" s="1"/>
      <c r="G414" s="1"/>
      <c r="H414" s="1"/>
      <c r="I414" s="1"/>
      <c r="J414" s="1"/>
      <c r="K414" s="1"/>
      <c r="L414" s="1"/>
      <c r="M414" s="1"/>
    </row>
    <row r="415" spans="2:13" ht="20.25" customHeight="1">
      <c r="B415" s="1010" t="s">
        <v>281</v>
      </c>
      <c r="C415" s="10"/>
      <c r="D415" s="10"/>
      <c r="E415" s="10"/>
      <c r="F415" s="10"/>
      <c r="G415" s="10"/>
      <c r="H415" s="10"/>
      <c r="I415" s="10"/>
      <c r="J415" s="10"/>
      <c r="K415" s="10"/>
      <c r="L415" s="10"/>
      <c r="M415" s="10"/>
    </row>
    <row r="416" spans="2:13" ht="12.75" customHeight="1">
      <c r="B416" s="1"/>
      <c r="C416" s="1"/>
      <c r="D416" s="1"/>
      <c r="E416" s="1"/>
      <c r="F416" s="1"/>
      <c r="G416" s="1"/>
      <c r="H416" s="1"/>
      <c r="I416" s="1"/>
      <c r="J416" s="1"/>
      <c r="K416" s="1"/>
      <c r="L416" s="1"/>
      <c r="M416" s="1"/>
    </row>
    <row r="417" spans="2:13" ht="12.75" customHeight="1">
      <c r="B417" s="1"/>
      <c r="C417" s="1"/>
      <c r="D417" s="1"/>
      <c r="E417" s="1"/>
      <c r="F417" s="1"/>
      <c r="G417" s="1"/>
      <c r="H417" s="1"/>
      <c r="I417" s="1"/>
      <c r="J417" s="1"/>
      <c r="K417" s="1"/>
      <c r="L417" s="1"/>
      <c r="M417" s="1"/>
    </row>
    <row r="418" spans="2:13" ht="12.75" customHeight="1">
      <c r="B418" s="1706" t="s">
        <v>256</v>
      </c>
      <c r="C418" s="1705"/>
      <c r="D418" s="1705"/>
      <c r="E418" s="1705"/>
      <c r="F418" s="1705"/>
      <c r="G418" s="1705"/>
      <c r="H418" s="1705"/>
      <c r="I418" s="1705"/>
      <c r="J418" s="1705"/>
      <c r="K418" s="1705"/>
      <c r="L418" s="1705"/>
      <c r="M418" s="1705"/>
    </row>
    <row r="419" spans="2:13" ht="12.75" customHeight="1">
      <c r="B419" s="1"/>
      <c r="C419" s="1"/>
      <c r="D419" s="1"/>
      <c r="E419" s="1"/>
      <c r="F419" s="1"/>
      <c r="G419" s="1"/>
      <c r="H419" s="1"/>
      <c r="I419" s="1"/>
      <c r="J419" s="1"/>
      <c r="K419" s="1"/>
      <c r="L419" s="1"/>
      <c r="M419" s="1"/>
    </row>
    <row r="420" spans="2:13" ht="12.75" customHeight="1">
      <c r="B420" s="3630" t="s">
        <v>1044</v>
      </c>
      <c r="C420" s="2885"/>
      <c r="D420" s="2885"/>
      <c r="E420" s="3625">
        <v>2025</v>
      </c>
      <c r="F420" s="3709"/>
      <c r="G420" s="3709"/>
      <c r="H420" s="1"/>
      <c r="I420" s="1"/>
      <c r="J420" s="1"/>
      <c r="K420" s="1"/>
      <c r="L420" s="1"/>
      <c r="M420" s="1"/>
    </row>
    <row r="421" spans="2:13" ht="12.75" customHeight="1">
      <c r="B421" s="3115"/>
      <c r="C421" s="3115"/>
      <c r="D421" s="3115"/>
      <c r="E421" s="3707"/>
      <c r="F421" s="2885"/>
      <c r="G421" s="2885"/>
      <c r="H421" s="1"/>
      <c r="I421" s="1"/>
      <c r="J421" s="1"/>
      <c r="K421" s="1"/>
      <c r="L421" s="1"/>
      <c r="M421" s="1"/>
    </row>
    <row r="422" spans="2:13" ht="17.25" customHeight="1">
      <c r="B422" s="3710" t="s">
        <v>1045</v>
      </c>
      <c r="C422" s="3026"/>
      <c r="D422" s="3026"/>
      <c r="E422" s="1116">
        <v>4.3644000000000002E-2</v>
      </c>
      <c r="F422" s="2534"/>
      <c r="G422" s="2535"/>
      <c r="H422" s="1"/>
      <c r="I422" s="1"/>
      <c r="J422" s="1"/>
      <c r="K422" s="1"/>
      <c r="L422" s="1"/>
      <c r="M422" s="1"/>
    </row>
    <row r="423" spans="2:13" ht="30" customHeight="1">
      <c r="B423" s="3711" t="s">
        <v>1046</v>
      </c>
      <c r="C423" s="2935"/>
      <c r="D423" s="2935"/>
      <c r="E423" s="2935"/>
      <c r="F423" s="2536"/>
      <c r="G423" s="2536"/>
      <c r="H423" s="1"/>
      <c r="I423" s="1"/>
      <c r="J423" s="1"/>
      <c r="K423" s="1"/>
      <c r="L423" s="1"/>
      <c r="M423" s="1"/>
    </row>
    <row r="424" spans="2:13" ht="12.75" customHeight="1">
      <c r="B424" s="2536"/>
      <c r="C424" s="2536"/>
      <c r="D424" s="2536"/>
      <c r="E424" s="2536"/>
      <c r="F424" s="2536"/>
      <c r="G424" s="2536"/>
      <c r="H424" s="1"/>
      <c r="I424" s="1"/>
      <c r="J424" s="1"/>
      <c r="K424" s="1"/>
      <c r="L424" s="1"/>
      <c r="M424" s="1"/>
    </row>
    <row r="425" spans="2:13" ht="12.75" customHeight="1">
      <c r="B425" s="1705" t="s">
        <v>259</v>
      </c>
      <c r="C425" s="1705"/>
      <c r="D425" s="1705"/>
      <c r="E425" s="1705"/>
      <c r="F425" s="1705"/>
      <c r="G425" s="1705"/>
      <c r="H425" s="1705"/>
      <c r="I425" s="1705"/>
      <c r="J425" s="1705"/>
      <c r="K425" s="1705"/>
      <c r="L425" s="1705"/>
      <c r="M425" s="1705"/>
    </row>
    <row r="426" spans="2:13" ht="15" customHeight="1">
      <c r="B426" s="3157" t="s">
        <v>1047</v>
      </c>
      <c r="C426" s="2885"/>
      <c r="D426" s="2885"/>
      <c r="E426" s="2885"/>
      <c r="F426" s="2885"/>
      <c r="G426" s="2885"/>
      <c r="H426" s="2885"/>
      <c r="I426" s="2885"/>
      <c r="J426" s="2885"/>
      <c r="K426" s="2885"/>
      <c r="L426" s="2885"/>
      <c r="M426" s="2885"/>
    </row>
    <row r="427" spans="2:13" ht="12.75" customHeight="1">
      <c r="B427" s="2885"/>
      <c r="C427" s="2885"/>
      <c r="D427" s="2885"/>
      <c r="E427" s="2885"/>
      <c r="F427" s="2885"/>
      <c r="G427" s="2885"/>
      <c r="H427" s="2885"/>
      <c r="I427" s="2885"/>
      <c r="J427" s="2885"/>
      <c r="K427" s="2885"/>
      <c r="L427" s="2885"/>
      <c r="M427" s="2885"/>
    </row>
    <row r="428" spans="2:13" ht="12.75" customHeight="1">
      <c r="B428" s="1"/>
      <c r="C428" s="1"/>
      <c r="D428" s="1"/>
      <c r="E428" s="1"/>
      <c r="F428" s="1"/>
      <c r="G428" s="1"/>
      <c r="H428" s="1"/>
      <c r="I428" s="1"/>
      <c r="J428" s="1"/>
      <c r="K428" s="1"/>
      <c r="L428" s="1"/>
      <c r="M428" s="1"/>
    </row>
    <row r="429" spans="2:13" ht="15" customHeight="1">
      <c r="B429" s="3630" t="s">
        <v>1048</v>
      </c>
      <c r="C429" s="2885"/>
      <c r="D429" s="2885"/>
      <c r="E429" s="3624">
        <v>2023</v>
      </c>
      <c r="F429" s="3628">
        <v>2024</v>
      </c>
      <c r="G429" s="3628">
        <v>2025</v>
      </c>
      <c r="H429" s="1"/>
      <c r="I429" s="1"/>
      <c r="J429" s="1"/>
      <c r="K429" s="1"/>
      <c r="L429" s="1"/>
      <c r="M429" s="1"/>
    </row>
    <row r="430" spans="2:13" ht="15" customHeight="1">
      <c r="B430" s="3115"/>
      <c r="C430" s="3115"/>
      <c r="D430" s="3115"/>
      <c r="E430" s="3706"/>
      <c r="F430" s="3707"/>
      <c r="G430" s="3707"/>
      <c r="H430" s="1"/>
      <c r="I430" s="1"/>
      <c r="J430" s="1"/>
      <c r="K430" s="1"/>
      <c r="L430" s="1"/>
      <c r="M430" s="1"/>
    </row>
    <row r="431" spans="2:13" ht="12.75" customHeight="1">
      <c r="B431" s="1925" t="s">
        <v>1049</v>
      </c>
      <c r="C431" s="1925"/>
      <c r="D431" s="1925"/>
      <c r="E431" s="1949">
        <v>6344.8051391911049</v>
      </c>
      <c r="F431" s="1117">
        <v>7815.6</v>
      </c>
      <c r="G431" s="1118">
        <v>10532.28</v>
      </c>
      <c r="H431" s="251"/>
      <c r="I431" s="1"/>
      <c r="J431" s="1"/>
      <c r="K431" s="1"/>
      <c r="L431" s="1"/>
      <c r="M431" s="1"/>
    </row>
    <row r="432" spans="2:13" ht="12.75" customHeight="1">
      <c r="B432" s="1791" t="s">
        <v>263</v>
      </c>
      <c r="C432" s="1791"/>
      <c r="D432" s="1791"/>
      <c r="E432" s="265">
        <v>4243.5863576312968</v>
      </c>
      <c r="F432" s="1117">
        <v>4237.8999999999996</v>
      </c>
      <c r="G432" s="1118">
        <v>4739.92</v>
      </c>
      <c r="H432" s="251"/>
      <c r="I432" s="1"/>
      <c r="J432" s="1"/>
      <c r="K432" s="1"/>
      <c r="L432" s="1"/>
      <c r="M432" s="1"/>
    </row>
    <row r="433" spans="2:13" ht="12.75" customHeight="1">
      <c r="B433" s="1791" t="s">
        <v>264</v>
      </c>
      <c r="C433" s="1791"/>
      <c r="D433" s="1791"/>
      <c r="E433" s="265">
        <v>268.53583053299064</v>
      </c>
      <c r="F433" s="1117">
        <v>212.9</v>
      </c>
      <c r="G433" s="1118">
        <v>257.33999999999997</v>
      </c>
      <c r="H433" s="251"/>
      <c r="I433" s="1"/>
      <c r="J433" s="1"/>
      <c r="K433" s="1"/>
      <c r="L433" s="1"/>
      <c r="M433" s="1"/>
    </row>
    <row r="434" spans="2:13" ht="12.75" customHeight="1">
      <c r="B434" s="1791" t="s">
        <v>265</v>
      </c>
      <c r="C434" s="1791"/>
      <c r="D434" s="1791"/>
      <c r="E434" s="265">
        <v>3.18</v>
      </c>
      <c r="F434" s="1119">
        <v>0.5</v>
      </c>
      <c r="G434" s="1120">
        <v>2.0499999999999998</v>
      </c>
      <c r="H434" s="251"/>
      <c r="I434" s="1"/>
      <c r="J434" s="1"/>
      <c r="K434" s="1"/>
      <c r="L434" s="1"/>
      <c r="M434" s="1"/>
    </row>
    <row r="435" spans="2:13" ht="12.75" customHeight="1">
      <c r="B435" s="1869" t="s">
        <v>266</v>
      </c>
      <c r="C435" s="1869"/>
      <c r="D435" s="1869"/>
      <c r="E435" s="210">
        <v>1358.6067173424344</v>
      </c>
      <c r="F435" s="1121">
        <v>1102.5999999999999</v>
      </c>
      <c r="G435" s="2537">
        <v>1302.45</v>
      </c>
      <c r="H435" s="251"/>
      <c r="I435" s="1"/>
      <c r="J435" s="1"/>
      <c r="K435" s="1"/>
      <c r="L435" s="1"/>
      <c r="M435" s="1"/>
    </row>
    <row r="436" spans="2:13" ht="12.75" customHeight="1">
      <c r="B436" s="3397" t="s">
        <v>1050</v>
      </c>
      <c r="C436" s="2885"/>
      <c r="D436" s="2885"/>
      <c r="E436" s="2885"/>
      <c r="F436" s="2885"/>
      <c r="G436" s="2885"/>
      <c r="H436" s="1"/>
      <c r="I436" s="1"/>
      <c r="J436" s="1"/>
      <c r="K436" s="1"/>
      <c r="L436" s="1"/>
      <c r="M436" s="1"/>
    </row>
    <row r="437" spans="2:13" ht="32.25" customHeight="1">
      <c r="B437" s="2901"/>
      <c r="C437" s="2901"/>
      <c r="D437" s="2901"/>
      <c r="E437" s="2901"/>
      <c r="F437" s="2901"/>
      <c r="G437" s="2901"/>
      <c r="H437" s="1"/>
      <c r="I437" s="1"/>
      <c r="J437" s="1"/>
      <c r="K437" s="1"/>
      <c r="L437" s="1"/>
      <c r="M437" s="1"/>
    </row>
    <row r="438" spans="2:13" ht="12.75" customHeight="1">
      <c r="B438" s="1"/>
      <c r="C438" s="1"/>
      <c r="D438" s="1"/>
      <c r="E438" s="1"/>
      <c r="F438" s="1"/>
      <c r="G438" s="1"/>
      <c r="H438" s="1"/>
      <c r="I438" s="1"/>
      <c r="J438" s="1"/>
      <c r="K438" s="1"/>
      <c r="L438" s="1"/>
      <c r="M438" s="1"/>
    </row>
    <row r="439" spans="2:13" ht="12.75" customHeight="1">
      <c r="B439" s="1"/>
      <c r="C439" s="1"/>
      <c r="D439" s="1"/>
      <c r="E439" s="1"/>
      <c r="F439" s="1"/>
      <c r="G439" s="1"/>
      <c r="H439" s="1"/>
      <c r="I439" s="1"/>
      <c r="J439" s="1"/>
      <c r="K439" s="1"/>
      <c r="L439" s="1"/>
      <c r="M439" s="1"/>
    </row>
    <row r="440" spans="2:13" ht="12.75" customHeight="1">
      <c r="B440" s="1705" t="s">
        <v>282</v>
      </c>
      <c r="C440" s="1705"/>
      <c r="D440" s="1705"/>
      <c r="E440" s="1705"/>
      <c r="F440" s="1705"/>
      <c r="G440" s="1705"/>
      <c r="H440" s="1705"/>
      <c r="I440" s="1705"/>
      <c r="J440" s="1705"/>
      <c r="K440" s="1705"/>
      <c r="L440" s="1705"/>
      <c r="M440" s="1705"/>
    </row>
    <row r="441" spans="2:13" ht="12.75" customHeight="1">
      <c r="B441" s="1"/>
      <c r="C441" s="1"/>
      <c r="D441" s="1"/>
      <c r="E441" s="1"/>
      <c r="F441" s="1"/>
      <c r="G441" s="1"/>
      <c r="H441" s="1"/>
      <c r="I441" s="1"/>
      <c r="J441" s="1"/>
      <c r="K441" s="1"/>
      <c r="L441" s="1"/>
      <c r="M441" s="1"/>
    </row>
    <row r="442" spans="2:13" ht="15" customHeight="1">
      <c r="B442" s="3630" t="s">
        <v>1051</v>
      </c>
      <c r="C442" s="2885"/>
      <c r="D442" s="2885"/>
      <c r="E442" s="3624">
        <v>2023</v>
      </c>
      <c r="F442" s="3657">
        <v>2024</v>
      </c>
      <c r="G442" s="3625">
        <v>2025</v>
      </c>
      <c r="H442" s="1"/>
      <c r="I442" s="1"/>
      <c r="J442" s="1"/>
      <c r="K442" s="1"/>
      <c r="L442" s="1"/>
      <c r="M442" s="1"/>
    </row>
    <row r="443" spans="2:13" ht="12.75" customHeight="1">
      <c r="B443" s="2913"/>
      <c r="C443" s="2913"/>
      <c r="D443" s="2913"/>
      <c r="E443" s="2916"/>
      <c r="F443" s="2916"/>
      <c r="G443" s="2918"/>
    </row>
    <row r="444" spans="2:13" ht="12.75" customHeight="1">
      <c r="B444" s="3631" t="s">
        <v>285</v>
      </c>
      <c r="C444" s="2901"/>
      <c r="D444" s="2538"/>
      <c r="E444" s="2538"/>
      <c r="F444" s="2538"/>
      <c r="G444" s="2538"/>
    </row>
    <row r="445" spans="2:13" ht="12.75" customHeight="1">
      <c r="B445" s="1925" t="s">
        <v>286</v>
      </c>
      <c r="C445" s="1925"/>
      <c r="D445" s="1925"/>
      <c r="E445" s="1040">
        <v>11.12</v>
      </c>
      <c r="F445" s="1922">
        <v>0</v>
      </c>
      <c r="G445" s="1922">
        <v>0</v>
      </c>
    </row>
    <row r="446" spans="2:13" ht="12.75" customHeight="1">
      <c r="B446" s="1791" t="s">
        <v>288</v>
      </c>
      <c r="C446" s="1791"/>
      <c r="D446" s="1791"/>
      <c r="E446" s="1042">
        <v>439.7</v>
      </c>
      <c r="F446" s="265">
        <v>442.2</v>
      </c>
      <c r="G446" s="265">
        <v>288.52999999999997</v>
      </c>
    </row>
    <row r="447" spans="2:13" ht="12.75" customHeight="1">
      <c r="B447" s="1791" t="s">
        <v>289</v>
      </c>
      <c r="C447" s="1791"/>
      <c r="D447" s="1791"/>
      <c r="E447" s="1042">
        <v>79.760000000000005</v>
      </c>
      <c r="F447" s="265">
        <v>70.5</v>
      </c>
      <c r="G447" s="265">
        <v>91.4</v>
      </c>
    </row>
    <row r="448" spans="2:13" ht="12.75" customHeight="1">
      <c r="B448" s="1791" t="s">
        <v>290</v>
      </c>
      <c r="C448" s="1791"/>
      <c r="D448" s="1791"/>
      <c r="E448" s="1042">
        <v>30.59</v>
      </c>
      <c r="F448" s="265">
        <v>380.6</v>
      </c>
      <c r="G448" s="265">
        <v>515.66</v>
      </c>
    </row>
    <row r="449" spans="2:13" ht="12.75" customHeight="1">
      <c r="B449" s="1849" t="s">
        <v>43</v>
      </c>
      <c r="C449" s="1849"/>
      <c r="D449" s="1849"/>
      <c r="E449" s="2539">
        <v>561.20000000000005</v>
      </c>
      <c r="F449" s="1122">
        <v>893.3</v>
      </c>
      <c r="G449" s="1122">
        <v>895.59</v>
      </c>
    </row>
    <row r="450" spans="2:13" ht="15" customHeight="1">
      <c r="B450" s="3697" t="s">
        <v>291</v>
      </c>
      <c r="C450" s="3676"/>
      <c r="D450" s="3676"/>
      <c r="E450" s="3676"/>
      <c r="F450" s="3676"/>
      <c r="G450" s="3676"/>
    </row>
    <row r="451" spans="2:13" ht="12.75" customHeight="1">
      <c r="B451" s="1925" t="s">
        <v>286</v>
      </c>
      <c r="C451" s="1925"/>
      <c r="D451" s="1925"/>
      <c r="E451" s="1040">
        <v>124.82</v>
      </c>
      <c r="F451" s="1922">
        <v>80.400000000000006</v>
      </c>
      <c r="G451" s="1922">
        <v>69.930000000000007</v>
      </c>
    </row>
    <row r="452" spans="2:13" ht="12.75" customHeight="1">
      <c r="B452" s="1791" t="s">
        <v>295</v>
      </c>
      <c r="C452" s="1791"/>
      <c r="D452" s="1791"/>
      <c r="E452" s="1042">
        <v>390.95</v>
      </c>
      <c r="F452" s="265">
        <v>248</v>
      </c>
      <c r="G452" s="265">
        <v>171.07</v>
      </c>
    </row>
    <row r="453" spans="2:13" ht="12.75" customHeight="1">
      <c r="B453" s="1791" t="s">
        <v>296</v>
      </c>
      <c r="C453" s="1791"/>
      <c r="D453" s="1791"/>
      <c r="E453" s="1042">
        <v>88.79</v>
      </c>
      <c r="F453" s="265">
        <v>62.8</v>
      </c>
      <c r="G453" s="265">
        <v>74.91</v>
      </c>
    </row>
    <row r="454" spans="2:13" ht="12.75" customHeight="1">
      <c r="B454" s="1791" t="s">
        <v>297</v>
      </c>
      <c r="C454" s="1791"/>
      <c r="D454" s="1791"/>
      <c r="E454" s="1042">
        <v>1575.76</v>
      </c>
      <c r="F454" s="265">
        <v>1784.1</v>
      </c>
      <c r="G454" s="265">
        <v>1974.96</v>
      </c>
    </row>
    <row r="455" spans="2:13" ht="12.75" customHeight="1">
      <c r="B455" s="1791" t="s">
        <v>290</v>
      </c>
      <c r="C455" s="1791"/>
      <c r="D455" s="1791"/>
      <c r="E455" s="1042">
        <v>4744.5</v>
      </c>
      <c r="F455" s="265">
        <v>10650.3</v>
      </c>
      <c r="G455" s="265">
        <v>11290.52</v>
      </c>
    </row>
    <row r="456" spans="2:13" ht="12.75" customHeight="1">
      <c r="B456" s="1795" t="s">
        <v>43</v>
      </c>
      <c r="C456" s="1795"/>
      <c r="D456" s="1795"/>
      <c r="E456" s="1044">
        <v>6924.8</v>
      </c>
      <c r="F456" s="266">
        <v>12825.6</v>
      </c>
      <c r="G456" s="266">
        <v>13581.39</v>
      </c>
    </row>
    <row r="457" spans="2:13" ht="12.75" customHeight="1">
      <c r="B457" s="3644" t="s">
        <v>1052</v>
      </c>
      <c r="C457" s="2933"/>
      <c r="D457" s="2933"/>
      <c r="E457" s="2933"/>
      <c r="F457" s="2933"/>
      <c r="G457" s="2933"/>
    </row>
    <row r="458" spans="2:13" ht="12.75" customHeight="1">
      <c r="B458" s="2885"/>
      <c r="C458" s="2882"/>
      <c r="D458" s="2882"/>
      <c r="E458" s="2882"/>
      <c r="F458" s="2882"/>
      <c r="G458" s="2885"/>
    </row>
    <row r="459" spans="2:13" ht="12" customHeight="1">
      <c r="B459" s="2885"/>
      <c r="C459" s="2882"/>
      <c r="D459" s="2882"/>
      <c r="E459" s="2882"/>
      <c r="F459" s="2882"/>
      <c r="G459" s="2885"/>
    </row>
    <row r="460" spans="2:13" ht="12.75" customHeight="1">
      <c r="B460" s="2901"/>
      <c r="C460" s="2901"/>
      <c r="D460" s="2901"/>
      <c r="E460" s="2901"/>
      <c r="F460" s="2901"/>
      <c r="G460" s="2901"/>
    </row>
    <row r="461" spans="2:13" ht="12.75" customHeight="1">
      <c r="B461" s="11"/>
      <c r="C461" s="11"/>
      <c r="D461" s="11"/>
      <c r="E461" s="11"/>
      <c r="F461" s="268"/>
      <c r="G461" s="268"/>
    </row>
    <row r="462" spans="2:13" ht="12.75" customHeight="1">
      <c r="B462" s="1"/>
      <c r="C462" s="1"/>
      <c r="D462" s="1"/>
      <c r="E462" s="1"/>
      <c r="F462" s="1"/>
      <c r="G462" s="1"/>
    </row>
    <row r="463" spans="2:13" ht="12.75" customHeight="1">
      <c r="B463" s="1705" t="s">
        <v>300</v>
      </c>
      <c r="C463" s="1705"/>
      <c r="D463" s="1705"/>
      <c r="E463" s="1705"/>
      <c r="F463" s="1705"/>
      <c r="G463" s="2910"/>
      <c r="H463" s="2885"/>
      <c r="I463" s="2885"/>
      <c r="J463" s="2885"/>
      <c r="K463" s="2885"/>
      <c r="L463" s="2885"/>
      <c r="M463" s="2885"/>
    </row>
    <row r="464" spans="2:13" ht="12.75" customHeight="1">
      <c r="B464" s="1"/>
      <c r="C464" s="1"/>
      <c r="D464" s="1"/>
      <c r="E464" s="1"/>
      <c r="F464" s="1"/>
      <c r="G464" s="1"/>
    </row>
    <row r="465" spans="2:7" ht="15" customHeight="1">
      <c r="B465" s="3630" t="s">
        <v>1053</v>
      </c>
      <c r="C465" s="2885"/>
      <c r="D465" s="2885"/>
      <c r="E465" s="3624">
        <v>2023</v>
      </c>
      <c r="F465" s="3657">
        <v>2024</v>
      </c>
      <c r="G465" s="3625">
        <v>2025</v>
      </c>
    </row>
    <row r="466" spans="2:7" ht="15" customHeight="1">
      <c r="B466" s="2885"/>
      <c r="C466" s="2882"/>
      <c r="D466" s="2885"/>
      <c r="E466" s="2940"/>
      <c r="F466" s="2940"/>
      <c r="G466" s="2941"/>
    </row>
    <row r="467" spans="2:7" ht="12.75" customHeight="1">
      <c r="B467" s="3115"/>
      <c r="C467" s="3115"/>
      <c r="D467" s="3115"/>
      <c r="E467" s="3706"/>
      <c r="F467" s="3706"/>
      <c r="G467" s="3707"/>
    </row>
    <row r="468" spans="2:7" ht="12.75" customHeight="1">
      <c r="B468" s="3631" t="s">
        <v>285</v>
      </c>
      <c r="C468" s="2901"/>
      <c r="D468" s="2538"/>
      <c r="E468" s="2538"/>
      <c r="F468" s="2538"/>
      <c r="G468" s="2538"/>
    </row>
    <row r="469" spans="2:7" ht="12.75" customHeight="1">
      <c r="B469" s="1925" t="s">
        <v>302</v>
      </c>
      <c r="C469" s="1925"/>
      <c r="D469" s="1925"/>
      <c r="E469" s="1040">
        <v>317.70999999999998</v>
      </c>
      <c r="F469" s="1922">
        <v>375.8</v>
      </c>
      <c r="G469" s="1922">
        <v>202.86</v>
      </c>
    </row>
    <row r="470" spans="2:7" ht="12.75" customHeight="1">
      <c r="B470" s="1791" t="s">
        <v>303</v>
      </c>
      <c r="C470" s="1791"/>
      <c r="D470" s="1791"/>
      <c r="E470" s="1042">
        <v>12.8573</v>
      </c>
      <c r="F470" s="265">
        <v>363.1</v>
      </c>
      <c r="G470" s="265">
        <v>482.27</v>
      </c>
    </row>
    <row r="471" spans="2:7" ht="12.75" customHeight="1">
      <c r="B471" s="1791" t="s">
        <v>305</v>
      </c>
      <c r="C471" s="1791"/>
      <c r="D471" s="1791"/>
      <c r="E471" s="1042">
        <v>81.527000000000001</v>
      </c>
      <c r="F471" s="265">
        <v>88.1</v>
      </c>
      <c r="G471" s="265">
        <v>74.790000000000006</v>
      </c>
    </row>
    <row r="472" spans="2:7" ht="12.75" customHeight="1">
      <c r="B472" s="1849" t="s">
        <v>43</v>
      </c>
      <c r="C472" s="1849"/>
      <c r="D472" s="1849"/>
      <c r="E472" s="2539">
        <v>412.09429999999998</v>
      </c>
      <c r="F472" s="1122">
        <v>827</v>
      </c>
      <c r="G472" s="1122">
        <v>759.92</v>
      </c>
    </row>
    <row r="473" spans="2:7" ht="15" customHeight="1">
      <c r="B473" s="3708" t="s">
        <v>291</v>
      </c>
      <c r="C473" s="3676"/>
      <c r="D473" s="3676"/>
      <c r="E473" s="3676"/>
      <c r="F473" s="3676"/>
      <c r="G473" s="3676"/>
    </row>
    <row r="474" spans="2:7" ht="12.75" customHeight="1">
      <c r="B474" s="1925" t="s">
        <v>302</v>
      </c>
      <c r="C474" s="1925"/>
      <c r="D474" s="1925"/>
      <c r="E474" s="1040">
        <v>305.19</v>
      </c>
      <c r="F474" s="1922">
        <v>53.5</v>
      </c>
      <c r="G474" s="1922">
        <v>97.68</v>
      </c>
    </row>
    <row r="475" spans="2:7" ht="12.75" customHeight="1">
      <c r="B475" s="1791" t="s">
        <v>303</v>
      </c>
      <c r="C475" s="1791"/>
      <c r="D475" s="1791"/>
      <c r="E475" s="1042">
        <v>3247.4</v>
      </c>
      <c r="F475" s="265">
        <v>8426.2000000000007</v>
      </c>
      <c r="G475" s="265">
        <v>8699.99</v>
      </c>
    </row>
    <row r="476" spans="2:7" ht="12.75" customHeight="1">
      <c r="B476" s="1791" t="s">
        <v>304</v>
      </c>
      <c r="C476" s="1791"/>
      <c r="D476" s="1791"/>
      <c r="E476" s="2540">
        <v>1317.32</v>
      </c>
      <c r="F476" s="1004">
        <v>1064</v>
      </c>
      <c r="G476" s="1004">
        <v>1507.16</v>
      </c>
    </row>
    <row r="477" spans="2:7" ht="12.75" customHeight="1">
      <c r="B477" s="1795" t="s">
        <v>43</v>
      </c>
      <c r="C477" s="1795"/>
      <c r="D477" s="1795"/>
      <c r="E477" s="1044">
        <v>4869.8999999999996</v>
      </c>
      <c r="F477" s="266">
        <v>9543.7000000000007</v>
      </c>
      <c r="G477" s="266">
        <v>10304.83</v>
      </c>
    </row>
    <row r="478" spans="2:7" ht="12.75" customHeight="1">
      <c r="B478" s="3644" t="s">
        <v>1054</v>
      </c>
      <c r="C478" s="2933"/>
      <c r="D478" s="2933"/>
      <c r="E478" s="2933"/>
      <c r="F478" s="2933"/>
      <c r="G478" s="2933"/>
    </row>
    <row r="479" spans="2:7" ht="3" customHeight="1">
      <c r="B479" s="2885"/>
      <c r="C479" s="2882"/>
      <c r="D479" s="2882"/>
      <c r="E479" s="2882"/>
      <c r="F479" s="2882"/>
      <c r="G479" s="2885"/>
    </row>
    <row r="480" spans="2:7" ht="6" customHeight="1">
      <c r="B480" s="2901"/>
      <c r="C480" s="2901"/>
      <c r="D480" s="2901"/>
      <c r="E480" s="2901"/>
      <c r="F480" s="2901"/>
      <c r="G480" s="2901"/>
    </row>
    <row r="481" spans="2:13" ht="12.75" customHeight="1">
      <c r="B481" s="1"/>
      <c r="C481" s="1"/>
      <c r="D481" s="1"/>
      <c r="E481" s="1"/>
      <c r="F481" s="1"/>
      <c r="G481" s="1"/>
    </row>
    <row r="482" spans="2:13" ht="12.75" customHeight="1">
      <c r="B482" s="1"/>
      <c r="C482" s="1"/>
      <c r="D482" s="1"/>
      <c r="E482" s="1"/>
      <c r="F482" s="1"/>
      <c r="G482" s="1"/>
    </row>
    <row r="483" spans="2:13" ht="12.75" customHeight="1">
      <c r="B483" s="1705" t="s">
        <v>309</v>
      </c>
      <c r="C483" s="1705"/>
      <c r="D483" s="1705"/>
      <c r="E483" s="1705"/>
      <c r="F483" s="1705"/>
      <c r="G483" s="2910"/>
      <c r="H483" s="2885"/>
      <c r="I483" s="2885"/>
      <c r="J483" s="2885"/>
      <c r="K483" s="2885"/>
      <c r="L483" s="2885"/>
      <c r="M483" s="2885"/>
    </row>
    <row r="484" spans="2:13" ht="12.75" customHeight="1">
      <c r="B484" s="1"/>
      <c r="C484" s="1"/>
      <c r="D484" s="1"/>
      <c r="E484" s="1"/>
      <c r="F484" s="1"/>
      <c r="G484" s="1"/>
    </row>
    <row r="485" spans="2:13" ht="15" customHeight="1">
      <c r="B485" s="3630" t="s">
        <v>1055</v>
      </c>
      <c r="C485" s="2885"/>
      <c r="D485" s="2885"/>
      <c r="E485" s="3624">
        <v>2023</v>
      </c>
      <c r="F485" s="3624">
        <v>2024</v>
      </c>
      <c r="G485" s="3625">
        <v>2025</v>
      </c>
    </row>
    <row r="486" spans="2:13" ht="15" customHeight="1">
      <c r="B486" s="2885"/>
      <c r="C486" s="2882"/>
      <c r="D486" s="2885"/>
      <c r="E486" s="2940"/>
      <c r="F486" s="2940"/>
      <c r="G486" s="2941"/>
    </row>
    <row r="487" spans="2:13" ht="12.75" customHeight="1">
      <c r="B487" s="2913"/>
      <c r="C487" s="2913"/>
      <c r="D487" s="2913"/>
      <c r="E487" s="2916"/>
      <c r="F487" s="2916"/>
      <c r="G487" s="2918"/>
    </row>
    <row r="488" spans="2:13" ht="12.75" customHeight="1">
      <c r="B488" s="3631" t="s">
        <v>285</v>
      </c>
      <c r="C488" s="2901"/>
      <c r="D488" s="2538"/>
      <c r="E488" s="2538"/>
      <c r="F488" s="2538"/>
      <c r="G488" s="2538"/>
    </row>
    <row r="489" spans="2:13" ht="12.75" customHeight="1">
      <c r="B489" s="1925" t="s">
        <v>311</v>
      </c>
      <c r="C489" s="1925"/>
      <c r="D489" s="1925"/>
      <c r="E489" s="1040">
        <v>213.05</v>
      </c>
      <c r="F489" s="1922">
        <v>203.6</v>
      </c>
      <c r="G489" s="1922">
        <v>151.69</v>
      </c>
    </row>
    <row r="490" spans="2:13" ht="12.75" customHeight="1">
      <c r="B490" s="1791" t="s">
        <v>312</v>
      </c>
      <c r="C490" s="1791"/>
      <c r="D490" s="1791"/>
      <c r="E490" s="1042">
        <v>12.17</v>
      </c>
      <c r="F490" s="265">
        <v>22.3</v>
      </c>
      <c r="G490" s="265">
        <v>30.21</v>
      </c>
    </row>
    <row r="491" spans="2:13" ht="12.75" customHeight="1">
      <c r="B491" s="1791" t="s">
        <v>313</v>
      </c>
      <c r="C491" s="1791"/>
      <c r="D491" s="1791"/>
      <c r="E491" s="1042">
        <v>62.81</v>
      </c>
      <c r="F491" s="265">
        <v>80.599999999999994</v>
      </c>
      <c r="G491" s="265">
        <v>88.16</v>
      </c>
    </row>
    <row r="492" spans="2:13" ht="12.75" customHeight="1">
      <c r="B492" s="1791" t="s">
        <v>298</v>
      </c>
      <c r="C492" s="1791"/>
      <c r="D492" s="1791"/>
      <c r="E492" s="1042">
        <v>0.38</v>
      </c>
      <c r="F492" s="265">
        <v>2</v>
      </c>
      <c r="G492" s="265">
        <v>1.96</v>
      </c>
    </row>
    <row r="493" spans="2:13" ht="12.75" customHeight="1">
      <c r="B493" s="1849" t="s">
        <v>43</v>
      </c>
      <c r="C493" s="1849"/>
      <c r="D493" s="1849"/>
      <c r="E493" s="2539">
        <v>288.40999999999997</v>
      </c>
      <c r="F493" s="266">
        <v>308.5</v>
      </c>
      <c r="G493" s="266">
        <v>272.02</v>
      </c>
    </row>
    <row r="494" spans="2:13" ht="12.75" customHeight="1">
      <c r="B494" s="3697" t="s">
        <v>291</v>
      </c>
      <c r="C494" s="3676"/>
      <c r="D494" s="3676"/>
      <c r="E494" s="3676"/>
      <c r="F494" s="2538"/>
      <c r="G494" s="2538"/>
    </row>
    <row r="495" spans="2:13" ht="12.75" customHeight="1">
      <c r="B495" s="1925" t="s">
        <v>314</v>
      </c>
      <c r="C495" s="1925"/>
      <c r="D495" s="1925"/>
      <c r="E495" s="1040">
        <v>981</v>
      </c>
      <c r="F495" s="1922">
        <v>764</v>
      </c>
      <c r="G495" s="1922">
        <v>780.1</v>
      </c>
    </row>
    <row r="496" spans="2:13" ht="12.75" customHeight="1">
      <c r="B496" s="1791" t="s">
        <v>312</v>
      </c>
      <c r="C496" s="1791"/>
      <c r="D496" s="1791"/>
      <c r="E496" s="2541">
        <v>79.5</v>
      </c>
      <c r="F496" s="1949">
        <v>381.5</v>
      </c>
      <c r="G496" s="1949">
        <v>360.18</v>
      </c>
    </row>
    <row r="497" spans="2:13" ht="12.75" customHeight="1">
      <c r="B497" s="1791" t="s">
        <v>313</v>
      </c>
      <c r="C497" s="1791"/>
      <c r="D497" s="1791"/>
      <c r="E497" s="1042">
        <v>1180.5999999999999</v>
      </c>
      <c r="F497" s="265">
        <v>1782.4</v>
      </c>
      <c r="G497" s="265">
        <v>1557.43</v>
      </c>
    </row>
    <row r="498" spans="2:13" ht="12.75" customHeight="1">
      <c r="B498" s="1791" t="s">
        <v>298</v>
      </c>
      <c r="C498" s="1791"/>
      <c r="D498" s="1791"/>
      <c r="E498" s="1042">
        <v>101.71</v>
      </c>
      <c r="F498" s="265">
        <v>155.5</v>
      </c>
      <c r="G498" s="265">
        <v>212.39</v>
      </c>
    </row>
    <row r="499" spans="2:13" ht="12.75" customHeight="1">
      <c r="B499" s="1795" t="s">
        <v>43</v>
      </c>
      <c r="C499" s="1795"/>
      <c r="D499" s="1795"/>
      <c r="E499" s="1044">
        <v>2342.8000000000002</v>
      </c>
      <c r="F499" s="266">
        <v>3083.4</v>
      </c>
      <c r="G499" s="266">
        <v>2910.1</v>
      </c>
    </row>
    <row r="500" spans="2:13" ht="12.75" customHeight="1">
      <c r="B500" s="3644" t="s">
        <v>1054</v>
      </c>
      <c r="C500" s="2933"/>
      <c r="D500" s="2933"/>
      <c r="E500" s="2933"/>
      <c r="F500" s="2933"/>
      <c r="G500" s="2933"/>
    </row>
    <row r="501" spans="2:13" ht="3.75" customHeight="1">
      <c r="B501" s="2885"/>
      <c r="C501" s="2882"/>
      <c r="D501" s="2882"/>
      <c r="E501" s="2882"/>
      <c r="F501" s="2882"/>
      <c r="G501" s="2885"/>
    </row>
    <row r="502" spans="2:13" ht="6.75" customHeight="1">
      <c r="B502" s="2901"/>
      <c r="C502" s="2901"/>
      <c r="D502" s="2901"/>
      <c r="E502" s="2901"/>
      <c r="F502" s="2901"/>
      <c r="G502" s="2901"/>
    </row>
    <row r="504" spans="2:13" ht="12.75" customHeight="1">
      <c r="B504" s="1705" t="s">
        <v>1056</v>
      </c>
      <c r="C504" s="1705"/>
      <c r="D504" s="1705"/>
      <c r="E504" s="1705"/>
      <c r="F504" s="1705"/>
      <c r="G504" s="1705"/>
      <c r="H504" s="1705"/>
      <c r="I504" s="1705"/>
      <c r="J504" s="1705"/>
      <c r="K504" s="1705"/>
      <c r="L504" s="1705"/>
      <c r="M504" s="1705"/>
    </row>
    <row r="505" spans="2:13" ht="12.75" customHeight="1">
      <c r="B505" s="1"/>
      <c r="C505" s="1"/>
      <c r="D505" s="1"/>
      <c r="E505" s="1"/>
      <c r="F505" s="1"/>
      <c r="G505" s="1"/>
      <c r="H505" s="1"/>
      <c r="I505" s="1"/>
      <c r="J505" s="1"/>
      <c r="K505" s="1"/>
      <c r="L505" s="1"/>
      <c r="M505" s="1"/>
    </row>
    <row r="506" spans="2:13" ht="15" customHeight="1">
      <c r="B506" s="3701" t="s">
        <v>1057</v>
      </c>
      <c r="C506" s="2935"/>
      <c r="D506" s="2935"/>
      <c r="E506" s="2935"/>
      <c r="F506" s="2935"/>
      <c r="G506" s="2935"/>
      <c r="H506" s="2935"/>
      <c r="I506" s="2935"/>
      <c r="J506" s="3702"/>
      <c r="K506" s="1123">
        <v>2023</v>
      </c>
      <c r="L506" s="1124">
        <v>2024</v>
      </c>
      <c r="M506" s="1125">
        <v>2025</v>
      </c>
    </row>
    <row r="507" spans="2:13" ht="15" customHeight="1">
      <c r="B507" s="1925" t="s">
        <v>536</v>
      </c>
      <c r="C507" s="1925"/>
      <c r="D507" s="1925"/>
      <c r="E507" s="1925"/>
      <c r="F507" s="1925"/>
      <c r="G507" s="1925"/>
      <c r="H507" s="1925"/>
      <c r="I507" s="1925"/>
      <c r="J507" s="2542"/>
      <c r="K507" s="2541">
        <v>7486</v>
      </c>
      <c r="L507" s="2541">
        <v>13718.8</v>
      </c>
      <c r="M507" s="1126">
        <v>14476.98</v>
      </c>
    </row>
    <row r="508" spans="2:13" ht="15" customHeight="1">
      <c r="B508" s="1791" t="s">
        <v>537</v>
      </c>
      <c r="C508" s="1791"/>
      <c r="D508" s="1791"/>
      <c r="E508" s="1791"/>
      <c r="F508" s="1791"/>
      <c r="G508" s="1791"/>
      <c r="H508" s="1791"/>
      <c r="I508" s="1791"/>
      <c r="J508" s="1715"/>
      <c r="K508" s="1042">
        <v>561.20000000000005</v>
      </c>
      <c r="L508" s="265">
        <v>893.3</v>
      </c>
      <c r="M508" s="1127">
        <v>895.59</v>
      </c>
    </row>
    <row r="509" spans="2:13" ht="12.75" customHeight="1">
      <c r="B509" s="1791" t="s">
        <v>538</v>
      </c>
      <c r="C509" s="1791"/>
      <c r="D509" s="1791"/>
      <c r="E509" s="1791"/>
      <c r="F509" s="1791"/>
      <c r="G509" s="1791"/>
      <c r="H509" s="1791"/>
      <c r="I509" s="1791"/>
      <c r="J509" s="1715"/>
      <c r="K509" s="1083">
        <v>7.4966604328079084E-2</v>
      </c>
      <c r="L509" s="1083">
        <v>6.5115024637723409E-2</v>
      </c>
      <c r="M509" s="1112">
        <v>6.2E-2</v>
      </c>
    </row>
    <row r="510" spans="2:13" ht="15" customHeight="1">
      <c r="B510" s="1791" t="s">
        <v>539</v>
      </c>
      <c r="C510" s="1791"/>
      <c r="D510" s="1791"/>
      <c r="E510" s="1791"/>
      <c r="F510" s="1791"/>
      <c r="G510" s="1791"/>
      <c r="H510" s="1791"/>
      <c r="I510" s="1791"/>
      <c r="J510" s="1715"/>
      <c r="K510" s="1042">
        <v>5282</v>
      </c>
      <c r="L510" s="1042">
        <v>10370.700000000001</v>
      </c>
      <c r="M510" s="1127">
        <v>10689.42</v>
      </c>
    </row>
    <row r="511" spans="2:13" ht="12.75" customHeight="1">
      <c r="B511" s="1869" t="s">
        <v>1058</v>
      </c>
      <c r="C511" s="1869"/>
      <c r="D511" s="1869"/>
      <c r="E511" s="1869"/>
      <c r="F511" s="1869"/>
      <c r="G511" s="1869"/>
      <c r="H511" s="1869"/>
      <c r="I511" s="1869"/>
      <c r="J511" s="1719"/>
      <c r="K511" s="1047">
        <v>0.60299999999999998</v>
      </c>
      <c r="L511" s="1047">
        <v>0.75600000000000001</v>
      </c>
      <c r="M511" s="1128">
        <v>0.73799999999999999</v>
      </c>
    </row>
    <row r="512" spans="2:13" ht="21.75" customHeight="1">
      <c r="B512" s="3283" t="s">
        <v>1059</v>
      </c>
      <c r="C512" s="2964"/>
      <c r="D512" s="2964"/>
      <c r="E512" s="2964"/>
      <c r="F512" s="2964"/>
      <c r="G512" s="2964"/>
      <c r="H512" s="2964"/>
      <c r="I512" s="2964"/>
      <c r="J512" s="2964"/>
      <c r="K512" s="2964"/>
      <c r="L512" s="2964"/>
      <c r="M512" s="2964"/>
    </row>
    <row r="513" spans="2:15" ht="12.75" customHeight="1">
      <c r="B513" s="1"/>
      <c r="C513" s="1"/>
      <c r="D513" s="1"/>
      <c r="E513" s="1"/>
      <c r="F513" s="1"/>
      <c r="G513" s="1"/>
      <c r="H513" s="1"/>
      <c r="I513" s="1"/>
      <c r="J513" s="1"/>
      <c r="K513" s="1"/>
      <c r="L513" s="1"/>
      <c r="M513" s="1"/>
    </row>
    <row r="514" spans="2:15" ht="12.75" customHeight="1">
      <c r="B514" s="1"/>
      <c r="C514" s="1"/>
      <c r="D514" s="1"/>
      <c r="E514" s="1"/>
      <c r="F514" s="1"/>
      <c r="G514" s="1"/>
      <c r="H514" s="1"/>
      <c r="I514" s="1"/>
      <c r="J514" s="1"/>
      <c r="K514" s="1"/>
      <c r="L514" s="1"/>
      <c r="M514" s="1"/>
    </row>
    <row r="515" spans="2:15" ht="12.75" customHeight="1">
      <c r="B515" s="1"/>
      <c r="C515" s="1"/>
      <c r="D515" s="1"/>
      <c r="E515" s="1"/>
      <c r="F515" s="1"/>
      <c r="G515" s="1"/>
      <c r="H515" s="1"/>
      <c r="I515" s="1"/>
      <c r="J515" s="1"/>
      <c r="K515" s="1"/>
      <c r="L515" s="1"/>
      <c r="M515" s="1"/>
    </row>
    <row r="516" spans="2:15" ht="19.5" customHeight="1">
      <c r="B516" s="1010" t="s">
        <v>854</v>
      </c>
      <c r="C516" s="10"/>
      <c r="D516" s="10"/>
      <c r="E516" s="10"/>
      <c r="F516" s="10"/>
      <c r="G516" s="10"/>
      <c r="H516" s="10"/>
      <c r="I516" s="10"/>
      <c r="J516" s="10"/>
      <c r="K516" s="10"/>
      <c r="L516" s="10"/>
      <c r="M516" s="10"/>
    </row>
    <row r="518" spans="2:15" ht="12.75" customHeight="1">
      <c r="B518" s="3508" t="s">
        <v>1060</v>
      </c>
      <c r="C518" s="2885"/>
      <c r="D518" s="2885"/>
      <c r="E518" s="2885"/>
      <c r="F518" s="2885"/>
      <c r="G518" s="2885"/>
      <c r="H518" s="2885"/>
      <c r="I518" s="2885"/>
      <c r="J518" s="2213"/>
      <c r="K518" s="2213"/>
      <c r="L518" s="2213"/>
      <c r="M518" s="2213"/>
      <c r="N518" s="1"/>
      <c r="O518" s="1"/>
    </row>
    <row r="519" spans="2:15" ht="12.75" customHeight="1">
      <c r="B519" s="2885"/>
      <c r="C519" s="2885"/>
      <c r="D519" s="2885"/>
      <c r="E519" s="2885"/>
      <c r="F519" s="2885"/>
      <c r="G519" s="2885"/>
      <c r="H519" s="2885"/>
      <c r="I519" s="2885"/>
      <c r="J519" s="2213"/>
      <c r="K519" s="2213"/>
      <c r="L519" s="2213"/>
      <c r="M519" s="2213"/>
      <c r="N519" s="1"/>
      <c r="O519" s="1"/>
    </row>
    <row r="520" spans="2:15" ht="12.75" customHeight="1">
      <c r="B520" s="1"/>
      <c r="C520" s="1"/>
      <c r="D520" s="1"/>
      <c r="E520" s="1"/>
      <c r="F520" s="1"/>
      <c r="G520" s="1"/>
      <c r="H520" s="1"/>
      <c r="I520" s="1"/>
      <c r="J520" s="1"/>
      <c r="K520" s="1"/>
      <c r="L520" s="1"/>
      <c r="M520" s="1"/>
      <c r="N520" s="1"/>
      <c r="O520" s="1"/>
    </row>
    <row r="521" spans="2:15" ht="42" customHeight="1">
      <c r="B521" s="3699" t="s">
        <v>857</v>
      </c>
      <c r="C521" s="3659"/>
      <c r="D521" s="3703" t="s">
        <v>858</v>
      </c>
      <c r="E521" s="2885"/>
      <c r="F521" s="3659"/>
      <c r="G521" s="3705" t="s">
        <v>859</v>
      </c>
      <c r="H521" s="3659"/>
      <c r="I521" s="3698" t="s">
        <v>860</v>
      </c>
      <c r="J521" s="2885"/>
      <c r="K521" s="3659"/>
      <c r="L521" s="3699" t="s">
        <v>861</v>
      </c>
      <c r="M521" s="3112"/>
      <c r="N521" s="3655"/>
      <c r="O521" s="2882"/>
    </row>
    <row r="522" spans="2:15" ht="15" customHeight="1">
      <c r="B522" s="2913"/>
      <c r="C522" s="3660"/>
      <c r="D522" s="3704"/>
      <c r="E522" s="2913"/>
      <c r="F522" s="3660"/>
      <c r="G522" s="3704"/>
      <c r="H522" s="3660"/>
      <c r="I522" s="2913"/>
      <c r="J522" s="2913"/>
      <c r="K522" s="3660"/>
      <c r="L522" s="2913"/>
      <c r="M522" s="3700"/>
      <c r="N522" s="2882"/>
      <c r="O522" s="2882"/>
    </row>
    <row r="523" spans="2:15" ht="12.75" customHeight="1">
      <c r="B523" s="3617" t="s">
        <v>1061</v>
      </c>
      <c r="C523" s="3414"/>
      <c r="D523" s="3620" t="s">
        <v>727</v>
      </c>
      <c r="E523" s="2885"/>
      <c r="F523" s="3414"/>
      <c r="G523" s="3617" t="s">
        <v>1062</v>
      </c>
      <c r="H523" s="3414"/>
      <c r="I523" s="3617" t="s">
        <v>1063</v>
      </c>
      <c r="J523" s="2885"/>
      <c r="K523" s="3414"/>
      <c r="L523" s="3617" t="s">
        <v>1064</v>
      </c>
      <c r="M523" s="3414"/>
      <c r="N523" s="1704"/>
      <c r="O523" s="1704"/>
    </row>
    <row r="524" spans="2:15" ht="15" customHeight="1">
      <c r="B524" s="3618"/>
      <c r="C524" s="3414"/>
      <c r="D524" s="3618"/>
      <c r="E524" s="2882"/>
      <c r="F524" s="3414"/>
      <c r="G524" s="3618"/>
      <c r="H524" s="3414"/>
      <c r="I524" s="3618"/>
      <c r="J524" s="2882"/>
      <c r="K524" s="3414"/>
      <c r="L524" s="3618"/>
      <c r="M524" s="3414"/>
      <c r="N524" s="1704"/>
      <c r="O524" s="1704"/>
    </row>
    <row r="525" spans="2:15" ht="162" customHeight="1">
      <c r="B525" s="3619"/>
      <c r="C525" s="3415"/>
      <c r="D525" s="3619"/>
      <c r="E525" s="3424"/>
      <c r="F525" s="3415"/>
      <c r="G525" s="3619"/>
      <c r="H525" s="3415"/>
      <c r="I525" s="3619"/>
      <c r="J525" s="3424"/>
      <c r="K525" s="3415"/>
      <c r="L525" s="3619"/>
      <c r="M525" s="3415"/>
      <c r="N525" s="1704"/>
      <c r="O525" s="1704"/>
    </row>
    <row r="526" spans="2:15" ht="12.75" customHeight="1">
      <c r="B526" s="3629" t="s">
        <v>1065</v>
      </c>
      <c r="C526" s="3623"/>
      <c r="D526" s="3621" t="s">
        <v>1066</v>
      </c>
      <c r="E526" s="3622"/>
      <c r="F526" s="3623"/>
      <c r="G526" s="3629" t="s">
        <v>1067</v>
      </c>
      <c r="H526" s="3623"/>
      <c r="I526" s="3629" t="s">
        <v>1068</v>
      </c>
      <c r="J526" s="3622"/>
      <c r="K526" s="3623"/>
      <c r="L526" s="3617" t="s">
        <v>1064</v>
      </c>
      <c r="M526" s="3414"/>
      <c r="N526" s="1"/>
      <c r="O526" s="1"/>
    </row>
    <row r="527" spans="2:15" ht="15" customHeight="1">
      <c r="B527" s="3619"/>
      <c r="C527" s="3415"/>
      <c r="D527" s="3619"/>
      <c r="E527" s="3424"/>
      <c r="F527" s="3415"/>
      <c r="G527" s="3619"/>
      <c r="H527" s="3415"/>
      <c r="I527" s="3619"/>
      <c r="J527" s="3424"/>
      <c r="K527" s="3415"/>
      <c r="L527" s="3619"/>
      <c r="M527" s="3415"/>
      <c r="N527" s="1"/>
      <c r="O527" s="1"/>
    </row>
    <row r="528" spans="2:15" ht="16.5" customHeight="1">
      <c r="B528" s="3629" t="s">
        <v>1069</v>
      </c>
      <c r="C528" s="3623"/>
      <c r="D528" s="3621" t="s">
        <v>727</v>
      </c>
      <c r="E528" s="3622"/>
      <c r="F528" s="3623"/>
      <c r="G528" s="3629" t="s">
        <v>1070</v>
      </c>
      <c r="H528" s="3623"/>
      <c r="I528" s="3629" t="s">
        <v>1068</v>
      </c>
      <c r="J528" s="3622"/>
      <c r="K528" s="3623"/>
      <c r="L528" s="3617" t="s">
        <v>1064</v>
      </c>
      <c r="M528" s="3414"/>
      <c r="N528" s="1"/>
      <c r="O528" s="1"/>
    </row>
    <row r="529" spans="2:15" ht="12.75" customHeight="1">
      <c r="B529" s="3618"/>
      <c r="C529" s="3414"/>
      <c r="D529" s="3618"/>
      <c r="E529" s="2882"/>
      <c r="F529" s="3414"/>
      <c r="G529" s="3618"/>
      <c r="H529" s="3414"/>
      <c r="I529" s="3618"/>
      <c r="J529" s="2882"/>
      <c r="K529" s="3414"/>
      <c r="L529" s="3618"/>
      <c r="M529" s="3414"/>
      <c r="N529" s="1"/>
      <c r="O529" s="1"/>
    </row>
    <row r="530" spans="2:15" ht="12.75" customHeight="1">
      <c r="B530" s="3619"/>
      <c r="C530" s="3415"/>
      <c r="D530" s="3619"/>
      <c r="E530" s="3424"/>
      <c r="F530" s="3415"/>
      <c r="G530" s="3619"/>
      <c r="H530" s="3415"/>
      <c r="I530" s="3619"/>
      <c r="J530" s="3424"/>
      <c r="K530" s="3415"/>
      <c r="L530" s="3619"/>
      <c r="M530" s="3415"/>
      <c r="N530" s="1"/>
      <c r="O530" s="1"/>
    </row>
    <row r="531" spans="2:15" ht="15" customHeight="1">
      <c r="B531" s="3629" t="s">
        <v>1071</v>
      </c>
      <c r="C531" s="3623"/>
      <c r="D531" s="3621" t="s">
        <v>1066</v>
      </c>
      <c r="E531" s="3622"/>
      <c r="F531" s="3623"/>
      <c r="G531" s="3629" t="s">
        <v>1072</v>
      </c>
      <c r="H531" s="3623"/>
      <c r="I531" s="3686" t="s">
        <v>1073</v>
      </c>
      <c r="J531" s="2882"/>
      <c r="K531" s="3515"/>
      <c r="L531" s="3617" t="s">
        <v>1064</v>
      </c>
      <c r="M531" s="3414"/>
      <c r="N531" s="1"/>
      <c r="O531" s="1"/>
    </row>
    <row r="532" spans="2:15" ht="15" customHeight="1">
      <c r="B532" s="3618"/>
      <c r="C532" s="3414"/>
      <c r="D532" s="3618"/>
      <c r="E532" s="2882"/>
      <c r="F532" s="3414"/>
      <c r="G532" s="3618"/>
      <c r="H532" s="3414"/>
      <c r="I532" s="3519"/>
      <c r="J532" s="2882"/>
      <c r="K532" s="3515"/>
      <c r="L532" s="3618"/>
      <c r="M532" s="3414"/>
      <c r="N532" s="1"/>
      <c r="O532" s="1"/>
    </row>
    <row r="533" spans="2:15" ht="14.25" customHeight="1">
      <c r="B533" s="3619"/>
      <c r="C533" s="3415"/>
      <c r="D533" s="3619"/>
      <c r="E533" s="3424"/>
      <c r="F533" s="3415"/>
      <c r="G533" s="3619"/>
      <c r="H533" s="3415"/>
      <c r="I533" s="3687"/>
      <c r="J533" s="3084"/>
      <c r="K533" s="3688"/>
      <c r="L533" s="3619"/>
      <c r="M533" s="3415"/>
      <c r="N533" s="1"/>
      <c r="O533" s="1"/>
    </row>
    <row r="534" spans="2:15" ht="15" customHeight="1">
      <c r="B534" s="3629" t="s">
        <v>1074</v>
      </c>
      <c r="C534" s="3623"/>
      <c r="D534" s="3621" t="s">
        <v>727</v>
      </c>
      <c r="E534" s="3622"/>
      <c r="F534" s="3623"/>
      <c r="G534" s="3629" t="s">
        <v>1075</v>
      </c>
      <c r="H534" s="3623"/>
      <c r="I534" s="3629" t="s">
        <v>1076</v>
      </c>
      <c r="J534" s="3622"/>
      <c r="K534" s="3623"/>
      <c r="L534" s="3617" t="s">
        <v>1064</v>
      </c>
      <c r="M534" s="3414"/>
      <c r="N534" s="1"/>
      <c r="O534" s="1"/>
    </row>
    <row r="535" spans="2:15" ht="15" customHeight="1">
      <c r="B535" s="3618"/>
      <c r="C535" s="3414"/>
      <c r="D535" s="3618"/>
      <c r="E535" s="2882"/>
      <c r="F535" s="3414"/>
      <c r="G535" s="3618"/>
      <c r="H535" s="3414"/>
      <c r="I535" s="3618"/>
      <c r="J535" s="2882"/>
      <c r="K535" s="3414"/>
      <c r="L535" s="3618"/>
      <c r="M535" s="3414"/>
      <c r="N535" s="1"/>
      <c r="O535" s="1"/>
    </row>
    <row r="536" spans="2:15" ht="55.5" customHeight="1">
      <c r="B536" s="3619"/>
      <c r="C536" s="3415"/>
      <c r="D536" s="3619"/>
      <c r="E536" s="3424"/>
      <c r="F536" s="3415"/>
      <c r="G536" s="3619"/>
      <c r="H536" s="3415"/>
      <c r="I536" s="3619"/>
      <c r="J536" s="3424"/>
      <c r="K536" s="3415"/>
      <c r="L536" s="3619"/>
      <c r="M536" s="3415"/>
      <c r="N536" s="1"/>
      <c r="O536" s="1"/>
    </row>
    <row r="537" spans="2:15" ht="16.5" customHeight="1">
      <c r="B537" s="3629" t="s">
        <v>1077</v>
      </c>
      <c r="C537" s="3623"/>
      <c r="D537" s="3621" t="s">
        <v>727</v>
      </c>
      <c r="E537" s="3622"/>
      <c r="F537" s="3623"/>
      <c r="G537" s="3629" t="s">
        <v>1078</v>
      </c>
      <c r="H537" s="3623"/>
      <c r="I537" s="3629" t="s">
        <v>1079</v>
      </c>
      <c r="J537" s="3622"/>
      <c r="K537" s="3623"/>
      <c r="L537" s="3617" t="s">
        <v>1064</v>
      </c>
      <c r="M537" s="3414"/>
      <c r="N537" s="1"/>
      <c r="O537" s="1"/>
    </row>
    <row r="538" spans="2:15" ht="12.75" customHeight="1">
      <c r="B538" s="3618"/>
      <c r="C538" s="3414"/>
      <c r="D538" s="3618"/>
      <c r="E538" s="2882"/>
      <c r="F538" s="3414"/>
      <c r="G538" s="3618"/>
      <c r="H538" s="3414"/>
      <c r="I538" s="3618"/>
      <c r="J538" s="2882"/>
      <c r="K538" s="3414"/>
      <c r="L538" s="3618"/>
      <c r="M538" s="3414"/>
      <c r="N538" s="1"/>
      <c r="O538" s="1"/>
    </row>
    <row r="539" spans="2:15" ht="12.75" customHeight="1">
      <c r="B539" s="3619"/>
      <c r="C539" s="3415"/>
      <c r="D539" s="3619"/>
      <c r="E539" s="3424"/>
      <c r="F539" s="3415"/>
      <c r="G539" s="3619"/>
      <c r="H539" s="3415"/>
      <c r="I539" s="3619"/>
      <c r="J539" s="3424"/>
      <c r="K539" s="3415"/>
      <c r="L539" s="3619"/>
      <c r="M539" s="3415"/>
      <c r="N539" s="1"/>
      <c r="O539" s="1"/>
    </row>
    <row r="540" spans="2:15" ht="16.5" customHeight="1">
      <c r="B540" s="3629" t="s">
        <v>1080</v>
      </c>
      <c r="C540" s="3623"/>
      <c r="D540" s="3621" t="s">
        <v>728</v>
      </c>
      <c r="E540" s="3622"/>
      <c r="F540" s="3623"/>
      <c r="G540" s="3629" t="s">
        <v>1081</v>
      </c>
      <c r="H540" s="3623"/>
      <c r="I540" s="3629" t="s">
        <v>1068</v>
      </c>
      <c r="J540" s="3622"/>
      <c r="K540" s="3623"/>
      <c r="L540" s="3617" t="s">
        <v>1064</v>
      </c>
      <c r="M540" s="3414"/>
      <c r="N540" s="1"/>
      <c r="O540" s="1"/>
    </row>
    <row r="541" spans="2:15" ht="12.75" customHeight="1">
      <c r="B541" s="3618"/>
      <c r="C541" s="3414"/>
      <c r="D541" s="3618"/>
      <c r="E541" s="2882"/>
      <c r="F541" s="3414"/>
      <c r="G541" s="3618"/>
      <c r="H541" s="3414"/>
      <c r="I541" s="3618"/>
      <c r="J541" s="2882"/>
      <c r="K541" s="3414"/>
      <c r="L541" s="3618"/>
      <c r="M541" s="3414"/>
      <c r="N541" s="1"/>
      <c r="O541" s="1"/>
    </row>
    <row r="542" spans="2:15" ht="12.75" customHeight="1">
      <c r="B542" s="3619"/>
      <c r="C542" s="3415"/>
      <c r="D542" s="3619"/>
      <c r="E542" s="3424"/>
      <c r="F542" s="3415"/>
      <c r="G542" s="3619"/>
      <c r="H542" s="3415"/>
      <c r="I542" s="3619"/>
      <c r="J542" s="3424"/>
      <c r="K542" s="3415"/>
      <c r="L542" s="3619"/>
      <c r="M542" s="3415"/>
      <c r="N542" s="1"/>
      <c r="O542" s="1"/>
    </row>
    <row r="543" spans="2:15" ht="12.75" customHeight="1">
      <c r="B543" s="3629" t="s">
        <v>1082</v>
      </c>
      <c r="C543" s="3623"/>
      <c r="D543" s="3621" t="s">
        <v>726</v>
      </c>
      <c r="E543" s="3622"/>
      <c r="F543" s="3623"/>
      <c r="G543" s="3629" t="s">
        <v>1083</v>
      </c>
      <c r="H543" s="3623"/>
      <c r="I543" s="3629" t="s">
        <v>1084</v>
      </c>
      <c r="J543" s="3622"/>
      <c r="K543" s="3623"/>
      <c r="L543" s="3629" t="s">
        <v>1085</v>
      </c>
      <c r="M543" s="3623"/>
      <c r="N543" s="1"/>
      <c r="O543" s="1"/>
    </row>
    <row r="544" spans="2:15" ht="12.75" customHeight="1">
      <c r="B544" s="3618"/>
      <c r="C544" s="3414"/>
      <c r="D544" s="3618"/>
      <c r="E544" s="2882"/>
      <c r="F544" s="3414"/>
      <c r="G544" s="3618"/>
      <c r="H544" s="3414"/>
      <c r="I544" s="3618"/>
      <c r="J544" s="2882"/>
      <c r="K544" s="3414"/>
      <c r="L544" s="3618"/>
      <c r="M544" s="3414"/>
      <c r="N544" s="1"/>
      <c r="O544" s="1"/>
    </row>
    <row r="545" spans="2:19" ht="12.75" customHeight="1">
      <c r="B545" s="3619"/>
      <c r="C545" s="3415"/>
      <c r="D545" s="3619"/>
      <c r="E545" s="3424"/>
      <c r="F545" s="3415"/>
      <c r="G545" s="3619"/>
      <c r="H545" s="3415"/>
      <c r="I545" s="3619"/>
      <c r="J545" s="3424"/>
      <c r="K545" s="3415"/>
      <c r="L545" s="3619"/>
      <c r="M545" s="3415"/>
      <c r="N545" s="1"/>
      <c r="O545" s="1"/>
    </row>
    <row r="546" spans="2:19" ht="12.75" customHeight="1">
      <c r="B546" s="3629" t="s">
        <v>1086</v>
      </c>
      <c r="C546" s="3623"/>
      <c r="D546" s="3621" t="s">
        <v>726</v>
      </c>
      <c r="E546" s="3622"/>
      <c r="F546" s="3623"/>
      <c r="G546" s="3629" t="s">
        <v>1087</v>
      </c>
      <c r="H546" s="3623"/>
      <c r="I546" s="3629" t="s">
        <v>1088</v>
      </c>
      <c r="J546" s="3622"/>
      <c r="K546" s="3623"/>
      <c r="L546" s="3629" t="s">
        <v>1085</v>
      </c>
      <c r="M546" s="3623"/>
      <c r="N546" s="1"/>
      <c r="O546" s="1"/>
    </row>
    <row r="547" spans="2:19" ht="12.75" customHeight="1">
      <c r="B547" s="3618"/>
      <c r="C547" s="3414"/>
      <c r="D547" s="3618"/>
      <c r="E547" s="2882"/>
      <c r="F547" s="3414"/>
      <c r="G547" s="3618"/>
      <c r="H547" s="3414"/>
      <c r="I547" s="3618"/>
      <c r="J547" s="2882"/>
      <c r="K547" s="3414"/>
      <c r="L547" s="3618"/>
      <c r="M547" s="3414"/>
      <c r="N547" s="1"/>
      <c r="O547" s="1"/>
    </row>
    <row r="548" spans="2:19" ht="12.75" customHeight="1">
      <c r="B548" s="3619"/>
      <c r="C548" s="3415"/>
      <c r="D548" s="3619"/>
      <c r="E548" s="3424"/>
      <c r="F548" s="3415"/>
      <c r="G548" s="3619"/>
      <c r="H548" s="3415"/>
      <c r="I548" s="3619"/>
      <c r="J548" s="3424"/>
      <c r="K548" s="3415"/>
      <c r="L548" s="3619"/>
      <c r="M548" s="3415"/>
      <c r="N548" s="1"/>
      <c r="O548" s="1"/>
    </row>
    <row r="549" spans="2:19" ht="12.75" customHeight="1">
      <c r="B549" s="3629" t="s">
        <v>1089</v>
      </c>
      <c r="C549" s="3623"/>
      <c r="D549" s="3621" t="s">
        <v>726</v>
      </c>
      <c r="E549" s="3622"/>
      <c r="F549" s="3623"/>
      <c r="G549" s="3629" t="s">
        <v>1090</v>
      </c>
      <c r="H549" s="3623"/>
      <c r="I549" s="3629" t="s">
        <v>1068</v>
      </c>
      <c r="J549" s="3622"/>
      <c r="K549" s="3623"/>
      <c r="L549" s="3629" t="s">
        <v>1085</v>
      </c>
      <c r="M549" s="3623"/>
      <c r="N549" s="1"/>
      <c r="O549" s="1"/>
    </row>
    <row r="550" spans="2:19" ht="12.75" customHeight="1">
      <c r="B550" s="3618"/>
      <c r="C550" s="3414"/>
      <c r="D550" s="3618"/>
      <c r="E550" s="2882"/>
      <c r="F550" s="3414"/>
      <c r="G550" s="3618"/>
      <c r="H550" s="3414"/>
      <c r="I550" s="3618"/>
      <c r="J550" s="2882"/>
      <c r="K550" s="3414"/>
      <c r="L550" s="3618"/>
      <c r="M550" s="3414"/>
      <c r="N550" s="1"/>
      <c r="O550" s="1"/>
      <c r="P550" s="1"/>
      <c r="Q550" s="1"/>
      <c r="R550" s="1"/>
      <c r="S550" s="1"/>
    </row>
    <row r="551" spans="2:19" ht="12.75" customHeight="1">
      <c r="B551" s="3619"/>
      <c r="C551" s="3415"/>
      <c r="D551" s="3619"/>
      <c r="E551" s="3424"/>
      <c r="F551" s="3415"/>
      <c r="G551" s="3619"/>
      <c r="H551" s="3415"/>
      <c r="I551" s="3619"/>
      <c r="J551" s="3424"/>
      <c r="K551" s="3415"/>
      <c r="L551" s="3619"/>
      <c r="M551" s="3415"/>
      <c r="N551" s="1"/>
      <c r="O551" s="1"/>
      <c r="P551" s="1"/>
      <c r="Q551" s="1"/>
      <c r="R551" s="1"/>
      <c r="S551" s="1"/>
    </row>
    <row r="552" spans="2:19" ht="12.75" customHeight="1">
      <c r="B552" s="3629" t="s">
        <v>1091</v>
      </c>
      <c r="C552" s="3623"/>
      <c r="D552" s="3621" t="s">
        <v>726</v>
      </c>
      <c r="E552" s="3622"/>
      <c r="F552" s="3623"/>
      <c r="G552" s="3629" t="s">
        <v>1092</v>
      </c>
      <c r="H552" s="3623"/>
      <c r="I552" s="3629" t="s">
        <v>1093</v>
      </c>
      <c r="J552" s="3622"/>
      <c r="K552" s="3623"/>
      <c r="L552" s="3629" t="s">
        <v>1085</v>
      </c>
      <c r="M552" s="3623"/>
      <c r="N552" s="1"/>
      <c r="O552" s="1"/>
      <c r="P552" s="1"/>
      <c r="Q552" s="1"/>
      <c r="R552" s="1"/>
      <c r="S552" s="1"/>
    </row>
    <row r="553" spans="2:19" ht="12.75" customHeight="1">
      <c r="B553" s="3618"/>
      <c r="C553" s="3414"/>
      <c r="D553" s="3618"/>
      <c r="E553" s="2882"/>
      <c r="F553" s="3414"/>
      <c r="G553" s="3618"/>
      <c r="H553" s="3414"/>
      <c r="I553" s="3618"/>
      <c r="J553" s="2882"/>
      <c r="K553" s="3414"/>
      <c r="L553" s="3618"/>
      <c r="M553" s="3414"/>
      <c r="N553" s="1"/>
      <c r="O553" s="1"/>
      <c r="P553" s="1"/>
      <c r="Q553" s="1"/>
      <c r="R553" s="1"/>
      <c r="S553" s="1"/>
    </row>
    <row r="554" spans="2:19" ht="12.75" customHeight="1">
      <c r="B554" s="3619"/>
      <c r="C554" s="3415"/>
      <c r="D554" s="3619"/>
      <c r="E554" s="3424"/>
      <c r="F554" s="3415"/>
      <c r="G554" s="3619"/>
      <c r="H554" s="3415"/>
      <c r="I554" s="3619"/>
      <c r="J554" s="3424"/>
      <c r="K554" s="3415"/>
      <c r="L554" s="3619"/>
      <c r="M554" s="3415"/>
      <c r="N554" s="1"/>
      <c r="O554" s="1"/>
      <c r="P554" s="1"/>
      <c r="Q554" s="1"/>
      <c r="R554" s="1"/>
      <c r="S554" s="1"/>
    </row>
    <row r="555" spans="2:19" ht="12.75" customHeight="1">
      <c r="B555" s="1"/>
      <c r="C555" s="1"/>
      <c r="D555" s="1"/>
      <c r="E555" s="1"/>
      <c r="F555" s="1"/>
      <c r="G555" s="1"/>
      <c r="H555" s="1"/>
      <c r="I555" s="1"/>
      <c r="J555" s="1"/>
      <c r="K555" s="1"/>
      <c r="L555" s="1"/>
      <c r="M555" s="1"/>
      <c r="N555" s="1"/>
      <c r="O555" s="1"/>
      <c r="P555" s="1"/>
      <c r="Q555" s="1"/>
      <c r="R555" s="1"/>
      <c r="S555" s="1"/>
    </row>
    <row r="556" spans="2:19" ht="12.75" customHeight="1">
      <c r="B556" s="3157" t="s">
        <v>873</v>
      </c>
      <c r="C556" s="2885"/>
      <c r="D556" s="2885"/>
      <c r="E556" s="2885"/>
      <c r="F556" s="2885"/>
      <c r="G556" s="2885"/>
      <c r="H556" s="2885"/>
      <c r="I556" s="2885"/>
      <c r="J556" s="1865"/>
      <c r="K556" s="1865"/>
      <c r="L556" s="1865"/>
      <c r="M556" s="1865"/>
      <c r="N556" s="1"/>
      <c r="O556" s="1"/>
      <c r="P556" s="1"/>
      <c r="Q556" s="1"/>
      <c r="R556" s="1"/>
      <c r="S556" s="1"/>
    </row>
    <row r="557" spans="2:19" ht="12.75" customHeight="1">
      <c r="B557" s="2885"/>
      <c r="C557" s="2885"/>
      <c r="D557" s="2885"/>
      <c r="E557" s="2885"/>
      <c r="F557" s="2885"/>
      <c r="G557" s="2885"/>
      <c r="H557" s="2885"/>
      <c r="I557" s="2885"/>
      <c r="J557" s="1865"/>
      <c r="K557" s="1865"/>
      <c r="L557" s="1865"/>
      <c r="M557" s="1865"/>
      <c r="N557" s="1"/>
      <c r="O557" s="1"/>
      <c r="P557" s="1"/>
      <c r="Q557" s="1"/>
      <c r="R557" s="1"/>
      <c r="S557" s="1"/>
    </row>
    <row r="558" spans="2:19" ht="12.75" customHeight="1">
      <c r="B558" s="1"/>
      <c r="C558" s="1"/>
      <c r="D558" s="1"/>
      <c r="E558" s="1"/>
      <c r="F558" s="1"/>
      <c r="G558" s="1"/>
      <c r="H558" s="1"/>
      <c r="I558" s="1"/>
      <c r="J558" s="1"/>
      <c r="K558" s="1"/>
      <c r="L558" s="1"/>
      <c r="M558" s="1"/>
      <c r="N558" s="1"/>
      <c r="O558" s="1"/>
      <c r="P558" s="1"/>
      <c r="Q558" s="1"/>
      <c r="R558" s="1"/>
      <c r="S558" s="1"/>
    </row>
    <row r="559" spans="2:19" ht="15" customHeight="1">
      <c r="B559" s="3658" t="s">
        <v>1094</v>
      </c>
      <c r="C559" s="2885"/>
      <c r="D559" s="2885"/>
      <c r="E559" s="2885"/>
      <c r="F559" s="2885"/>
      <c r="G559" s="2885"/>
      <c r="H559" s="3659"/>
      <c r="I559" s="3691" t="s">
        <v>1095</v>
      </c>
      <c r="J559" s="2885"/>
      <c r="K559" s="2885"/>
      <c r="L559" s="2885"/>
      <c r="M559" s="2885"/>
      <c r="N559" s="3655"/>
      <c r="O559" s="2882"/>
      <c r="P559" s="1"/>
      <c r="Q559" s="1"/>
      <c r="R559" s="1"/>
      <c r="S559" s="1"/>
    </row>
    <row r="560" spans="2:19" ht="44.25" customHeight="1">
      <c r="B560" s="2913"/>
      <c r="C560" s="2913"/>
      <c r="D560" s="2913"/>
      <c r="E560" s="2913"/>
      <c r="F560" s="2913"/>
      <c r="G560" s="2913"/>
      <c r="H560" s="3660"/>
      <c r="I560" s="3692"/>
      <c r="J560" s="2913"/>
      <c r="K560" s="2913"/>
      <c r="L560" s="2913"/>
      <c r="M560" s="2913"/>
      <c r="N560" s="2882"/>
      <c r="O560" s="2882"/>
      <c r="P560" s="1"/>
      <c r="Q560" s="1"/>
      <c r="R560" s="1"/>
      <c r="S560" s="1"/>
    </row>
    <row r="561" spans="2:19" ht="114.75" customHeight="1">
      <c r="B561" s="3661" t="s">
        <v>1096</v>
      </c>
      <c r="C561" s="2885"/>
      <c r="D561" s="2885"/>
      <c r="E561" s="2885"/>
      <c r="F561" s="2885"/>
      <c r="G561" s="2885"/>
      <c r="H561" s="2885"/>
      <c r="I561" s="3693" t="s">
        <v>1097</v>
      </c>
      <c r="J561" s="2885"/>
      <c r="K561" s="2885"/>
      <c r="L561" s="2885"/>
      <c r="M561" s="2885"/>
      <c r="N561" s="1704"/>
      <c r="O561" s="1704"/>
      <c r="P561" s="1"/>
      <c r="Q561" s="1"/>
      <c r="R561" s="1"/>
      <c r="S561" s="1"/>
    </row>
    <row r="562" spans="2:19" ht="42" customHeight="1">
      <c r="B562" s="2885"/>
      <c r="C562" s="2882"/>
      <c r="D562" s="2882"/>
      <c r="E562" s="2882"/>
      <c r="F562" s="2882"/>
      <c r="G562" s="2882"/>
      <c r="H562" s="2885"/>
      <c r="I562" s="2941"/>
      <c r="J562" s="2882"/>
      <c r="K562" s="2882"/>
      <c r="L562" s="2882"/>
      <c r="M562" s="2885"/>
      <c r="N562" s="1"/>
      <c r="O562" s="1"/>
      <c r="P562" s="1"/>
      <c r="Q562" s="1"/>
      <c r="R562" s="1"/>
      <c r="S562" s="1"/>
    </row>
    <row r="563" spans="2:19" ht="15" customHeight="1">
      <c r="B563" s="2901"/>
      <c r="C563" s="2901"/>
      <c r="D563" s="2901"/>
      <c r="E563" s="2901"/>
      <c r="F563" s="2901"/>
      <c r="G563" s="2901"/>
      <c r="H563" s="2901"/>
      <c r="I563" s="2948"/>
      <c r="J563" s="2901"/>
      <c r="K563" s="2901"/>
      <c r="L563" s="2901"/>
      <c r="M563" s="2901"/>
      <c r="N563" s="1"/>
      <c r="O563" s="1"/>
      <c r="P563" s="1"/>
      <c r="Q563" s="1"/>
      <c r="R563" s="1704"/>
      <c r="S563" s="1704"/>
    </row>
    <row r="564" spans="2:19" ht="12.75" customHeight="1">
      <c r="B564" s="1"/>
      <c r="C564" s="1"/>
      <c r="D564" s="1"/>
      <c r="E564" s="1"/>
      <c r="F564" s="1"/>
      <c r="G564" s="1"/>
      <c r="H564" s="1"/>
      <c r="I564" s="1"/>
      <c r="J564" s="1"/>
      <c r="K564" s="1"/>
      <c r="L564" s="1"/>
      <c r="M564" s="1"/>
      <c r="N564" s="1"/>
      <c r="O564" s="1"/>
      <c r="P564" s="1"/>
      <c r="Q564" s="1"/>
      <c r="R564" s="1704"/>
      <c r="S564" s="1704"/>
    </row>
    <row r="565" spans="2:19" ht="15" customHeight="1">
      <c r="B565" s="3157" t="s">
        <v>1098</v>
      </c>
      <c r="C565" s="2885"/>
      <c r="D565" s="2885"/>
      <c r="E565" s="2885"/>
      <c r="F565" s="2885"/>
      <c r="G565" s="2885"/>
      <c r="H565" s="2885"/>
      <c r="I565" s="2885"/>
      <c r="J565" s="2885"/>
      <c r="K565" s="1865"/>
      <c r="L565" s="1865"/>
      <c r="M565" s="1865"/>
      <c r="N565" s="1865"/>
      <c r="O565" s="1865"/>
      <c r="P565" s="1129"/>
      <c r="Q565" s="1704"/>
      <c r="R565" s="3352"/>
      <c r="S565" s="2885"/>
    </row>
    <row r="566" spans="2:19" ht="12.75" customHeight="1">
      <c r="B566" s="1"/>
      <c r="C566" s="1"/>
      <c r="D566" s="1"/>
      <c r="E566" s="1"/>
      <c r="F566" s="1"/>
      <c r="G566" s="1"/>
      <c r="H566" s="1"/>
      <c r="I566" s="1"/>
      <c r="J566" s="1"/>
      <c r="K566" s="1"/>
      <c r="L566" s="1"/>
      <c r="M566" s="1"/>
      <c r="N566" s="1"/>
      <c r="O566" s="1"/>
      <c r="P566" s="1"/>
      <c r="Q566" s="1704"/>
      <c r="R566" s="2885"/>
      <c r="S566" s="2885"/>
    </row>
    <row r="567" spans="2:19" ht="12.75" customHeight="1">
      <c r="B567" s="3627" t="s">
        <v>1099</v>
      </c>
      <c r="C567" s="2885"/>
      <c r="D567" s="2885"/>
      <c r="E567" s="2912"/>
      <c r="F567" s="3628">
        <v>2023</v>
      </c>
      <c r="G567" s="2885"/>
      <c r="H567" s="2885"/>
      <c r="I567" s="2885"/>
      <c r="J567" s="3628">
        <v>2024</v>
      </c>
      <c r="K567" s="2885"/>
      <c r="L567" s="2885"/>
      <c r="M567" s="2885"/>
      <c r="N567" s="3628">
        <v>2025</v>
      </c>
      <c r="O567" s="2885"/>
      <c r="P567" s="3682"/>
      <c r="Q567" s="2983"/>
      <c r="R567" s="2885"/>
      <c r="S567" s="2885"/>
    </row>
    <row r="568" spans="2:19" ht="12.75" customHeight="1">
      <c r="B568" s="2913"/>
      <c r="C568" s="2913"/>
      <c r="D568" s="2913"/>
      <c r="E568" s="2914"/>
      <c r="F568" s="2918"/>
      <c r="G568" s="2913"/>
      <c r="H568" s="2913"/>
      <c r="I568" s="2913"/>
      <c r="J568" s="2918"/>
      <c r="K568" s="2913"/>
      <c r="L568" s="2913"/>
      <c r="M568" s="2913"/>
      <c r="N568" s="2918"/>
      <c r="O568" s="2913"/>
      <c r="P568" s="3683"/>
      <c r="Q568" s="2885"/>
      <c r="R568" s="2882"/>
      <c r="S568" s="2885"/>
    </row>
    <row r="569" spans="2:19" ht="15.75" customHeight="1">
      <c r="B569" s="3047" t="s">
        <v>1100</v>
      </c>
      <c r="C569" s="2995"/>
      <c r="D569" s="2995"/>
      <c r="E569" s="2996"/>
      <c r="F569" s="3680">
        <v>809.6</v>
      </c>
      <c r="G569" s="2995"/>
      <c r="H569" s="2995"/>
      <c r="I569" s="2995"/>
      <c r="J569" s="3680">
        <v>809.6</v>
      </c>
      <c r="K569" s="2995"/>
      <c r="L569" s="2995"/>
      <c r="M569" s="2995"/>
      <c r="N569" s="3684">
        <v>809.6</v>
      </c>
      <c r="O569" s="2995"/>
      <c r="P569" s="3685"/>
      <c r="Q569" s="2885"/>
      <c r="R569" s="2885"/>
      <c r="S569" s="2885"/>
    </row>
    <row r="570" spans="2:19" ht="18.75" customHeight="1">
      <c r="B570" s="2986" t="s">
        <v>1101</v>
      </c>
      <c r="C570" s="2908"/>
      <c r="D570" s="2908"/>
      <c r="E570" s="2909"/>
      <c r="F570" s="3681">
        <v>31.24</v>
      </c>
      <c r="G570" s="2908"/>
      <c r="H570" s="2908"/>
      <c r="I570" s="2908"/>
      <c r="J570" s="3681">
        <v>31.2</v>
      </c>
      <c r="K570" s="2908"/>
      <c r="L570" s="2908"/>
      <c r="M570" s="2908"/>
      <c r="N570" s="3696">
        <v>31.2</v>
      </c>
      <c r="O570" s="2908"/>
      <c r="P570" s="3695"/>
      <c r="Q570" s="1704"/>
      <c r="R570" s="1704"/>
      <c r="S570" s="1704"/>
    </row>
    <row r="571" spans="2:19" ht="18.75" customHeight="1">
      <c r="B571" s="2907" t="s">
        <v>1102</v>
      </c>
      <c r="C571" s="2908"/>
      <c r="D571" s="2908"/>
      <c r="E571" s="2909"/>
      <c r="F571" s="3679">
        <v>3.85E-2</v>
      </c>
      <c r="G571" s="2908"/>
      <c r="H571" s="2908"/>
      <c r="I571" s="2908"/>
      <c r="J571" s="3679">
        <v>3.8537549407114624E-2</v>
      </c>
      <c r="K571" s="2908"/>
      <c r="L571" s="2908"/>
      <c r="M571" s="2908"/>
      <c r="N571" s="3694">
        <v>3.85E-2</v>
      </c>
      <c r="O571" s="2908"/>
      <c r="P571" s="3695"/>
      <c r="Q571" s="1704"/>
      <c r="R571" s="1704"/>
      <c r="S571" s="1704"/>
    </row>
    <row r="572" spans="2:19" ht="15" customHeight="1">
      <c r="B572" s="3449" t="s">
        <v>1103</v>
      </c>
      <c r="C572" s="2993"/>
      <c r="D572" s="2993"/>
      <c r="E572" s="2994"/>
      <c r="F572" s="3656" t="s">
        <v>1104</v>
      </c>
      <c r="G572" s="2993"/>
      <c r="H572" s="2993"/>
      <c r="I572" s="2994"/>
      <c r="J572" s="3656" t="s">
        <v>1104</v>
      </c>
      <c r="K572" s="2993"/>
      <c r="L572" s="2993"/>
      <c r="M572" s="2994"/>
      <c r="N572" s="3656" t="s">
        <v>1104</v>
      </c>
      <c r="O572" s="2993"/>
      <c r="P572" s="3689"/>
      <c r="Q572" s="1704"/>
      <c r="R572" s="1704"/>
      <c r="S572" s="1704"/>
    </row>
    <row r="573" spans="2:19" ht="12.75" customHeight="1">
      <c r="B573" s="2882"/>
      <c r="C573" s="2882"/>
      <c r="D573" s="2882"/>
      <c r="E573" s="2912"/>
      <c r="F573" s="2941"/>
      <c r="G573" s="2882"/>
      <c r="H573" s="2882"/>
      <c r="I573" s="2912"/>
      <c r="J573" s="2941"/>
      <c r="K573" s="2882"/>
      <c r="L573" s="2882"/>
      <c r="M573" s="2912"/>
      <c r="N573" s="2941"/>
      <c r="O573" s="2934"/>
      <c r="P573" s="3682"/>
      <c r="Q573" s="2835"/>
      <c r="R573" s="1"/>
      <c r="S573" s="1"/>
    </row>
    <row r="574" spans="2:19" ht="12.75" customHeight="1">
      <c r="B574" s="2882"/>
      <c r="C574" s="2882"/>
      <c r="D574" s="2882"/>
      <c r="E574" s="2912"/>
      <c r="F574" s="2941"/>
      <c r="G574" s="2882"/>
      <c r="H574" s="2882"/>
      <c r="I574" s="2912"/>
      <c r="J574" s="2941"/>
      <c r="K574" s="2882"/>
      <c r="L574" s="2882"/>
      <c r="M574" s="2912"/>
      <c r="N574" s="2941"/>
      <c r="O574" s="2934"/>
      <c r="P574" s="3682"/>
      <c r="Q574" s="2835"/>
      <c r="R574" s="1"/>
      <c r="S574" s="1"/>
    </row>
    <row r="575" spans="2:19" ht="71.25" customHeight="1">
      <c r="B575" s="2882"/>
      <c r="C575" s="2882"/>
      <c r="D575" s="2882"/>
      <c r="E575" s="2912"/>
      <c r="F575" s="2941"/>
      <c r="G575" s="2882"/>
      <c r="H575" s="2882"/>
      <c r="I575" s="2912"/>
      <c r="J575" s="2941"/>
      <c r="K575" s="2882"/>
      <c r="L575" s="2882"/>
      <c r="M575" s="2912"/>
      <c r="N575" s="2941"/>
      <c r="O575" s="2934"/>
      <c r="P575" s="3682"/>
      <c r="Q575" s="2835"/>
      <c r="R575" s="1"/>
      <c r="S575" s="1"/>
    </row>
    <row r="576" spans="2:19" ht="12.75" customHeight="1">
      <c r="B576" s="2882"/>
      <c r="C576" s="2882"/>
      <c r="D576" s="2882"/>
      <c r="E576" s="2912"/>
      <c r="F576" s="2941"/>
      <c r="G576" s="2882"/>
      <c r="H576" s="2882"/>
      <c r="I576" s="2912"/>
      <c r="J576" s="2941"/>
      <c r="K576" s="2882"/>
      <c r="L576" s="2882"/>
      <c r="M576" s="2912"/>
      <c r="N576" s="2941"/>
      <c r="O576" s="2934"/>
      <c r="P576" s="3682"/>
      <c r="Q576" s="2835"/>
      <c r="R576" s="1"/>
      <c r="S576" s="1"/>
    </row>
    <row r="577" spans="2:19" ht="12.75" customHeight="1">
      <c r="B577" s="2901"/>
      <c r="C577" s="2901"/>
      <c r="D577" s="2901"/>
      <c r="E577" s="2955"/>
      <c r="F577" s="2948"/>
      <c r="G577" s="2901"/>
      <c r="H577" s="2901"/>
      <c r="I577" s="2955"/>
      <c r="J577" s="2948"/>
      <c r="K577" s="2901"/>
      <c r="L577" s="2901"/>
      <c r="M577" s="2955"/>
      <c r="N577" s="2948"/>
      <c r="O577" s="2901"/>
      <c r="P577" s="3690"/>
      <c r="Q577" s="2835"/>
      <c r="R577" s="1"/>
      <c r="S577" s="1"/>
    </row>
    <row r="578" spans="2:19" ht="12.75" customHeight="1">
      <c r="B578" s="1"/>
      <c r="C578" s="1"/>
      <c r="D578" s="1"/>
      <c r="E578" s="1"/>
      <c r="F578" s="1"/>
      <c r="G578" s="1"/>
      <c r="H578" s="1"/>
      <c r="I578" s="1"/>
      <c r="J578" s="1"/>
      <c r="K578" s="1"/>
      <c r="L578" s="1"/>
      <c r="M578" s="1"/>
      <c r="N578" s="1"/>
      <c r="O578" s="1"/>
      <c r="P578" s="1"/>
      <c r="Q578" s="1"/>
      <c r="R578" s="1"/>
      <c r="S578" s="1"/>
    </row>
    <row r="579" spans="2:19" ht="12.75" customHeight="1">
      <c r="B579" s="1"/>
      <c r="C579" s="1"/>
      <c r="D579" s="1"/>
      <c r="E579" s="1"/>
      <c r="F579" s="1"/>
      <c r="G579" s="1"/>
      <c r="H579" s="1"/>
      <c r="I579" s="1"/>
      <c r="J579" s="1"/>
      <c r="K579" s="1"/>
      <c r="L579" s="1"/>
      <c r="M579" s="1"/>
      <c r="N579" s="1"/>
      <c r="O579" s="1"/>
      <c r="P579" s="1"/>
      <c r="Q579" s="1"/>
      <c r="R579" s="1"/>
      <c r="S579" s="1"/>
    </row>
    <row r="580" spans="2:19" ht="27.75" customHeight="1">
      <c r="B580" s="1010" t="s">
        <v>315</v>
      </c>
      <c r="C580" s="10"/>
      <c r="D580" s="10"/>
      <c r="E580" s="10"/>
      <c r="F580" s="10"/>
      <c r="G580" s="10"/>
      <c r="H580" s="10"/>
      <c r="I580" s="10"/>
      <c r="J580" s="10"/>
      <c r="K580" s="10"/>
      <c r="L580" s="10"/>
      <c r="M580" s="10"/>
      <c r="N580" s="10"/>
      <c r="O580" s="10"/>
      <c r="P580" s="10"/>
      <c r="Q580" s="10"/>
      <c r="R580" s="10"/>
      <c r="S580" s="10"/>
    </row>
    <row r="583" spans="2:19" ht="12.75" customHeight="1">
      <c r="B583" s="1705" t="s">
        <v>316</v>
      </c>
      <c r="C583" s="1705"/>
      <c r="D583" s="1705"/>
      <c r="E583" s="1705"/>
      <c r="F583" s="1705"/>
      <c r="G583" s="1705"/>
      <c r="H583" s="1705"/>
      <c r="I583" s="1705"/>
      <c r="J583" s="1705"/>
      <c r="K583" s="1705"/>
      <c r="L583" s="1705"/>
      <c r="M583" s="1705"/>
    </row>
    <row r="584" spans="2:19" ht="12.75" customHeight="1">
      <c r="B584" s="1"/>
      <c r="C584" s="1"/>
      <c r="D584" s="1"/>
      <c r="E584" s="1"/>
      <c r="F584" s="1"/>
      <c r="G584" s="1"/>
      <c r="H584" s="1"/>
      <c r="I584" s="1"/>
      <c r="J584" s="1"/>
      <c r="K584" s="1"/>
      <c r="L584" s="1"/>
      <c r="M584" s="1"/>
    </row>
    <row r="585" spans="2:19" ht="15" customHeight="1">
      <c r="B585" s="3627" t="s">
        <v>1105</v>
      </c>
      <c r="C585" s="2885"/>
      <c r="D585" s="2885"/>
      <c r="E585" s="2885"/>
      <c r="F585" s="2885"/>
      <c r="G585" s="2885"/>
      <c r="H585" s="3628">
        <v>2023</v>
      </c>
      <c r="I585" s="2912"/>
      <c r="J585" s="3628">
        <v>2024</v>
      </c>
      <c r="K585" s="2912"/>
      <c r="L585" s="3625">
        <v>2025</v>
      </c>
      <c r="M585" s="2885"/>
    </row>
    <row r="586" spans="2:19" ht="12.75" customHeight="1">
      <c r="B586" s="2885"/>
      <c r="C586" s="2885"/>
      <c r="D586" s="2885"/>
      <c r="E586" s="2885"/>
      <c r="F586" s="2885"/>
      <c r="G586" s="2885"/>
      <c r="H586" s="2498" t="s">
        <v>84</v>
      </c>
      <c r="I586" s="2499" t="s">
        <v>107</v>
      </c>
      <c r="J586" s="2498" t="s">
        <v>84</v>
      </c>
      <c r="K586" s="2499" t="s">
        <v>107</v>
      </c>
      <c r="L586" s="2498" t="s">
        <v>84</v>
      </c>
      <c r="M586" s="2500" t="s">
        <v>107</v>
      </c>
    </row>
    <row r="587" spans="2:19" ht="21" customHeight="1">
      <c r="B587" s="3678" t="s">
        <v>981</v>
      </c>
      <c r="C587" s="2906"/>
      <c r="D587" s="2906"/>
      <c r="E587" s="2906"/>
      <c r="F587" s="2906"/>
      <c r="G587" s="2944"/>
      <c r="H587" s="1130">
        <v>0.47</v>
      </c>
      <c r="I587" s="1131">
        <v>0.47</v>
      </c>
      <c r="J587" s="2544">
        <v>0.47</v>
      </c>
      <c r="K587" s="1130">
        <v>0.47</v>
      </c>
      <c r="L587" s="1132">
        <v>0.47</v>
      </c>
      <c r="M587" s="2545">
        <v>0.47</v>
      </c>
    </row>
    <row r="588" spans="2:19" ht="15" customHeight="1">
      <c r="B588" s="3397" t="s">
        <v>1106</v>
      </c>
      <c r="C588" s="2885"/>
      <c r="D588" s="2885"/>
      <c r="E588" s="2885"/>
      <c r="F588" s="2885"/>
      <c r="G588" s="2885"/>
      <c r="H588" s="2885"/>
      <c r="I588" s="2885"/>
      <c r="J588" s="2885"/>
      <c r="K588" s="2885"/>
      <c r="L588" s="2885"/>
      <c r="M588" s="2885"/>
    </row>
    <row r="589" spans="2:19" ht="12.75" customHeight="1">
      <c r="B589" s="2885"/>
      <c r="C589" s="2882"/>
      <c r="D589" s="2882"/>
      <c r="E589" s="2882"/>
      <c r="F589" s="2882"/>
      <c r="G589" s="2882"/>
      <c r="H589" s="2882"/>
      <c r="I589" s="2882"/>
      <c r="J589" s="2882"/>
      <c r="K589" s="2882"/>
      <c r="L589" s="2882"/>
      <c r="M589" s="2885"/>
    </row>
    <row r="590" spans="2:19" ht="4.5" customHeight="1">
      <c r="B590" s="2901"/>
      <c r="C590" s="2901"/>
      <c r="D590" s="2901"/>
      <c r="E590" s="2901"/>
      <c r="F590" s="2901"/>
      <c r="G590" s="2901"/>
      <c r="H590" s="2901"/>
      <c r="I590" s="2901"/>
      <c r="J590" s="2901"/>
      <c r="K590" s="2901"/>
      <c r="L590" s="2901"/>
      <c r="M590" s="2901"/>
    </row>
    <row r="591" spans="2:19" ht="12.75" customHeight="1">
      <c r="B591" s="12"/>
      <c r="C591" s="12"/>
      <c r="D591" s="12"/>
      <c r="E591" s="12"/>
      <c r="F591" s="12"/>
      <c r="G591" s="12"/>
      <c r="H591" s="12"/>
      <c r="I591" s="12"/>
      <c r="J591" s="12"/>
      <c r="K591" s="12"/>
      <c r="L591" s="12"/>
      <c r="M591" s="12"/>
    </row>
    <row r="592" spans="2:19" ht="12.75" customHeight="1">
      <c r="B592" s="1"/>
      <c r="C592" s="1"/>
      <c r="D592" s="1"/>
      <c r="E592" s="1"/>
      <c r="F592" s="1"/>
      <c r="G592" s="1"/>
      <c r="H592" s="1"/>
      <c r="I592" s="1"/>
      <c r="J592" s="1"/>
      <c r="K592" s="1"/>
      <c r="L592" s="1"/>
      <c r="M592" s="1"/>
    </row>
    <row r="593" spans="2:14" ht="12.75" customHeight="1">
      <c r="B593" s="1705" t="s">
        <v>319</v>
      </c>
      <c r="C593" s="1705"/>
      <c r="D593" s="1705"/>
      <c r="E593" s="1705"/>
      <c r="F593" s="1705"/>
      <c r="G593" s="1705"/>
      <c r="H593" s="1705"/>
      <c r="I593" s="1705"/>
      <c r="J593" s="1705"/>
      <c r="K593" s="1705"/>
      <c r="L593" s="1705"/>
      <c r="M593" s="1705"/>
    </row>
    <row r="594" spans="2:14" ht="12.75" customHeight="1">
      <c r="B594" s="1705" t="s">
        <v>320</v>
      </c>
      <c r="C594" s="1933"/>
      <c r="D594" s="1933"/>
      <c r="E594" s="1933"/>
      <c r="F594" s="1933"/>
      <c r="G594" s="1933"/>
      <c r="H594" s="1933"/>
      <c r="I594" s="1933"/>
      <c r="J594" s="1933"/>
      <c r="K594" s="1933"/>
      <c r="L594" s="1933"/>
      <c r="M594" s="1933"/>
    </row>
    <row r="595" spans="2:14" ht="12.75" customHeight="1">
      <c r="B595" s="1"/>
      <c r="C595" s="1"/>
      <c r="D595" s="1"/>
      <c r="E595" s="1"/>
      <c r="F595" s="1"/>
      <c r="G595" s="1"/>
      <c r="H595" s="1"/>
      <c r="I595" s="1"/>
      <c r="J595" s="1"/>
      <c r="K595" s="1"/>
      <c r="L595" s="1"/>
      <c r="M595" s="1"/>
    </row>
    <row r="596" spans="2:14" ht="15" customHeight="1">
      <c r="B596" s="3627" t="s">
        <v>1107</v>
      </c>
      <c r="C596" s="2885"/>
      <c r="D596" s="2885"/>
      <c r="E596" s="3624">
        <v>2023</v>
      </c>
      <c r="F596" s="3624">
        <v>2024</v>
      </c>
      <c r="G596" s="3625">
        <v>2025</v>
      </c>
      <c r="H596" s="1"/>
      <c r="I596" s="1"/>
      <c r="J596" s="1"/>
      <c r="K596" s="1"/>
      <c r="L596" s="1"/>
      <c r="M596" s="1"/>
    </row>
    <row r="597" spans="2:14" ht="12.75" customHeight="1">
      <c r="B597" s="2913"/>
      <c r="C597" s="2913"/>
      <c r="D597" s="2913"/>
      <c r="E597" s="2916"/>
      <c r="F597" s="2916"/>
      <c r="G597" s="2918"/>
      <c r="H597" s="1"/>
      <c r="I597" s="1"/>
      <c r="J597" s="1"/>
      <c r="K597" s="1"/>
      <c r="L597" s="1"/>
      <c r="M597" s="1"/>
    </row>
    <row r="598" spans="2:14" ht="18" customHeight="1">
      <c r="B598" s="1925" t="s">
        <v>322</v>
      </c>
      <c r="C598" s="1925"/>
      <c r="D598" s="931"/>
      <c r="E598" s="2514">
        <v>4033448.0853168936</v>
      </c>
      <c r="F598" s="2513">
        <v>4243088</v>
      </c>
      <c r="G598" s="2513">
        <v>4390596.522292803</v>
      </c>
      <c r="H598" s="1133"/>
      <c r="I598" s="1"/>
      <c r="J598" s="1"/>
      <c r="K598" s="1"/>
      <c r="L598" s="1"/>
      <c r="M598" s="1"/>
      <c r="N598" s="1"/>
    </row>
    <row r="599" spans="2:14" ht="18.75" customHeight="1">
      <c r="B599" s="1791" t="s">
        <v>323</v>
      </c>
      <c r="C599" s="1791"/>
      <c r="D599" s="1792"/>
      <c r="E599" s="280">
        <v>87629.419315599996</v>
      </c>
      <c r="F599" s="1091">
        <v>64301</v>
      </c>
      <c r="G599" s="1091">
        <v>36862.679999999993</v>
      </c>
      <c r="H599" s="1133"/>
      <c r="I599" s="1"/>
      <c r="J599" s="1"/>
      <c r="K599" s="1"/>
      <c r="L599" s="1"/>
      <c r="M599" s="1"/>
      <c r="N599" s="1"/>
    </row>
    <row r="600" spans="2:14" ht="18" customHeight="1">
      <c r="B600" s="1801" t="s">
        <v>324</v>
      </c>
      <c r="C600" s="1801"/>
      <c r="D600" s="2443"/>
      <c r="E600" s="281">
        <v>4121077.5046324935</v>
      </c>
      <c r="F600" s="1092">
        <v>4307389</v>
      </c>
      <c r="G600" s="1092">
        <v>4427459.2022928027</v>
      </c>
      <c r="H600" s="1133"/>
      <c r="I600" s="1"/>
      <c r="J600" s="1"/>
      <c r="K600" s="1"/>
      <c r="L600" s="1"/>
      <c r="M600" s="1"/>
      <c r="N600" s="1"/>
    </row>
    <row r="601" spans="2:14" ht="19.5" customHeight="1">
      <c r="B601" s="1801" t="s">
        <v>325</v>
      </c>
      <c r="C601" s="1801"/>
      <c r="D601" s="2443"/>
      <c r="E601" s="281">
        <v>3252671.7370220004</v>
      </c>
      <c r="F601" s="1092">
        <v>3323427</v>
      </c>
      <c r="G601" s="1092">
        <v>3211270.0000000005</v>
      </c>
      <c r="H601" s="1133"/>
      <c r="I601" s="1"/>
      <c r="J601" s="1"/>
      <c r="K601" s="1"/>
      <c r="L601" s="1"/>
      <c r="M601" s="1"/>
      <c r="N601" s="1"/>
    </row>
    <row r="602" spans="2:14" ht="19.5" customHeight="1">
      <c r="B602" s="1802" t="s">
        <v>326</v>
      </c>
      <c r="C602" s="1802"/>
      <c r="D602" s="2445"/>
      <c r="E602" s="1134">
        <v>7373749.2416544938</v>
      </c>
      <c r="F602" s="1135">
        <v>7630816</v>
      </c>
      <c r="G602" s="1135">
        <v>7638729.2022928037</v>
      </c>
      <c r="H602" s="1133"/>
      <c r="I602" s="1"/>
      <c r="J602" s="1"/>
      <c r="K602" s="1"/>
      <c r="L602" s="1"/>
      <c r="M602" s="1"/>
      <c r="N602" s="1"/>
    </row>
    <row r="603" spans="2:14" ht="12.75" customHeight="1">
      <c r="B603" s="1"/>
      <c r="C603" s="1"/>
      <c r="D603" s="1"/>
      <c r="E603" s="1"/>
      <c r="F603" s="1"/>
      <c r="G603" s="1"/>
      <c r="H603" s="1"/>
      <c r="I603" s="1"/>
      <c r="J603" s="1"/>
      <c r="K603" s="1"/>
      <c r="L603" s="1"/>
      <c r="M603" s="1"/>
      <c r="N603" s="1"/>
    </row>
    <row r="604" spans="2:14" ht="12.75" customHeight="1">
      <c r="B604" s="1"/>
      <c r="C604" s="1"/>
      <c r="D604" s="1"/>
      <c r="E604" s="1"/>
      <c r="F604" s="1"/>
      <c r="G604" s="1"/>
      <c r="H604" s="1"/>
      <c r="I604" s="1"/>
      <c r="J604" s="1"/>
      <c r="K604" s="1"/>
      <c r="L604" s="1"/>
      <c r="M604" s="1"/>
      <c r="N604" s="1"/>
    </row>
    <row r="605" spans="2:14" ht="12.75" customHeight="1">
      <c r="B605" s="1705" t="s">
        <v>1108</v>
      </c>
      <c r="C605" s="1705"/>
      <c r="D605" s="1705"/>
      <c r="E605" s="1705"/>
      <c r="F605" s="1705"/>
      <c r="G605" s="1705"/>
      <c r="H605" s="1705"/>
      <c r="I605" s="1705"/>
      <c r="J605" s="1705"/>
      <c r="K605" s="1705"/>
      <c r="L605" s="1705"/>
      <c r="M605" s="1705"/>
      <c r="N605" s="1"/>
    </row>
    <row r="606" spans="2:14" ht="12.75" customHeight="1">
      <c r="B606" s="1"/>
      <c r="C606" s="1"/>
      <c r="D606" s="1"/>
      <c r="E606" s="1"/>
      <c r="F606" s="1"/>
      <c r="G606" s="1"/>
      <c r="H606" s="1"/>
      <c r="I606" s="1"/>
      <c r="J606" s="1"/>
      <c r="K606" s="1"/>
      <c r="L606" s="1"/>
      <c r="M606" s="1"/>
      <c r="N606" s="1"/>
    </row>
    <row r="607" spans="2:14" ht="15" customHeight="1">
      <c r="B607" s="3627" t="s">
        <v>1109</v>
      </c>
      <c r="C607" s="2885"/>
      <c r="D607" s="2885"/>
      <c r="E607" s="3624">
        <v>2023</v>
      </c>
      <c r="F607" s="3624">
        <v>2024</v>
      </c>
      <c r="G607" s="3625">
        <v>2025</v>
      </c>
      <c r="H607" s="1"/>
      <c r="I607" s="1"/>
      <c r="J607" s="1"/>
      <c r="K607" s="1"/>
      <c r="L607" s="1"/>
      <c r="M607" s="1"/>
      <c r="N607" s="1"/>
    </row>
    <row r="608" spans="2:14" ht="15" customHeight="1">
      <c r="B608" s="2913"/>
      <c r="C608" s="2913"/>
      <c r="D608" s="2913"/>
      <c r="E608" s="2916"/>
      <c r="F608" s="2916"/>
      <c r="G608" s="2918"/>
      <c r="H608" s="1"/>
      <c r="I608" s="1"/>
      <c r="J608" s="1"/>
      <c r="K608" s="1"/>
      <c r="L608" s="1"/>
      <c r="M608" s="1"/>
      <c r="N608" s="1"/>
    </row>
    <row r="609" spans="2:15" ht="24.75" customHeight="1">
      <c r="B609" s="2419" t="s">
        <v>1110</v>
      </c>
      <c r="C609" s="2419"/>
      <c r="D609" s="2419"/>
      <c r="E609" s="2546">
        <v>12970596.596922353</v>
      </c>
      <c r="F609" s="2547">
        <v>13614762</v>
      </c>
      <c r="G609" s="1136">
        <v>13476406</v>
      </c>
      <c r="H609" s="1"/>
      <c r="I609" s="1"/>
      <c r="J609" s="1"/>
      <c r="K609" s="1"/>
      <c r="L609" s="1"/>
      <c r="M609" s="1"/>
      <c r="N609" s="1"/>
    </row>
    <row r="610" spans="2:15" ht="15" customHeight="1">
      <c r="B610" s="3161" t="s">
        <v>1111</v>
      </c>
      <c r="C610" s="2933"/>
      <c r="D610" s="2933"/>
      <c r="E610" s="2933"/>
      <c r="F610" s="2933"/>
      <c r="G610" s="2933"/>
      <c r="H610" s="1"/>
      <c r="I610" s="1"/>
      <c r="J610" s="1"/>
      <c r="K610" s="1"/>
      <c r="L610" s="1"/>
      <c r="M610" s="1"/>
      <c r="N610" s="1"/>
    </row>
    <row r="611" spans="2:15" ht="12.75" customHeight="1">
      <c r="B611" s="2901"/>
      <c r="C611" s="2901"/>
      <c r="D611" s="2901"/>
      <c r="E611" s="2901"/>
      <c r="F611" s="2901"/>
      <c r="G611" s="2901"/>
      <c r="H611" s="1"/>
      <c r="I611" s="1"/>
      <c r="J611" s="1"/>
      <c r="K611" s="1"/>
      <c r="L611" s="1"/>
      <c r="M611" s="1"/>
      <c r="N611" s="1"/>
    </row>
    <row r="612" spans="2:15" ht="12.75" customHeight="1">
      <c r="B612" s="1"/>
      <c r="C612" s="1"/>
      <c r="D612" s="1"/>
      <c r="E612" s="1"/>
      <c r="F612" s="1"/>
      <c r="G612" s="1"/>
      <c r="H612" s="1"/>
      <c r="I612" s="1"/>
      <c r="J612" s="1"/>
      <c r="K612" s="1"/>
      <c r="L612" s="1"/>
      <c r="M612" s="1"/>
      <c r="N612" s="1"/>
    </row>
    <row r="613" spans="2:15" ht="12.75" customHeight="1">
      <c r="B613" s="1705" t="s">
        <v>1112</v>
      </c>
      <c r="C613" s="1705"/>
      <c r="D613" s="1705"/>
      <c r="E613" s="1705"/>
      <c r="F613" s="1705"/>
      <c r="G613" s="1705"/>
      <c r="H613" s="1705"/>
      <c r="I613" s="1705"/>
      <c r="J613" s="1705"/>
      <c r="K613" s="1705"/>
      <c r="L613" s="1705"/>
      <c r="M613" s="1705"/>
      <c r="N613" s="3655"/>
      <c r="O613" s="1807"/>
    </row>
    <row r="614" spans="2:15" ht="12.75" customHeight="1">
      <c r="B614" s="1705" t="s">
        <v>1113</v>
      </c>
      <c r="C614" s="1705"/>
      <c r="D614" s="1705"/>
      <c r="E614" s="1705"/>
      <c r="F614" s="1705"/>
      <c r="G614" s="1705"/>
      <c r="H614" s="1705"/>
      <c r="I614" s="1705"/>
      <c r="J614" s="1705"/>
      <c r="K614" s="1705"/>
      <c r="L614" s="1705"/>
      <c r="M614" s="1705"/>
      <c r="N614" s="2882"/>
      <c r="O614" s="1807"/>
    </row>
    <row r="615" spans="2:15" ht="12.75" customHeight="1">
      <c r="B615" s="1"/>
      <c r="C615" s="1"/>
      <c r="D615" s="1"/>
      <c r="E615" s="1"/>
      <c r="F615" s="1"/>
      <c r="G615" s="1"/>
      <c r="H615" s="1"/>
      <c r="I615" s="1"/>
      <c r="J615" s="1"/>
      <c r="K615" s="1"/>
      <c r="L615" s="1"/>
      <c r="M615" s="1"/>
      <c r="N615" s="2882"/>
      <c r="O615" s="1807"/>
    </row>
    <row r="616" spans="2:15" ht="3" customHeight="1">
      <c r="B616" s="3627"/>
      <c r="C616" s="2885"/>
      <c r="D616" s="2912"/>
      <c r="E616" s="3625">
        <v>2024</v>
      </c>
      <c r="F616" s="2885"/>
      <c r="G616" s="2885"/>
      <c r="H616" s="3625">
        <v>2025</v>
      </c>
      <c r="I616" s="2885"/>
      <c r="J616" s="2885"/>
      <c r="K616" s="1"/>
      <c r="L616" s="1"/>
      <c r="M616" s="1"/>
      <c r="N616" s="2882"/>
      <c r="O616" s="1807"/>
    </row>
    <row r="617" spans="2:15" ht="24" customHeight="1">
      <c r="B617" s="2913"/>
      <c r="C617" s="2913"/>
      <c r="D617" s="2914"/>
      <c r="E617" s="2918"/>
      <c r="F617" s="2913"/>
      <c r="G617" s="2913"/>
      <c r="H617" s="2918"/>
      <c r="I617" s="2913"/>
      <c r="J617" s="2913"/>
      <c r="K617" s="1"/>
      <c r="L617" s="1"/>
      <c r="M617" s="1"/>
      <c r="N617" s="2882"/>
      <c r="O617" s="1807"/>
    </row>
    <row r="618" spans="2:15" ht="52.5" customHeight="1">
      <c r="B618" s="3673" t="s">
        <v>1114</v>
      </c>
      <c r="C618" s="2913"/>
      <c r="D618" s="2914"/>
      <c r="E618" s="3668" t="s">
        <v>1115</v>
      </c>
      <c r="F618" s="2913"/>
      <c r="G618" s="2913"/>
      <c r="H618" s="3668" t="s">
        <v>1115</v>
      </c>
      <c r="I618" s="2913"/>
      <c r="J618" s="2913"/>
      <c r="K618" s="1"/>
      <c r="L618" s="1"/>
      <c r="M618" s="1"/>
      <c r="N618" s="1704"/>
      <c r="O618" s="1807"/>
    </row>
    <row r="619" spans="2:15" ht="42" customHeight="1">
      <c r="B619" s="3674" t="s">
        <v>1116</v>
      </c>
      <c r="C619" s="2901"/>
      <c r="D619" s="2955"/>
      <c r="E619" s="3669">
        <v>0.19</v>
      </c>
      <c r="F619" s="2901"/>
      <c r="G619" s="2901"/>
      <c r="H619" s="3670">
        <v>18.7</v>
      </c>
      <c r="I619" s="2882"/>
      <c r="J619" s="2882"/>
      <c r="K619" s="90"/>
      <c r="L619" s="90"/>
      <c r="M619" s="1137"/>
      <c r="N619" s="1810"/>
      <c r="O619" s="1807"/>
    </row>
    <row r="620" spans="2:15" ht="53.25" customHeight="1">
      <c r="B620" s="3630" t="s">
        <v>1117</v>
      </c>
      <c r="C620" s="2885"/>
      <c r="D620" s="2912"/>
      <c r="E620" s="3663" t="s">
        <v>1118</v>
      </c>
      <c r="F620" s="2913"/>
      <c r="G620" s="2913"/>
      <c r="H620" s="3671" t="s">
        <v>1118</v>
      </c>
      <c r="I620" s="3672"/>
      <c r="J620" s="3672"/>
      <c r="K620" s="12"/>
      <c r="L620" s="12"/>
      <c r="M620" s="12"/>
      <c r="N620" s="12"/>
    </row>
    <row r="621" spans="2:15" ht="28.5" customHeight="1">
      <c r="B621" s="3675" t="s">
        <v>1119</v>
      </c>
      <c r="C621" s="3676"/>
      <c r="D621" s="3676"/>
      <c r="E621" s="3664">
        <v>843689997</v>
      </c>
      <c r="F621" s="2901"/>
      <c r="G621" s="2901"/>
      <c r="H621" s="3666">
        <v>872806156.40999997</v>
      </c>
      <c r="I621" s="2901"/>
      <c r="J621" s="2901"/>
      <c r="K621" s="12"/>
      <c r="L621" s="12"/>
      <c r="M621" s="12"/>
      <c r="N621" s="12"/>
    </row>
    <row r="622" spans="2:15" ht="38.25" customHeight="1">
      <c r="B622" s="3677" t="s">
        <v>1120</v>
      </c>
      <c r="C622" s="2901"/>
      <c r="D622" s="2955"/>
      <c r="E622" s="3665">
        <v>0.18</v>
      </c>
      <c r="F622" s="2901"/>
      <c r="G622" s="2901"/>
      <c r="H622" s="3667">
        <v>0.17599999999999999</v>
      </c>
      <c r="I622" s="2901"/>
      <c r="J622" s="2901"/>
      <c r="K622" s="12"/>
      <c r="L622" s="12"/>
      <c r="M622" s="12"/>
      <c r="N622" s="12"/>
    </row>
    <row r="625" spans="2:13" ht="15" customHeight="1">
      <c r="B625" s="1705" t="s">
        <v>340</v>
      </c>
      <c r="C625" s="1705"/>
      <c r="D625" s="1705"/>
      <c r="E625" s="1705"/>
      <c r="F625" s="1705"/>
      <c r="G625" s="1705"/>
      <c r="H625" s="1705"/>
      <c r="I625" s="1705"/>
      <c r="J625" s="1705"/>
      <c r="K625" s="1705"/>
      <c r="L625" s="1705"/>
      <c r="M625" s="1705"/>
    </row>
    <row r="627" spans="2:13" ht="15" customHeight="1">
      <c r="B627" s="3627" t="s">
        <v>1121</v>
      </c>
      <c r="C627" s="2885"/>
      <c r="D627" s="2885"/>
      <c r="E627" s="3624">
        <v>2023</v>
      </c>
      <c r="F627" s="3657">
        <v>2024</v>
      </c>
      <c r="G627" s="3625">
        <v>2025</v>
      </c>
    </row>
    <row r="628" spans="2:13" ht="15" customHeight="1">
      <c r="B628" s="2913"/>
      <c r="C628" s="2913"/>
      <c r="D628" s="2913"/>
      <c r="E628" s="2916"/>
      <c r="F628" s="2916"/>
      <c r="G628" s="2918"/>
    </row>
    <row r="629" spans="2:13" ht="15" customHeight="1">
      <c r="B629" s="2483" t="s">
        <v>342</v>
      </c>
      <c r="C629" s="2538"/>
      <c r="D629" s="2538"/>
      <c r="E629" s="2538"/>
      <c r="F629" s="2538"/>
      <c r="G629" s="2538"/>
    </row>
    <row r="630" spans="2:13" ht="15" customHeight="1">
      <c r="B630" s="1787" t="s">
        <v>343</v>
      </c>
      <c r="C630" s="1787"/>
      <c r="D630" s="1788"/>
      <c r="E630" s="1040">
        <v>1013.01</v>
      </c>
      <c r="F630" s="1922">
        <v>1072.5999999999999</v>
      </c>
      <c r="G630" s="1922">
        <v>1039.3599999999999</v>
      </c>
    </row>
    <row r="631" spans="2:13" ht="15" customHeight="1">
      <c r="B631" s="1791" t="s">
        <v>344</v>
      </c>
      <c r="C631" s="1791"/>
      <c r="D631" s="1792"/>
      <c r="E631" s="1042">
        <v>1323.88</v>
      </c>
      <c r="F631" s="265">
        <v>1859.5</v>
      </c>
      <c r="G631" s="265">
        <v>1501.9</v>
      </c>
    </row>
    <row r="632" spans="2:13" ht="15" customHeight="1">
      <c r="B632" s="1791" t="s">
        <v>346</v>
      </c>
      <c r="C632" s="1791"/>
      <c r="D632" s="1792"/>
      <c r="E632" s="1042">
        <v>88.94</v>
      </c>
      <c r="F632" s="265">
        <v>79.3</v>
      </c>
      <c r="G632" s="265">
        <v>63.97</v>
      </c>
    </row>
    <row r="633" spans="2:13" ht="15" customHeight="1">
      <c r="B633" s="1795" t="s">
        <v>347</v>
      </c>
      <c r="C633" s="1795"/>
      <c r="D633" s="1796"/>
      <c r="E633" s="1044">
        <v>2425.8300000000004</v>
      </c>
      <c r="F633" s="266">
        <v>3011.4</v>
      </c>
      <c r="G633" s="266">
        <v>2605.23</v>
      </c>
    </row>
    <row r="634" spans="2:13" ht="15" customHeight="1">
      <c r="B634" s="2483" t="s">
        <v>348</v>
      </c>
      <c r="C634" s="2538"/>
      <c r="D634" s="2538"/>
      <c r="E634" s="2538"/>
      <c r="F634" s="2538"/>
      <c r="G634" s="2538"/>
    </row>
    <row r="635" spans="2:13" ht="15" customHeight="1">
      <c r="B635" s="2548" t="s">
        <v>565</v>
      </c>
      <c r="C635" s="2548"/>
      <c r="D635" s="1139"/>
      <c r="E635" s="1140">
        <v>217.09</v>
      </c>
      <c r="F635" s="2549">
        <v>0</v>
      </c>
      <c r="G635" s="1141">
        <v>0</v>
      </c>
    </row>
    <row r="636" spans="2:13" ht="15" customHeight="1">
      <c r="B636" s="2932" t="s">
        <v>1122</v>
      </c>
      <c r="C636" s="2933"/>
      <c r="D636" s="2933"/>
      <c r="E636" s="2933"/>
      <c r="F636" s="2933"/>
      <c r="G636" s="2933"/>
    </row>
    <row r="637" spans="2:13" ht="15" customHeight="1">
      <c r="B637" s="2885"/>
      <c r="C637" s="2882"/>
      <c r="D637" s="2882"/>
      <c r="E637" s="2882"/>
      <c r="F637" s="2882"/>
      <c r="G637" s="2885"/>
    </row>
    <row r="638" spans="2:13" ht="15" customHeight="1">
      <c r="B638" s="2901"/>
      <c r="C638" s="2901"/>
      <c r="D638" s="2901"/>
      <c r="E638" s="2901"/>
      <c r="F638" s="2901"/>
      <c r="G638" s="2901"/>
    </row>
    <row r="639" spans="2:13" ht="15" customHeight="1">
      <c r="B639" s="1"/>
      <c r="C639" s="1"/>
      <c r="D639" s="1"/>
      <c r="E639" s="1"/>
      <c r="F639" s="1"/>
      <c r="G639" s="1"/>
    </row>
    <row r="640" spans="2:13" ht="15" customHeight="1">
      <c r="B640" s="1"/>
      <c r="C640" s="1"/>
      <c r="D640" s="1"/>
      <c r="E640" s="1"/>
      <c r="F640" s="1"/>
      <c r="G640" s="1"/>
    </row>
    <row r="641" spans="2:13" ht="15" customHeight="1">
      <c r="B641" s="2910" t="s">
        <v>350</v>
      </c>
      <c r="C641" s="2885"/>
      <c r="D641" s="2885"/>
      <c r="E641" s="2885"/>
      <c r="F641" s="2885"/>
      <c r="G641" s="2885"/>
      <c r="H641" s="2885"/>
      <c r="I641" s="2885"/>
      <c r="J641" s="2885"/>
      <c r="K641" s="2885"/>
      <c r="L641" s="2885"/>
      <c r="M641" s="2885"/>
    </row>
    <row r="643" spans="2:13" ht="15" customHeight="1">
      <c r="B643" s="3627" t="s">
        <v>1123</v>
      </c>
      <c r="C643" s="2885"/>
      <c r="D643" s="2885"/>
      <c r="E643" s="3624">
        <v>2023</v>
      </c>
      <c r="F643" s="3624" t="s">
        <v>133</v>
      </c>
      <c r="G643" s="3625">
        <v>2025</v>
      </c>
    </row>
    <row r="644" spans="2:13" ht="15" customHeight="1">
      <c r="B644" s="2913"/>
      <c r="C644" s="2913"/>
      <c r="D644" s="2913"/>
      <c r="E644" s="2916"/>
      <c r="F644" s="2916"/>
      <c r="G644" s="2918"/>
    </row>
    <row r="645" spans="2:13" ht="15" customHeight="1">
      <c r="B645" s="2483" t="s">
        <v>352</v>
      </c>
      <c r="C645" s="2538"/>
      <c r="D645" s="2538"/>
      <c r="E645" s="2538"/>
      <c r="F645" s="2538"/>
      <c r="G645" s="2538"/>
    </row>
    <row r="646" spans="2:13" ht="15" customHeight="1">
      <c r="B646" s="1787" t="s">
        <v>343</v>
      </c>
      <c r="C646" s="1787"/>
      <c r="D646" s="1788"/>
      <c r="E646" s="1040">
        <v>242.31</v>
      </c>
      <c r="F646" s="1922">
        <v>218.6</v>
      </c>
      <c r="G646" s="1922">
        <v>326.29000000000002</v>
      </c>
    </row>
    <row r="647" spans="2:13" ht="15" customHeight="1">
      <c r="B647" s="1791" t="s">
        <v>565</v>
      </c>
      <c r="C647" s="1791"/>
      <c r="D647" s="1792"/>
      <c r="E647" s="1042">
        <v>99.52</v>
      </c>
      <c r="F647" s="265">
        <v>119.7</v>
      </c>
      <c r="G647" s="265">
        <v>105.88</v>
      </c>
    </row>
    <row r="648" spans="2:13" ht="15" customHeight="1">
      <c r="B648" s="1791" t="s">
        <v>346</v>
      </c>
      <c r="C648" s="1791"/>
      <c r="D648" s="1792"/>
      <c r="E648" s="1042">
        <v>1.58</v>
      </c>
      <c r="F648" s="265">
        <v>1.7</v>
      </c>
      <c r="G648" s="265">
        <v>1.77</v>
      </c>
    </row>
    <row r="649" spans="2:13" ht="15" customHeight="1">
      <c r="B649" s="1795" t="s">
        <v>354</v>
      </c>
      <c r="C649" s="1795"/>
      <c r="D649" s="1796"/>
      <c r="E649" s="1044">
        <v>343.40999999999997</v>
      </c>
      <c r="F649" s="266">
        <v>340</v>
      </c>
      <c r="G649" s="266">
        <v>433.94</v>
      </c>
    </row>
    <row r="650" spans="2:13" ht="15" customHeight="1">
      <c r="B650" s="2483" t="s">
        <v>355</v>
      </c>
      <c r="C650" s="2538"/>
      <c r="D650" s="2538"/>
      <c r="E650" s="2538"/>
      <c r="F650" s="2538"/>
      <c r="G650" s="2538"/>
    </row>
    <row r="651" spans="2:13" ht="15" customHeight="1">
      <c r="B651" s="2548" t="s">
        <v>565</v>
      </c>
      <c r="C651" s="2548"/>
      <c r="D651" s="1139"/>
      <c r="E651" s="1140">
        <v>3.77</v>
      </c>
      <c r="F651" s="2549">
        <v>0</v>
      </c>
      <c r="G651" s="2549">
        <v>0</v>
      </c>
    </row>
    <row r="652" spans="2:13" ht="15" customHeight="1">
      <c r="B652" s="3644" t="s">
        <v>1124</v>
      </c>
      <c r="C652" s="2933"/>
      <c r="D652" s="2933"/>
      <c r="E652" s="2933"/>
      <c r="F652" s="2933"/>
      <c r="G652" s="2933"/>
    </row>
    <row r="653" spans="2:13" ht="15" customHeight="1">
      <c r="B653" s="2885"/>
      <c r="C653" s="2882"/>
      <c r="D653" s="2882"/>
      <c r="E653" s="2882"/>
      <c r="F653" s="2882"/>
      <c r="G653" s="2885"/>
    </row>
    <row r="654" spans="2:13" ht="15" customHeight="1">
      <c r="B654" s="2885"/>
      <c r="C654" s="2882"/>
      <c r="D654" s="2882"/>
      <c r="E654" s="2882"/>
      <c r="F654" s="2882"/>
      <c r="G654" s="2885"/>
    </row>
    <row r="655" spans="2:13" ht="15" customHeight="1">
      <c r="B655" s="2901"/>
      <c r="C655" s="2901"/>
      <c r="D655" s="2901"/>
      <c r="E655" s="2901"/>
      <c r="F655" s="2901"/>
      <c r="G655" s="2901"/>
    </row>
    <row r="658" spans="2:13" ht="15" customHeight="1">
      <c r="B658" s="1705" t="s">
        <v>358</v>
      </c>
      <c r="C658" s="1705"/>
      <c r="D658" s="1705"/>
      <c r="E658" s="1705"/>
      <c r="F658" s="1705"/>
      <c r="G658" s="1705"/>
      <c r="H658" s="1705"/>
      <c r="I658" s="1705"/>
      <c r="J658" s="1705"/>
      <c r="K658" s="1705"/>
      <c r="L658" s="1705"/>
      <c r="M658" s="1705"/>
    </row>
    <row r="659" spans="2:13" ht="15" customHeight="1">
      <c r="B659" s="1"/>
      <c r="C659" s="1"/>
      <c r="D659" s="1"/>
      <c r="E659" s="1"/>
      <c r="F659" s="1"/>
      <c r="G659" s="1"/>
      <c r="H659" s="1"/>
      <c r="I659" s="1"/>
      <c r="J659" s="1"/>
      <c r="K659" s="1"/>
      <c r="L659" s="1"/>
      <c r="M659" s="1"/>
    </row>
    <row r="660" spans="2:13" ht="15" customHeight="1">
      <c r="B660" s="3627" t="s">
        <v>1125</v>
      </c>
      <c r="C660" s="2885"/>
      <c r="D660" s="2885"/>
      <c r="E660" s="3624">
        <v>2023</v>
      </c>
      <c r="F660" s="3624">
        <v>2024</v>
      </c>
      <c r="G660" s="3625">
        <v>2025</v>
      </c>
      <c r="H660" s="1"/>
      <c r="I660" s="1"/>
      <c r="J660" s="1"/>
      <c r="K660" s="1"/>
      <c r="L660" s="1"/>
      <c r="M660" s="1"/>
    </row>
    <row r="661" spans="2:13" ht="15" customHeight="1">
      <c r="B661" s="2885"/>
      <c r="C661" s="2885"/>
      <c r="D661" s="2885"/>
      <c r="E661" s="2940"/>
      <c r="F661" s="2940"/>
      <c r="G661" s="2941"/>
      <c r="H661" s="1"/>
      <c r="I661" s="1"/>
      <c r="J661" s="1"/>
      <c r="K661" s="1"/>
      <c r="L661" s="1"/>
      <c r="M661" s="1"/>
    </row>
    <row r="662" spans="2:13" ht="15" customHeight="1">
      <c r="B662" s="208" t="s">
        <v>43</v>
      </c>
      <c r="C662" s="208"/>
      <c r="D662" s="208"/>
      <c r="E662" s="1142">
        <v>2082.4200000000005</v>
      </c>
      <c r="F662" s="2550">
        <v>2313.9</v>
      </c>
      <c r="G662" s="1143">
        <v>2171.29</v>
      </c>
      <c r="H662" s="1"/>
      <c r="I662" s="1"/>
      <c r="J662" s="1"/>
      <c r="K662" s="1"/>
      <c r="L662" s="1"/>
      <c r="M662" s="1"/>
    </row>
    <row r="663" spans="2:13" ht="15" customHeight="1">
      <c r="B663" s="1869" t="s">
        <v>360</v>
      </c>
      <c r="C663" s="1869"/>
      <c r="D663" s="1869"/>
      <c r="E663" s="1041">
        <v>213.32</v>
      </c>
      <c r="F663" s="210">
        <v>0</v>
      </c>
      <c r="G663" s="210">
        <v>0</v>
      </c>
      <c r="H663" s="1"/>
      <c r="I663" s="1"/>
      <c r="J663" s="1"/>
      <c r="K663" s="1"/>
      <c r="L663" s="1"/>
      <c r="M663" s="1"/>
    </row>
    <row r="664" spans="2:13" ht="15" customHeight="1">
      <c r="B664" s="3644" t="s">
        <v>1126</v>
      </c>
      <c r="C664" s="2933"/>
      <c r="D664" s="2933"/>
      <c r="E664" s="2933"/>
      <c r="F664" s="2933"/>
      <c r="G664" s="2933"/>
      <c r="H664" s="1"/>
      <c r="I664" s="1"/>
      <c r="J664" s="1"/>
      <c r="K664" s="1"/>
      <c r="L664" s="1"/>
      <c r="M664" s="1"/>
    </row>
    <row r="665" spans="2:13" ht="15" customHeight="1">
      <c r="B665" s="2901"/>
      <c r="C665" s="2901"/>
      <c r="D665" s="2901"/>
      <c r="E665" s="2901"/>
      <c r="F665" s="2901"/>
      <c r="G665" s="2901"/>
      <c r="H665" s="1"/>
      <c r="I665" s="1"/>
      <c r="J665" s="1"/>
      <c r="K665" s="1"/>
      <c r="L665" s="1"/>
      <c r="M665" s="1"/>
    </row>
    <row r="666" spans="2:13" ht="15" customHeight="1">
      <c r="B666" s="1"/>
      <c r="C666" s="1"/>
      <c r="D666" s="1"/>
      <c r="E666" s="1"/>
      <c r="F666" s="1"/>
      <c r="G666" s="1"/>
      <c r="H666" s="1"/>
      <c r="I666" s="1"/>
      <c r="J666" s="1"/>
      <c r="K666" s="1"/>
      <c r="L666" s="1"/>
      <c r="M666" s="1"/>
    </row>
    <row r="667" spans="2:13" ht="15" customHeight="1">
      <c r="B667" s="1"/>
      <c r="C667" s="1"/>
      <c r="D667" s="1"/>
      <c r="E667" s="1"/>
      <c r="F667" s="1"/>
      <c r="G667" s="1"/>
      <c r="H667" s="1"/>
      <c r="I667" s="1"/>
      <c r="J667" s="1"/>
      <c r="K667" s="1"/>
      <c r="L667" s="1"/>
      <c r="M667" s="1"/>
    </row>
    <row r="668" spans="2:13" ht="15" customHeight="1">
      <c r="B668" s="2448" t="s">
        <v>1127</v>
      </c>
      <c r="C668" s="1865"/>
      <c r="D668" s="1865"/>
      <c r="E668" s="1865"/>
      <c r="F668" s="1865"/>
      <c r="G668" s="1865"/>
      <c r="H668" s="1865"/>
      <c r="I668" s="1865"/>
      <c r="J668" s="1865"/>
      <c r="K668" s="1865"/>
      <c r="L668" s="1865"/>
      <c r="M668" s="1865"/>
    </row>
    <row r="669" spans="2:13" ht="15" customHeight="1">
      <c r="B669" s="1865"/>
      <c r="C669" s="1865"/>
      <c r="D669" s="1865"/>
      <c r="E669" s="1865"/>
      <c r="F669" s="1865"/>
      <c r="G669" s="1865"/>
      <c r="H669" s="1865"/>
      <c r="I669" s="1865"/>
      <c r="J669" s="1865"/>
      <c r="K669" s="1865"/>
      <c r="L669" s="1865"/>
      <c r="M669" s="1865"/>
    </row>
    <row r="670" spans="2:13" ht="15" customHeight="1">
      <c r="B670" s="1"/>
      <c r="C670" s="1"/>
      <c r="D670" s="1"/>
      <c r="E670" s="1"/>
      <c r="F670" s="1"/>
      <c r="G670" s="1"/>
      <c r="H670" s="1"/>
      <c r="I670" s="1"/>
      <c r="J670" s="1"/>
      <c r="K670" s="1"/>
      <c r="L670" s="1"/>
      <c r="M670" s="1"/>
    </row>
    <row r="671" spans="2:13" ht="15" customHeight="1">
      <c r="B671" s="3662" t="s">
        <v>1128</v>
      </c>
      <c r="C671" s="2913"/>
      <c r="D671" s="2913"/>
      <c r="E671" s="2913"/>
      <c r="F671" s="2913"/>
      <c r="G671" s="2913"/>
      <c r="H671" s="2913"/>
      <c r="I671" s="2913"/>
      <c r="J671" s="2913"/>
      <c r="K671" s="1020">
        <v>2023</v>
      </c>
      <c r="L671" s="2478">
        <v>2024</v>
      </c>
      <c r="M671" s="1138">
        <v>2025</v>
      </c>
    </row>
    <row r="672" spans="2:13" ht="15" customHeight="1">
      <c r="B672" s="208" t="s">
        <v>575</v>
      </c>
      <c r="C672" s="208"/>
      <c r="D672" s="208"/>
      <c r="E672" s="208"/>
      <c r="F672" s="208"/>
      <c r="G672" s="208"/>
      <c r="H672" s="208"/>
      <c r="I672" s="208"/>
      <c r="J672" s="1076"/>
      <c r="K672" s="1142">
        <v>2425.8300000000004</v>
      </c>
      <c r="L672" s="2550">
        <v>2653.9</v>
      </c>
      <c r="M672" s="1144">
        <v>2605.23</v>
      </c>
    </row>
    <row r="673" spans="2:13" ht="15" customHeight="1">
      <c r="B673" s="1791" t="s">
        <v>576</v>
      </c>
      <c r="C673" s="1791"/>
      <c r="D673" s="1791"/>
      <c r="E673" s="1791"/>
      <c r="F673" s="1791"/>
      <c r="G673" s="1791"/>
      <c r="H673" s="1791"/>
      <c r="I673" s="1791"/>
      <c r="J673" s="1715"/>
      <c r="K673" s="1083">
        <v>0.86</v>
      </c>
      <c r="L673" s="144">
        <v>0.84599999999999997</v>
      </c>
      <c r="M673" s="2551">
        <v>0.85</v>
      </c>
    </row>
    <row r="674" spans="2:13" ht="15" customHeight="1">
      <c r="B674" s="1791" t="s">
        <v>577</v>
      </c>
      <c r="C674" s="1791"/>
      <c r="D674" s="1791"/>
      <c r="E674" s="1791"/>
      <c r="F674" s="1791"/>
      <c r="G674" s="1791"/>
      <c r="H674" s="1791"/>
      <c r="I674" s="1791"/>
      <c r="J674" s="1715"/>
      <c r="K674" s="1043">
        <v>217.09</v>
      </c>
      <c r="L674" s="267">
        <v>0</v>
      </c>
      <c r="M674" s="1145">
        <v>0</v>
      </c>
    </row>
    <row r="675" spans="2:13" ht="15" customHeight="1">
      <c r="B675" s="1791" t="s">
        <v>578</v>
      </c>
      <c r="C675" s="1791"/>
      <c r="D675" s="1791"/>
      <c r="E675" s="1791"/>
      <c r="F675" s="1791"/>
      <c r="G675" s="1791"/>
      <c r="H675" s="1791"/>
      <c r="I675" s="1791"/>
      <c r="J675" s="1715"/>
      <c r="K675" s="1083">
        <v>8.9491019568560023E-2</v>
      </c>
      <c r="L675" s="144">
        <v>0</v>
      </c>
      <c r="M675" s="1146">
        <v>0</v>
      </c>
    </row>
    <row r="676" spans="2:13" ht="15" customHeight="1">
      <c r="B676" s="1791" t="s">
        <v>579</v>
      </c>
      <c r="C676" s="1791"/>
      <c r="D676" s="1791"/>
      <c r="E676" s="1791"/>
      <c r="F676" s="1791"/>
      <c r="G676" s="1791"/>
      <c r="H676" s="1791"/>
      <c r="I676" s="1791"/>
      <c r="J676" s="1715"/>
      <c r="K676" s="2541">
        <v>2082.4200000000005</v>
      </c>
      <c r="L676" s="1949">
        <v>2313.9</v>
      </c>
      <c r="M676" s="293">
        <v>2171.29</v>
      </c>
    </row>
    <row r="677" spans="2:13" ht="15" customHeight="1">
      <c r="B677" s="1791" t="s">
        <v>580</v>
      </c>
      <c r="C677" s="1791"/>
      <c r="D677" s="1791"/>
      <c r="E677" s="1791"/>
      <c r="F677" s="1791"/>
      <c r="G677" s="1791"/>
      <c r="H677" s="1791"/>
      <c r="I677" s="1791"/>
      <c r="J677" s="1715"/>
      <c r="K677" s="1042">
        <v>213.32</v>
      </c>
      <c r="L677" s="265">
        <v>0</v>
      </c>
      <c r="M677" s="293">
        <v>0</v>
      </c>
    </row>
    <row r="678" spans="2:13" ht="15" customHeight="1">
      <c r="B678" s="1869" t="s">
        <v>581</v>
      </c>
      <c r="C678" s="1869"/>
      <c r="D678" s="1869"/>
      <c r="E678" s="1869"/>
      <c r="F678" s="1869"/>
      <c r="G678" s="1869"/>
      <c r="H678" s="1869"/>
      <c r="I678" s="1869"/>
      <c r="J678" s="1719"/>
      <c r="K678" s="2552">
        <v>0.10243850904236414</v>
      </c>
      <c r="L678" s="2553">
        <v>0</v>
      </c>
      <c r="M678" s="1146">
        <v>0</v>
      </c>
    </row>
    <row r="679" spans="2:13" ht="42" customHeight="1">
      <c r="B679" s="3283" t="s">
        <v>1129</v>
      </c>
      <c r="C679" s="2964"/>
      <c r="D679" s="2964"/>
      <c r="E679" s="2964"/>
      <c r="F679" s="2964"/>
      <c r="G679" s="2964"/>
      <c r="H679" s="2964"/>
      <c r="I679" s="2964"/>
      <c r="J679" s="2964"/>
      <c r="K679" s="2964"/>
      <c r="L679" s="2964"/>
      <c r="M679" s="2964"/>
    </row>
  </sheetData>
  <sheetProtection algorithmName="SHA-512" hashValue="7UOL0ypPrnxljk3jHPIqzCAtQdj7gl8fYvPQ/TNMfglxEOVx0aeRMcIJcIE809KPxkXvhT6JwMM5fbDfykwoMA==" saltValue="/fvjeFuBkW3K7PQHbQb4MA==" spinCount="100000" sheet="1" objects="1" scenarios="1"/>
  <mergeCells count="404">
    <mergeCell ref="B297:D299"/>
    <mergeCell ref="E297:E299"/>
    <mergeCell ref="F297:F299"/>
    <mergeCell ref="G297:G299"/>
    <mergeCell ref="B303:G304"/>
    <mergeCell ref="G310:M310"/>
    <mergeCell ref="B313:L313"/>
    <mergeCell ref="B312:J312"/>
    <mergeCell ref="B321:J321"/>
    <mergeCell ref="B322:J322"/>
    <mergeCell ref="B323:J323"/>
    <mergeCell ref="B324:J324"/>
    <mergeCell ref="B327:J327"/>
    <mergeCell ref="B328:J328"/>
    <mergeCell ref="B205:G206"/>
    <mergeCell ref="B207:G207"/>
    <mergeCell ref="B208:G208"/>
    <mergeCell ref="B209:G209"/>
    <mergeCell ref="B210:G210"/>
    <mergeCell ref="B211:G211"/>
    <mergeCell ref="B212:G212"/>
    <mergeCell ref="B213:G213"/>
    <mergeCell ref="B214:G214"/>
    <mergeCell ref="B215:G215"/>
    <mergeCell ref="B216:G216"/>
    <mergeCell ref="B217:G217"/>
    <mergeCell ref="B218:M220"/>
    <mergeCell ref="B222:M222"/>
    <mergeCell ref="H250:J250"/>
    <mergeCell ref="K250:M250"/>
    <mergeCell ref="B224:D227"/>
    <mergeCell ref="E224:E227"/>
    <mergeCell ref="F224:F227"/>
    <mergeCell ref="G224:G227"/>
    <mergeCell ref="B238:G242"/>
    <mergeCell ref="B250:D251"/>
    <mergeCell ref="E250:G250"/>
    <mergeCell ref="I254:I255"/>
    <mergeCell ref="J254:J255"/>
    <mergeCell ref="K254:K255"/>
    <mergeCell ref="L254:L255"/>
    <mergeCell ref="M254:M255"/>
    <mergeCell ref="B252:D252"/>
    <mergeCell ref="B253:D253"/>
    <mergeCell ref="B254:D255"/>
    <mergeCell ref="E254:E255"/>
    <mergeCell ref="F254:F255"/>
    <mergeCell ref="G254:G255"/>
    <mergeCell ref="H254:H255"/>
    <mergeCell ref="H259:H260"/>
    <mergeCell ref="I259:I260"/>
    <mergeCell ref="J259:J260"/>
    <mergeCell ref="K259:K260"/>
    <mergeCell ref="L259:L260"/>
    <mergeCell ref="M259:M260"/>
    <mergeCell ref="B362:D362"/>
    <mergeCell ref="B363:D363"/>
    <mergeCell ref="B364:G364"/>
    <mergeCell ref="B263:M265"/>
    <mergeCell ref="B268:L269"/>
    <mergeCell ref="H271:I271"/>
    <mergeCell ref="J271:K271"/>
    <mergeCell ref="L271:M271"/>
    <mergeCell ref="B271:G272"/>
    <mergeCell ref="B276:M278"/>
    <mergeCell ref="B283:M283"/>
    <mergeCell ref="B290:D291"/>
    <mergeCell ref="E290:E291"/>
    <mergeCell ref="F290:F291"/>
    <mergeCell ref="G290:G291"/>
    <mergeCell ref="B335:M335"/>
    <mergeCell ref="B340:D342"/>
    <mergeCell ref="E340:E342"/>
    <mergeCell ref="B366:D367"/>
    <mergeCell ref="E366:E367"/>
    <mergeCell ref="F366:F367"/>
    <mergeCell ref="G366:G367"/>
    <mergeCell ref="B368:D368"/>
    <mergeCell ref="B369:D369"/>
    <mergeCell ref="B373:I374"/>
    <mergeCell ref="J373:J374"/>
    <mergeCell ref="K373:K374"/>
    <mergeCell ref="L373:L374"/>
    <mergeCell ref="M373:M374"/>
    <mergeCell ref="B375:I375"/>
    <mergeCell ref="B376:I376"/>
    <mergeCell ref="B377:I377"/>
    <mergeCell ref="B378:I378"/>
    <mergeCell ref="B379:I379"/>
    <mergeCell ref="B380:I380"/>
    <mergeCell ref="B381:I381"/>
    <mergeCell ref="B387:D389"/>
    <mergeCell ref="E387:E389"/>
    <mergeCell ref="F387:F389"/>
    <mergeCell ref="G387:G389"/>
    <mergeCell ref="B390:D390"/>
    <mergeCell ref="B391:D391"/>
    <mergeCell ref="B392:D392"/>
    <mergeCell ref="F398:F399"/>
    <mergeCell ref="G398:G399"/>
    <mergeCell ref="B402:M402"/>
    <mergeCell ref="B404:J405"/>
    <mergeCell ref="K404:K405"/>
    <mergeCell ref="L404:L405"/>
    <mergeCell ref="M404:M405"/>
    <mergeCell ref="B393:D393"/>
    <mergeCell ref="B394:D394"/>
    <mergeCell ref="B395:D395"/>
    <mergeCell ref="B396:D396"/>
    <mergeCell ref="B397:D397"/>
    <mergeCell ref="B398:D399"/>
    <mergeCell ref="E398:E399"/>
    <mergeCell ref="B420:D421"/>
    <mergeCell ref="E420:E421"/>
    <mergeCell ref="F420:F421"/>
    <mergeCell ref="G420:G421"/>
    <mergeCell ref="B422:D422"/>
    <mergeCell ref="B423:E423"/>
    <mergeCell ref="B426:M427"/>
    <mergeCell ref="B444:C444"/>
    <mergeCell ref="B450:G450"/>
    <mergeCell ref="G463:M463"/>
    <mergeCell ref="G483:M483"/>
    <mergeCell ref="F442:F443"/>
    <mergeCell ref="G442:G443"/>
    <mergeCell ref="B429:D430"/>
    <mergeCell ref="E429:E430"/>
    <mergeCell ref="F429:F430"/>
    <mergeCell ref="G429:G430"/>
    <mergeCell ref="B436:G437"/>
    <mergeCell ref="B442:D443"/>
    <mergeCell ref="E442:E443"/>
    <mergeCell ref="B457:G460"/>
    <mergeCell ref="B465:D467"/>
    <mergeCell ref="E465:E467"/>
    <mergeCell ref="F465:F467"/>
    <mergeCell ref="G465:G467"/>
    <mergeCell ref="B468:C468"/>
    <mergeCell ref="B473:G473"/>
    <mergeCell ref="B478:G480"/>
    <mergeCell ref="B494:E494"/>
    <mergeCell ref="I521:K522"/>
    <mergeCell ref="L521:M522"/>
    <mergeCell ref="N521:O522"/>
    <mergeCell ref="B500:G502"/>
    <mergeCell ref="B506:J506"/>
    <mergeCell ref="B512:M512"/>
    <mergeCell ref="B518:I519"/>
    <mergeCell ref="B521:C522"/>
    <mergeCell ref="D521:F522"/>
    <mergeCell ref="G521:H522"/>
    <mergeCell ref="N572:P577"/>
    <mergeCell ref="G549:H551"/>
    <mergeCell ref="I549:K551"/>
    <mergeCell ref="I552:K554"/>
    <mergeCell ref="L552:M554"/>
    <mergeCell ref="I559:M560"/>
    <mergeCell ref="N559:O560"/>
    <mergeCell ref="I561:M563"/>
    <mergeCell ref="J571:M571"/>
    <mergeCell ref="N571:P571"/>
    <mergeCell ref="J569:M569"/>
    <mergeCell ref="J570:M570"/>
    <mergeCell ref="N570:P570"/>
    <mergeCell ref="B571:E571"/>
    <mergeCell ref="F571:I571"/>
    <mergeCell ref="B569:E569"/>
    <mergeCell ref="F569:I569"/>
    <mergeCell ref="B570:E570"/>
    <mergeCell ref="F570:I570"/>
    <mergeCell ref="D531:F533"/>
    <mergeCell ref="G531:H533"/>
    <mergeCell ref="R565:S566"/>
    <mergeCell ref="N567:P568"/>
    <mergeCell ref="Q567:S569"/>
    <mergeCell ref="N569:P569"/>
    <mergeCell ref="I531:K533"/>
    <mergeCell ref="L531:M533"/>
    <mergeCell ref="I540:K542"/>
    <mergeCell ref="L540:M542"/>
    <mergeCell ref="I543:K545"/>
    <mergeCell ref="L543:M545"/>
    <mergeCell ref="B540:C542"/>
    <mergeCell ref="D540:F542"/>
    <mergeCell ref="G540:H542"/>
    <mergeCell ref="B543:C545"/>
    <mergeCell ref="D543:F545"/>
    <mergeCell ref="G543:H545"/>
    <mergeCell ref="B585:G586"/>
    <mergeCell ref="H585:I585"/>
    <mergeCell ref="J585:K585"/>
    <mergeCell ref="L585:M585"/>
    <mergeCell ref="B587:G587"/>
    <mergeCell ref="B588:M590"/>
    <mergeCell ref="B596:D597"/>
    <mergeCell ref="G596:G597"/>
    <mergeCell ref="B607:D608"/>
    <mergeCell ref="G607:G608"/>
    <mergeCell ref="B616:D617"/>
    <mergeCell ref="B618:D618"/>
    <mergeCell ref="B619:D619"/>
    <mergeCell ref="B620:D620"/>
    <mergeCell ref="B621:D621"/>
    <mergeCell ref="B622:D622"/>
    <mergeCell ref="B627:D628"/>
    <mergeCell ref="E596:E597"/>
    <mergeCell ref="F596:F597"/>
    <mergeCell ref="E607:E608"/>
    <mergeCell ref="F607:F608"/>
    <mergeCell ref="B610:G611"/>
    <mergeCell ref="N613:N617"/>
    <mergeCell ref="H621:J621"/>
    <mergeCell ref="H622:J622"/>
    <mergeCell ref="E616:G617"/>
    <mergeCell ref="H616:J617"/>
    <mergeCell ref="E618:G618"/>
    <mergeCell ref="H618:J618"/>
    <mergeCell ref="E619:G619"/>
    <mergeCell ref="H619:J619"/>
    <mergeCell ref="H620:J620"/>
    <mergeCell ref="B664:G665"/>
    <mergeCell ref="B671:J671"/>
    <mergeCell ref="B679:M679"/>
    <mergeCell ref="E620:G620"/>
    <mergeCell ref="E621:G621"/>
    <mergeCell ref="E622:G622"/>
    <mergeCell ref="E627:E628"/>
    <mergeCell ref="F627:F628"/>
    <mergeCell ref="G627:G628"/>
    <mergeCell ref="B636:G638"/>
    <mergeCell ref="B641:M641"/>
    <mergeCell ref="B643:D644"/>
    <mergeCell ref="E643:E644"/>
    <mergeCell ref="F643:F644"/>
    <mergeCell ref="G643:G644"/>
    <mergeCell ref="B652:G655"/>
    <mergeCell ref="B660:D661"/>
    <mergeCell ref="E660:E661"/>
    <mergeCell ref="F660:F661"/>
    <mergeCell ref="G660:G661"/>
    <mergeCell ref="B528:C530"/>
    <mergeCell ref="D528:F530"/>
    <mergeCell ref="G528:H530"/>
    <mergeCell ref="I528:K530"/>
    <mergeCell ref="L528:M530"/>
    <mergeCell ref="B531:C533"/>
    <mergeCell ref="G537:H539"/>
    <mergeCell ref="I537:K539"/>
    <mergeCell ref="G526:H527"/>
    <mergeCell ref="I526:K527"/>
    <mergeCell ref="B534:C536"/>
    <mergeCell ref="D534:F536"/>
    <mergeCell ref="G534:H536"/>
    <mergeCell ref="I534:K536"/>
    <mergeCell ref="L534:M536"/>
    <mergeCell ref="D537:F539"/>
    <mergeCell ref="L537:M539"/>
    <mergeCell ref="B537:C539"/>
    <mergeCell ref="B546:C548"/>
    <mergeCell ref="D546:F548"/>
    <mergeCell ref="G546:H548"/>
    <mergeCell ref="I546:K548"/>
    <mergeCell ref="L546:M548"/>
    <mergeCell ref="D549:F551"/>
    <mergeCell ref="L549:M551"/>
    <mergeCell ref="B565:J565"/>
    <mergeCell ref="B567:E568"/>
    <mergeCell ref="F567:I568"/>
    <mergeCell ref="J567:M568"/>
    <mergeCell ref="B549:C551"/>
    <mergeCell ref="B552:C554"/>
    <mergeCell ref="D552:F554"/>
    <mergeCell ref="G552:H554"/>
    <mergeCell ref="B556:I557"/>
    <mergeCell ref="B559:H560"/>
    <mergeCell ref="B561:H563"/>
    <mergeCell ref="B572:E577"/>
    <mergeCell ref="F572:I577"/>
    <mergeCell ref="J572:M577"/>
    <mergeCell ref="B62:G63"/>
    <mergeCell ref="B67:G68"/>
    <mergeCell ref="H67:I67"/>
    <mergeCell ref="J67:K67"/>
    <mergeCell ref="L67:M67"/>
    <mergeCell ref="B81:M83"/>
    <mergeCell ref="L85:M85"/>
    <mergeCell ref="B85:G86"/>
    <mergeCell ref="B99:M101"/>
    <mergeCell ref="B106:D107"/>
    <mergeCell ref="E106:E107"/>
    <mergeCell ref="F106:F107"/>
    <mergeCell ref="G106:G107"/>
    <mergeCell ref="B128:M128"/>
    <mergeCell ref="H85:I85"/>
    <mergeCell ref="J85:K85"/>
    <mergeCell ref="B124:G125"/>
    <mergeCell ref="B130:D132"/>
    <mergeCell ref="E130:E132"/>
    <mergeCell ref="F130:F132"/>
    <mergeCell ref="G130:G132"/>
    <mergeCell ref="H1:H2"/>
    <mergeCell ref="I1:I2"/>
    <mergeCell ref="J1:J2"/>
    <mergeCell ref="K1:K2"/>
    <mergeCell ref="L1:L2"/>
    <mergeCell ref="M1:M2"/>
    <mergeCell ref="N1:N2"/>
    <mergeCell ref="A1:A2"/>
    <mergeCell ref="B1:B2"/>
    <mergeCell ref="C1:C2"/>
    <mergeCell ref="D1:D2"/>
    <mergeCell ref="E1:E2"/>
    <mergeCell ref="F1:F2"/>
    <mergeCell ref="G1:G2"/>
    <mergeCell ref="B7:M7"/>
    <mergeCell ref="B8:M8"/>
    <mergeCell ref="B11:J11"/>
    <mergeCell ref="B13:D14"/>
    <mergeCell ref="E13:E14"/>
    <mergeCell ref="F13:F14"/>
    <mergeCell ref="G13:G14"/>
    <mergeCell ref="B15:D15"/>
    <mergeCell ref="B16:D17"/>
    <mergeCell ref="E16:E17"/>
    <mergeCell ref="F16:F17"/>
    <mergeCell ref="G16:G17"/>
    <mergeCell ref="B19:G20"/>
    <mergeCell ref="B25:M25"/>
    <mergeCell ref="B18:D18"/>
    <mergeCell ref="B33:D35"/>
    <mergeCell ref="E33:G34"/>
    <mergeCell ref="H33:J34"/>
    <mergeCell ref="K33:M34"/>
    <mergeCell ref="B53:M55"/>
    <mergeCell ref="B60:D60"/>
    <mergeCell ref="B147:G150"/>
    <mergeCell ref="B155:G156"/>
    <mergeCell ref="H155:I155"/>
    <mergeCell ref="J155:K155"/>
    <mergeCell ref="L155:M155"/>
    <mergeCell ref="B168:M169"/>
    <mergeCell ref="E171:G171"/>
    <mergeCell ref="H171:J171"/>
    <mergeCell ref="K171:M171"/>
    <mergeCell ref="L188:L189"/>
    <mergeCell ref="M188:M189"/>
    <mergeCell ref="B171:D172"/>
    <mergeCell ref="B184:M186"/>
    <mergeCell ref="B188:G189"/>
    <mergeCell ref="H188:H189"/>
    <mergeCell ref="I188:I189"/>
    <mergeCell ref="J188:J189"/>
    <mergeCell ref="K188:K189"/>
    <mergeCell ref="B190:D190"/>
    <mergeCell ref="B191:D191"/>
    <mergeCell ref="B192:D192"/>
    <mergeCell ref="B193:D193"/>
    <mergeCell ref="B194:D194"/>
    <mergeCell ref="B195:D195"/>
    <mergeCell ref="B196:D196"/>
    <mergeCell ref="I205:I206"/>
    <mergeCell ref="J205:J206"/>
    <mergeCell ref="K205:K206"/>
    <mergeCell ref="L205:L206"/>
    <mergeCell ref="B197:D197"/>
    <mergeCell ref="B198:D198"/>
    <mergeCell ref="B199:D199"/>
    <mergeCell ref="B200:G200"/>
    <mergeCell ref="B201:M203"/>
    <mergeCell ref="H205:H206"/>
    <mergeCell ref="M205:M206"/>
    <mergeCell ref="B256:D256"/>
    <mergeCell ref="B257:D257"/>
    <mergeCell ref="B258:D258"/>
    <mergeCell ref="B259:D260"/>
    <mergeCell ref="E259:E260"/>
    <mergeCell ref="F259:F260"/>
    <mergeCell ref="G259:G260"/>
    <mergeCell ref="B261:D261"/>
    <mergeCell ref="B262:D262"/>
    <mergeCell ref="B523:C525"/>
    <mergeCell ref="D523:F525"/>
    <mergeCell ref="G523:H525"/>
    <mergeCell ref="I523:K525"/>
    <mergeCell ref="L523:M525"/>
    <mergeCell ref="D526:F527"/>
    <mergeCell ref="L526:M527"/>
    <mergeCell ref="F340:F342"/>
    <mergeCell ref="G340:G342"/>
    <mergeCell ref="B348:I348"/>
    <mergeCell ref="B352:M352"/>
    <mergeCell ref="B355:M355"/>
    <mergeCell ref="B356:M356"/>
    <mergeCell ref="B357:M357"/>
    <mergeCell ref="B359:D360"/>
    <mergeCell ref="E359:E360"/>
    <mergeCell ref="F359:F360"/>
    <mergeCell ref="G359:G360"/>
    <mergeCell ref="B526:C527"/>
    <mergeCell ref="B485:D487"/>
    <mergeCell ref="E485:E487"/>
    <mergeCell ref="F485:F487"/>
    <mergeCell ref="G485:G487"/>
    <mergeCell ref="B488:C488"/>
  </mergeCells>
  <pageMargins left="0.25" right="0.25" top="0.75" bottom="0.75" header="0" footer="0"/>
  <pageSetup paperSize="9"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468"/>
  <sheetViews>
    <sheetView showGridLines="0" workbookViewId="0">
      <pane ySplit="2" topLeftCell="A3" activePane="bottomLeft" state="frozen"/>
      <selection pane="bottomLeft" sqref="A1:A2"/>
    </sheetView>
  </sheetViews>
  <sheetFormatPr defaultColWidth="11.19921875" defaultRowHeight="15" customHeight="1"/>
  <cols>
    <col min="1" max="2" width="7" customWidth="1"/>
    <col min="3" max="3" width="10.296875" customWidth="1"/>
    <col min="4" max="4" width="13.19921875" customWidth="1"/>
    <col min="6" max="6" width="10.296875" customWidth="1"/>
    <col min="7" max="7" width="10.8984375" customWidth="1"/>
    <col min="8" max="8" width="10.796875" customWidth="1"/>
    <col min="9" max="9" width="11.796875" customWidth="1"/>
    <col min="10" max="10" width="13.09765625" customWidth="1"/>
    <col min="11" max="11" width="11.796875" customWidth="1"/>
    <col min="12" max="12" width="13.296875" customWidth="1"/>
    <col min="13" max="13" width="12.296875" customWidth="1"/>
    <col min="14" max="25" width="8.8984375" customWidth="1"/>
  </cols>
  <sheetData>
    <row r="1" spans="1:14" ht="12.75" customHeight="1">
      <c r="A1" s="2988"/>
      <c r="B1" s="2892"/>
      <c r="C1" s="2892"/>
      <c r="D1" s="2894"/>
      <c r="E1" s="2895"/>
      <c r="F1" s="2889"/>
      <c r="G1" s="2890"/>
      <c r="H1" s="2891"/>
      <c r="I1" s="2892"/>
      <c r="J1" s="2892"/>
      <c r="K1" s="2886"/>
      <c r="L1" s="2886"/>
      <c r="M1" s="2887"/>
      <c r="N1" s="3655"/>
    </row>
    <row r="2" spans="1:14" ht="12.75" customHeight="1">
      <c r="A2" s="2885"/>
      <c r="B2" s="2885"/>
      <c r="C2" s="2885"/>
      <c r="D2" s="2885"/>
      <c r="E2" s="2885"/>
      <c r="F2" s="2885"/>
      <c r="G2" s="2885"/>
      <c r="H2" s="2885"/>
      <c r="I2" s="2885"/>
      <c r="J2" s="2885"/>
      <c r="K2" s="2885"/>
      <c r="L2" s="2885"/>
      <c r="M2" s="2885"/>
      <c r="N2" s="2882"/>
    </row>
    <row r="3" spans="1:14" ht="14.25" customHeight="1">
      <c r="A3" s="1"/>
      <c r="B3" s="1"/>
      <c r="C3" s="1"/>
      <c r="D3" s="1"/>
      <c r="E3" s="1"/>
      <c r="F3" s="1"/>
      <c r="G3" s="1"/>
      <c r="H3" s="1"/>
      <c r="I3" s="1"/>
      <c r="J3" s="1"/>
      <c r="K3" s="1"/>
      <c r="L3" s="1"/>
      <c r="M3" s="1"/>
      <c r="N3" s="1"/>
    </row>
    <row r="4" spans="1:14" ht="22.5" customHeight="1">
      <c r="A4" s="13"/>
      <c r="B4" s="1147" t="s">
        <v>13</v>
      </c>
      <c r="C4" s="1147"/>
      <c r="D4" s="1147"/>
      <c r="E4" s="10"/>
      <c r="F4" s="10"/>
      <c r="G4" s="10"/>
      <c r="H4" s="10"/>
      <c r="I4" s="10"/>
      <c r="J4" s="10"/>
      <c r="K4" s="10"/>
      <c r="L4" s="10"/>
      <c r="M4" s="10"/>
      <c r="N4" s="10"/>
    </row>
    <row r="5" spans="1:14" ht="14.25" customHeight="1">
      <c r="A5" s="1"/>
      <c r="B5" s="1"/>
      <c r="C5" s="1"/>
      <c r="D5" s="1"/>
      <c r="E5" s="1"/>
      <c r="F5" s="1"/>
      <c r="G5" s="1"/>
      <c r="H5" s="1"/>
      <c r="I5" s="1"/>
      <c r="J5" s="1"/>
      <c r="K5" s="1"/>
      <c r="L5" s="1"/>
      <c r="M5" s="1"/>
      <c r="N5" s="1"/>
    </row>
    <row r="6" spans="1:14" ht="14.25" customHeight="1">
      <c r="A6" s="1"/>
      <c r="B6" s="1"/>
      <c r="C6" s="1"/>
      <c r="D6" s="1"/>
      <c r="E6" s="1"/>
      <c r="F6" s="1"/>
      <c r="G6" s="1"/>
      <c r="H6" s="1"/>
      <c r="I6" s="1"/>
      <c r="J6" s="1"/>
      <c r="K6" s="1"/>
      <c r="L6" s="1"/>
      <c r="M6" s="1"/>
      <c r="N6" s="1704"/>
    </row>
    <row r="7" spans="1:14" ht="14.25" customHeight="1">
      <c r="A7" s="1705"/>
      <c r="B7" s="1705" t="s">
        <v>14</v>
      </c>
      <c r="C7" s="1705"/>
      <c r="D7" s="1705"/>
      <c r="E7" s="1705"/>
      <c r="F7" s="1705"/>
      <c r="G7" s="1705"/>
      <c r="H7" s="1705"/>
      <c r="I7" s="1705"/>
      <c r="J7" s="1705"/>
      <c r="K7" s="1705"/>
      <c r="L7" s="1705"/>
      <c r="M7" s="1705"/>
      <c r="N7" s="1704"/>
    </row>
    <row r="8" spans="1:14" ht="14.25" customHeight="1">
      <c r="A8" s="1"/>
      <c r="B8" s="1"/>
      <c r="C8" s="1"/>
      <c r="D8" s="1"/>
      <c r="E8" s="1"/>
      <c r="F8" s="1"/>
      <c r="G8" s="1"/>
      <c r="H8" s="1"/>
      <c r="I8" s="1"/>
      <c r="J8" s="1"/>
      <c r="K8" s="1"/>
      <c r="L8" s="1"/>
      <c r="M8" s="1"/>
      <c r="N8" s="1704"/>
    </row>
    <row r="9" spans="1:14" ht="15" customHeight="1">
      <c r="A9" s="1"/>
      <c r="B9" s="3749" t="s">
        <v>1130</v>
      </c>
      <c r="C9" s="2885"/>
      <c r="D9" s="2885"/>
      <c r="E9" s="2885"/>
      <c r="F9" s="2885"/>
      <c r="G9" s="2885"/>
      <c r="H9" s="2885"/>
      <c r="I9" s="2885"/>
      <c r="J9" s="2885"/>
      <c r="K9" s="2885"/>
      <c r="L9" s="2885"/>
      <c r="M9" s="2885"/>
      <c r="N9" s="1704"/>
    </row>
    <row r="10" spans="1:14" ht="15" customHeight="1">
      <c r="A10" s="1"/>
      <c r="B10" s="2885"/>
      <c r="C10" s="2885"/>
      <c r="D10" s="2885"/>
      <c r="E10" s="2885"/>
      <c r="F10" s="2885"/>
      <c r="G10" s="2885"/>
      <c r="H10" s="2885"/>
      <c r="I10" s="2885"/>
      <c r="J10" s="2885"/>
      <c r="K10" s="2885"/>
      <c r="L10" s="2885"/>
      <c r="M10" s="2885"/>
      <c r="N10" s="1"/>
    </row>
    <row r="11" spans="1:14" ht="15" customHeight="1">
      <c r="A11" s="1"/>
      <c r="B11" s="2883"/>
      <c r="C11" s="2882"/>
      <c r="D11" s="2882"/>
      <c r="E11" s="2882"/>
      <c r="F11" s="2882"/>
      <c r="G11" s="2882"/>
      <c r="H11" s="2882"/>
      <c r="I11" s="2882"/>
      <c r="J11" s="2882"/>
      <c r="K11" s="2882"/>
      <c r="L11" s="2882"/>
      <c r="M11" s="2882"/>
      <c r="N11" s="1"/>
    </row>
    <row r="12" spans="1:14" ht="14.25" customHeight="1">
      <c r="A12" s="1"/>
      <c r="B12" s="2882"/>
      <c r="C12" s="2882"/>
      <c r="D12" s="2882"/>
      <c r="E12" s="2882"/>
      <c r="F12" s="2882"/>
      <c r="G12" s="2882"/>
      <c r="H12" s="2882"/>
      <c r="I12" s="2882"/>
      <c r="J12" s="2882"/>
      <c r="K12" s="2882"/>
      <c r="L12" s="2882"/>
      <c r="M12" s="2882"/>
      <c r="N12" s="1"/>
    </row>
    <row r="13" spans="1:14" ht="14.25" customHeight="1">
      <c r="A13" s="1705"/>
      <c r="B13" s="1705" t="s">
        <v>79</v>
      </c>
      <c r="C13" s="1705"/>
      <c r="D13" s="1705"/>
      <c r="E13" s="1705"/>
      <c r="F13" s="1705"/>
      <c r="G13" s="1705"/>
      <c r="H13" s="1705"/>
      <c r="I13" s="1705"/>
      <c r="J13" s="1705"/>
      <c r="K13" s="1705"/>
      <c r="L13" s="1705"/>
      <c r="M13" s="1705"/>
      <c r="N13" s="1"/>
    </row>
    <row r="14" spans="1:14" ht="14.25" customHeight="1">
      <c r="A14" s="1"/>
      <c r="B14" s="1"/>
      <c r="C14" s="1"/>
      <c r="D14" s="1"/>
      <c r="E14" s="1"/>
      <c r="F14" s="1"/>
      <c r="G14" s="1"/>
      <c r="H14" s="1"/>
      <c r="I14" s="1"/>
      <c r="J14" s="1"/>
      <c r="K14" s="1"/>
      <c r="L14" s="1"/>
      <c r="M14" s="1"/>
      <c r="N14" s="1"/>
    </row>
    <row r="15" spans="1:14" ht="14.25" customHeight="1">
      <c r="A15" s="1"/>
      <c r="B15" s="3064" t="s">
        <v>1131</v>
      </c>
      <c r="C15" s="2885"/>
      <c r="D15" s="2885"/>
      <c r="E15" s="2885"/>
      <c r="F15" s="2885"/>
      <c r="G15" s="2885"/>
      <c r="H15" s="2885"/>
      <c r="I15" s="2885"/>
      <c r="J15" s="2885"/>
      <c r="K15" s="2885"/>
      <c r="L15" s="2885"/>
      <c r="M15" s="2885"/>
      <c r="N15" s="1"/>
    </row>
    <row r="16" spans="1:14" ht="19.5" customHeight="1">
      <c r="A16" s="1"/>
      <c r="B16" s="2885"/>
      <c r="C16" s="2885"/>
      <c r="D16" s="2885"/>
      <c r="E16" s="2885"/>
      <c r="F16" s="2885"/>
      <c r="G16" s="2885"/>
      <c r="H16" s="2885"/>
      <c r="I16" s="2885"/>
      <c r="J16" s="2885"/>
      <c r="K16" s="2885"/>
      <c r="L16" s="2885"/>
      <c r="M16" s="2885"/>
      <c r="N16" s="1"/>
    </row>
    <row r="20" spans="2:13" ht="23.25" customHeight="1">
      <c r="B20" s="1147" t="s">
        <v>81</v>
      </c>
      <c r="C20" s="10"/>
      <c r="D20" s="10"/>
      <c r="E20" s="10"/>
      <c r="F20" s="10"/>
      <c r="G20" s="10"/>
      <c r="H20" s="10"/>
      <c r="I20" s="10"/>
      <c r="J20" s="10"/>
      <c r="K20" s="10"/>
      <c r="L20" s="10"/>
      <c r="M20" s="10"/>
    </row>
    <row r="21" spans="2:13" ht="14.25" customHeight="1">
      <c r="B21" s="1"/>
      <c r="C21" s="1"/>
      <c r="D21" s="1"/>
      <c r="E21" s="1"/>
      <c r="F21" s="1"/>
      <c r="G21" s="1"/>
      <c r="H21" s="1"/>
      <c r="I21" s="1"/>
      <c r="J21" s="1"/>
      <c r="K21" s="1"/>
      <c r="L21" s="1"/>
      <c r="M21" s="1"/>
    </row>
    <row r="22" spans="2:13" ht="14.25" customHeight="1">
      <c r="B22" s="1"/>
      <c r="C22" s="1"/>
      <c r="D22" s="1"/>
      <c r="E22" s="1"/>
      <c r="F22" s="1"/>
      <c r="G22" s="1"/>
      <c r="H22" s="1"/>
      <c r="I22" s="1"/>
      <c r="J22" s="1"/>
      <c r="K22" s="1"/>
      <c r="L22" s="1"/>
      <c r="M22" s="1"/>
    </row>
    <row r="23" spans="2:13" ht="14.25" customHeight="1">
      <c r="B23" s="1705" t="s">
        <v>82</v>
      </c>
      <c r="C23" s="1705"/>
      <c r="D23" s="1705"/>
      <c r="E23" s="1705"/>
      <c r="F23" s="1705"/>
      <c r="G23" s="1705"/>
      <c r="H23" s="1705"/>
      <c r="I23" s="1705"/>
      <c r="J23" s="1705"/>
      <c r="K23" s="1705"/>
      <c r="L23" s="1705"/>
      <c r="M23" s="1705"/>
    </row>
    <row r="24" spans="2:13" ht="14.25" customHeight="1">
      <c r="B24" s="1"/>
      <c r="C24" s="1"/>
      <c r="D24" s="1"/>
      <c r="E24" s="1"/>
      <c r="F24" s="1"/>
      <c r="G24" s="1"/>
      <c r="H24" s="1"/>
      <c r="I24" s="1"/>
      <c r="J24" s="1"/>
      <c r="K24" s="1"/>
      <c r="L24" s="1"/>
      <c r="M24" s="1"/>
    </row>
    <row r="25" spans="2:13" ht="15" customHeight="1">
      <c r="B25" s="3735" t="s">
        <v>1132</v>
      </c>
      <c r="C25" s="2885"/>
      <c r="D25" s="2912"/>
      <c r="E25" s="3732">
        <v>2023</v>
      </c>
      <c r="F25" s="2885"/>
      <c r="G25" s="2912"/>
      <c r="H25" s="3732">
        <v>2024</v>
      </c>
      <c r="I25" s="2885"/>
      <c r="J25" s="2885"/>
      <c r="K25" s="3736">
        <v>2025</v>
      </c>
      <c r="L25" s="2885"/>
      <c r="M25" s="2885"/>
    </row>
    <row r="26" spans="2:13" ht="15" hidden="1" customHeight="1">
      <c r="B26" s="2885"/>
      <c r="C26" s="2882"/>
      <c r="D26" s="2912"/>
      <c r="E26" s="2941"/>
      <c r="F26" s="2885"/>
      <c r="G26" s="2912"/>
      <c r="H26" s="2941"/>
      <c r="I26" s="2885"/>
      <c r="J26" s="2885"/>
      <c r="K26" s="2941"/>
      <c r="L26" s="2885"/>
      <c r="M26" s="2885"/>
    </row>
    <row r="27" spans="2:13" ht="14.25" customHeight="1">
      <c r="B27" s="2885"/>
      <c r="C27" s="2885"/>
      <c r="D27" s="2912"/>
      <c r="E27" s="2554" t="s">
        <v>84</v>
      </c>
      <c r="F27" s="1148" t="s">
        <v>107</v>
      </c>
      <c r="G27" s="1149" t="s">
        <v>43</v>
      </c>
      <c r="H27" s="2554" t="s">
        <v>84</v>
      </c>
      <c r="I27" s="1148" t="s">
        <v>107</v>
      </c>
      <c r="J27" s="1149" t="s">
        <v>43</v>
      </c>
      <c r="K27" s="2554" t="s">
        <v>84</v>
      </c>
      <c r="L27" s="1148" t="s">
        <v>107</v>
      </c>
      <c r="M27" s="2555" t="s">
        <v>43</v>
      </c>
    </row>
    <row r="28" spans="2:13" ht="15.75" hidden="1" customHeight="1">
      <c r="B28" s="2556"/>
      <c r="C28" s="2556"/>
      <c r="D28" s="1150"/>
      <c r="E28" s="2557"/>
      <c r="F28" s="1151"/>
      <c r="G28" s="2558"/>
      <c r="H28" s="2557"/>
      <c r="I28" s="1151"/>
      <c r="J28" s="2558"/>
      <c r="K28" s="2557"/>
      <c r="L28" s="1151"/>
      <c r="M28" s="2559"/>
    </row>
    <row r="29" spans="2:13" ht="14.25" customHeight="1">
      <c r="B29" s="2560" t="s">
        <v>370</v>
      </c>
      <c r="C29" s="2560"/>
      <c r="D29" s="2560"/>
      <c r="E29" s="2560"/>
      <c r="F29" s="2560"/>
      <c r="G29" s="2560"/>
      <c r="H29" s="2560"/>
      <c r="I29" s="2560"/>
      <c r="J29" s="2560"/>
      <c r="K29" s="2560"/>
      <c r="L29" s="2560"/>
      <c r="M29" s="2560"/>
    </row>
    <row r="30" spans="2:13" ht="14.25" customHeight="1">
      <c r="B30" s="1787" t="s">
        <v>25</v>
      </c>
      <c r="C30" s="1787"/>
      <c r="D30" s="1788"/>
      <c r="E30" s="73">
        <v>1260</v>
      </c>
      <c r="F30" s="74">
        <v>189</v>
      </c>
      <c r="G30" s="1789">
        <f t="shared" ref="G30:G31" si="0">SUM(E30:F30)</f>
        <v>1449</v>
      </c>
      <c r="H30" s="73">
        <v>1246</v>
      </c>
      <c r="I30" s="74">
        <v>206</v>
      </c>
      <c r="J30" s="1789">
        <v>1452</v>
      </c>
      <c r="K30" s="73">
        <v>1282</v>
      </c>
      <c r="L30" s="74">
        <v>262</v>
      </c>
      <c r="M30" s="1789">
        <v>1544</v>
      </c>
    </row>
    <row r="31" spans="2:13" ht="14.25" customHeight="1">
      <c r="B31" s="1791" t="s">
        <v>27</v>
      </c>
      <c r="C31" s="1791"/>
      <c r="D31" s="1792"/>
      <c r="E31" s="76">
        <v>466</v>
      </c>
      <c r="F31" s="77">
        <v>87</v>
      </c>
      <c r="G31" s="1794">
        <f t="shared" si="0"/>
        <v>553</v>
      </c>
      <c r="H31" s="76">
        <v>456</v>
      </c>
      <c r="I31" s="77">
        <v>94</v>
      </c>
      <c r="J31" s="1794">
        <v>550</v>
      </c>
      <c r="K31" s="76">
        <v>561</v>
      </c>
      <c r="L31" s="77">
        <v>110</v>
      </c>
      <c r="M31" s="1794">
        <v>671</v>
      </c>
    </row>
    <row r="32" spans="2:13" ht="14.25" customHeight="1">
      <c r="B32" s="1795" t="s">
        <v>43</v>
      </c>
      <c r="C32" s="1795"/>
      <c r="D32" s="1796"/>
      <c r="E32" s="79">
        <f t="shared" ref="E32:G32" si="1">SUM(E30:E31)</f>
        <v>1726</v>
      </c>
      <c r="F32" s="1797">
        <f t="shared" si="1"/>
        <v>276</v>
      </c>
      <c r="G32" s="1798">
        <f t="shared" si="1"/>
        <v>2002</v>
      </c>
      <c r="H32" s="79">
        <v>1702</v>
      </c>
      <c r="I32" s="45">
        <v>300</v>
      </c>
      <c r="J32" s="1798">
        <v>2002</v>
      </c>
      <c r="K32" s="79">
        <v>1843</v>
      </c>
      <c r="L32" s="45">
        <v>372</v>
      </c>
      <c r="M32" s="1798">
        <v>2215</v>
      </c>
    </row>
    <row r="33" spans="2:13" ht="14.25" customHeight="1">
      <c r="B33" s="2561" t="s">
        <v>88</v>
      </c>
      <c r="C33" s="2561"/>
      <c r="D33" s="2561"/>
      <c r="E33" s="2561"/>
      <c r="F33" s="2561"/>
      <c r="G33" s="2561"/>
      <c r="H33" s="2561"/>
      <c r="I33" s="2561"/>
      <c r="J33" s="2561"/>
      <c r="K33" s="2561"/>
      <c r="L33" s="2561"/>
      <c r="M33" s="2561"/>
    </row>
    <row r="34" spans="2:13" ht="14.25" customHeight="1">
      <c r="B34" s="1787" t="s">
        <v>25</v>
      </c>
      <c r="C34" s="1787"/>
      <c r="D34" s="1788"/>
      <c r="E34" s="73">
        <v>3</v>
      </c>
      <c r="F34" s="74">
        <v>8</v>
      </c>
      <c r="G34" s="2019">
        <f t="shared" ref="G34:G35" si="2">SUM(E34:F34)</f>
        <v>11</v>
      </c>
      <c r="H34" s="73">
        <v>2</v>
      </c>
      <c r="I34" s="74">
        <v>7</v>
      </c>
      <c r="J34" s="2019">
        <f t="shared" ref="J34:J35" si="3">SUM(H34:I34)</f>
        <v>9</v>
      </c>
      <c r="K34" s="73">
        <v>0</v>
      </c>
      <c r="L34" s="74">
        <v>22</v>
      </c>
      <c r="M34" s="2019">
        <v>22</v>
      </c>
    </row>
    <row r="35" spans="2:13" ht="14.25" customHeight="1">
      <c r="B35" s="1791" t="s">
        <v>27</v>
      </c>
      <c r="C35" s="1791"/>
      <c r="D35" s="1792"/>
      <c r="E35" s="76">
        <v>0</v>
      </c>
      <c r="F35" s="77">
        <v>10</v>
      </c>
      <c r="G35" s="1794">
        <f t="shared" si="2"/>
        <v>10</v>
      </c>
      <c r="H35" s="76">
        <v>0</v>
      </c>
      <c r="I35" s="77">
        <v>10</v>
      </c>
      <c r="J35" s="1794">
        <f t="shared" si="3"/>
        <v>10</v>
      </c>
      <c r="K35" s="76">
        <v>1</v>
      </c>
      <c r="L35" s="77">
        <v>7</v>
      </c>
      <c r="M35" s="1794">
        <v>8</v>
      </c>
    </row>
    <row r="36" spans="2:13" ht="14.25" customHeight="1">
      <c r="B36" s="1795" t="s">
        <v>43</v>
      </c>
      <c r="C36" s="1795"/>
      <c r="D36" s="1796"/>
      <c r="E36" s="79">
        <f t="shared" ref="E36:J36" si="4">SUM(E34:E35)</f>
        <v>3</v>
      </c>
      <c r="F36" s="1797">
        <f t="shared" si="4"/>
        <v>18</v>
      </c>
      <c r="G36" s="1798">
        <f t="shared" si="4"/>
        <v>21</v>
      </c>
      <c r="H36" s="79">
        <f t="shared" si="4"/>
        <v>2</v>
      </c>
      <c r="I36" s="1797">
        <f t="shared" si="4"/>
        <v>17</v>
      </c>
      <c r="J36" s="1798">
        <f t="shared" si="4"/>
        <v>19</v>
      </c>
      <c r="K36" s="79">
        <v>1</v>
      </c>
      <c r="L36" s="1797">
        <v>29</v>
      </c>
      <c r="M36" s="1798">
        <v>30</v>
      </c>
    </row>
    <row r="37" spans="2:13" ht="14.25" customHeight="1">
      <c r="B37" s="2561" t="s">
        <v>89</v>
      </c>
      <c r="C37" s="2561"/>
      <c r="D37" s="2561"/>
      <c r="E37" s="2561"/>
      <c r="F37" s="2561"/>
      <c r="G37" s="2561"/>
      <c r="H37" s="2561"/>
      <c r="I37" s="2561"/>
      <c r="J37" s="2561"/>
      <c r="K37" s="2561"/>
      <c r="L37" s="2561"/>
      <c r="M37" s="2561"/>
    </row>
    <row r="38" spans="2:13" ht="14.25" customHeight="1">
      <c r="B38" s="1787" t="s">
        <v>25</v>
      </c>
      <c r="C38" s="1787"/>
      <c r="D38" s="1788"/>
      <c r="E38" s="73">
        <v>1</v>
      </c>
      <c r="F38" s="74">
        <v>55</v>
      </c>
      <c r="G38" s="2019">
        <f t="shared" ref="G38:G39" si="5">SUM(E38:F38)</f>
        <v>56</v>
      </c>
      <c r="H38" s="73">
        <v>1</v>
      </c>
      <c r="I38" s="74">
        <v>56</v>
      </c>
      <c r="J38" s="2019">
        <v>57</v>
      </c>
      <c r="K38" s="73">
        <v>1</v>
      </c>
      <c r="L38" s="74">
        <v>59</v>
      </c>
      <c r="M38" s="2019">
        <v>60</v>
      </c>
    </row>
    <row r="39" spans="2:13" ht="14.25" customHeight="1">
      <c r="B39" s="1791" t="s">
        <v>27</v>
      </c>
      <c r="C39" s="1791"/>
      <c r="D39" s="1792"/>
      <c r="E39" s="76">
        <v>8</v>
      </c>
      <c r="F39" s="77">
        <v>24</v>
      </c>
      <c r="G39" s="1794">
        <f t="shared" si="5"/>
        <v>32</v>
      </c>
      <c r="H39" s="76">
        <v>1</v>
      </c>
      <c r="I39" s="77">
        <v>23</v>
      </c>
      <c r="J39" s="1794">
        <v>24</v>
      </c>
      <c r="K39" s="76">
        <v>1</v>
      </c>
      <c r="L39" s="77">
        <v>30</v>
      </c>
      <c r="M39" s="1794">
        <v>31</v>
      </c>
    </row>
    <row r="40" spans="2:13" ht="14.25" customHeight="1">
      <c r="B40" s="1849" t="s">
        <v>43</v>
      </c>
      <c r="C40" s="1849"/>
      <c r="D40" s="2562"/>
      <c r="E40" s="79">
        <f t="shared" ref="E40:G40" si="6">SUM(E38:E39)</f>
        <v>9</v>
      </c>
      <c r="F40" s="1797">
        <f t="shared" si="6"/>
        <v>79</v>
      </c>
      <c r="G40" s="1798">
        <f t="shared" si="6"/>
        <v>88</v>
      </c>
      <c r="H40" s="79">
        <v>2</v>
      </c>
      <c r="I40" s="1797">
        <v>79</v>
      </c>
      <c r="J40" s="1798">
        <f>SUM(J38:J39)</f>
        <v>81</v>
      </c>
      <c r="K40" s="79">
        <v>2</v>
      </c>
      <c r="L40" s="1797">
        <v>89</v>
      </c>
      <c r="M40" s="1798">
        <v>91</v>
      </c>
    </row>
    <row r="41" spans="2:13" ht="14.25" customHeight="1">
      <c r="B41" s="1802" t="s">
        <v>1133</v>
      </c>
      <c r="C41" s="1802"/>
      <c r="D41" s="2445"/>
      <c r="E41" s="2392">
        <f t="shared" ref="E41:J41" si="7">E32+E36+E40</f>
        <v>1738</v>
      </c>
      <c r="F41" s="2393">
        <f t="shared" si="7"/>
        <v>373</v>
      </c>
      <c r="G41" s="2394">
        <f t="shared" si="7"/>
        <v>2111</v>
      </c>
      <c r="H41" s="2392">
        <f t="shared" si="7"/>
        <v>1706</v>
      </c>
      <c r="I41" s="2393">
        <f t="shared" si="7"/>
        <v>396</v>
      </c>
      <c r="J41" s="2394">
        <f t="shared" si="7"/>
        <v>2102</v>
      </c>
      <c r="K41" s="2392">
        <v>1846</v>
      </c>
      <c r="L41" s="2393">
        <v>490</v>
      </c>
      <c r="M41" s="2394">
        <v>2336</v>
      </c>
    </row>
    <row r="42" spans="2:13" ht="15" customHeight="1">
      <c r="B42" s="3745" t="s">
        <v>1134</v>
      </c>
      <c r="C42" s="3019"/>
      <c r="D42" s="3019"/>
      <c r="E42" s="3019"/>
      <c r="F42" s="3019"/>
      <c r="G42" s="3019"/>
      <c r="H42" s="3019"/>
      <c r="I42" s="3019"/>
      <c r="J42" s="3019"/>
      <c r="K42" s="3019"/>
      <c r="L42" s="3019"/>
      <c r="M42" s="3019"/>
    </row>
    <row r="43" spans="2:13" ht="14.25" customHeight="1">
      <c r="B43" s="23"/>
      <c r="C43" s="23"/>
      <c r="D43" s="23"/>
      <c r="E43" s="23"/>
      <c r="F43" s="23"/>
      <c r="G43" s="23"/>
      <c r="H43" s="23"/>
      <c r="I43" s="23"/>
      <c r="J43" s="23"/>
      <c r="K43" s="23"/>
      <c r="L43" s="23"/>
      <c r="M43" s="23"/>
    </row>
    <row r="44" spans="2:13" ht="14.25" customHeight="1">
      <c r="B44" s="1705" t="s">
        <v>92</v>
      </c>
      <c r="C44" s="1705"/>
      <c r="D44" s="1705"/>
      <c r="E44" s="1705"/>
      <c r="F44" s="1705"/>
      <c r="G44" s="1705"/>
      <c r="H44" s="1705"/>
      <c r="I44" s="1705"/>
      <c r="J44" s="1705"/>
      <c r="K44" s="1705"/>
      <c r="L44" s="1705"/>
      <c r="M44" s="1705"/>
    </row>
    <row r="47" spans="2:13" ht="14.25" customHeight="1">
      <c r="B47" s="3746" t="s">
        <v>377</v>
      </c>
      <c r="C47" s="2913"/>
      <c r="D47" s="2914"/>
      <c r="E47" s="1152">
        <v>2023</v>
      </c>
      <c r="F47" s="2563">
        <v>2024</v>
      </c>
      <c r="G47" s="2564">
        <v>2025</v>
      </c>
      <c r="H47" s="12"/>
      <c r="I47" s="2142"/>
      <c r="J47" s="12"/>
      <c r="K47" s="12"/>
      <c r="L47" s="12"/>
      <c r="M47" s="12"/>
    </row>
    <row r="48" spans="2:13" ht="18" customHeight="1">
      <c r="B48" s="1898" t="s">
        <v>1135</v>
      </c>
      <c r="C48" s="1898"/>
      <c r="D48" s="997"/>
      <c r="E48" s="1153">
        <v>1744</v>
      </c>
      <c r="F48" s="1153">
        <v>2510</v>
      </c>
      <c r="G48" s="2396">
        <v>3395</v>
      </c>
      <c r="H48" s="12"/>
      <c r="I48" s="12"/>
      <c r="J48" s="12"/>
      <c r="K48" s="12"/>
      <c r="L48" s="12"/>
      <c r="M48" s="12"/>
    </row>
    <row r="49" spans="2:13" ht="15" customHeight="1">
      <c r="B49" s="3161" t="s">
        <v>1136</v>
      </c>
      <c r="C49" s="2933"/>
      <c r="D49" s="2933"/>
      <c r="E49" s="2933"/>
      <c r="F49" s="2933"/>
      <c r="G49" s="2933"/>
      <c r="H49" s="673"/>
      <c r="I49" s="673"/>
      <c r="J49" s="673"/>
      <c r="K49" s="673"/>
      <c r="L49" s="673"/>
      <c r="M49" s="673"/>
    </row>
    <row r="50" spans="2:13" ht="50.25" customHeight="1">
      <c r="B50" s="2901"/>
      <c r="C50" s="2901"/>
      <c r="D50" s="2901"/>
      <c r="E50" s="2901"/>
      <c r="F50" s="2901"/>
      <c r="G50" s="2901"/>
      <c r="H50" s="673"/>
      <c r="I50" s="673"/>
      <c r="J50" s="673"/>
      <c r="K50" s="673"/>
      <c r="L50" s="673"/>
      <c r="M50" s="673"/>
    </row>
    <row r="51" spans="2:13" ht="27.75" customHeight="1">
      <c r="B51" s="673"/>
      <c r="C51" s="673"/>
      <c r="D51" s="673"/>
      <c r="E51" s="673"/>
      <c r="F51" s="673"/>
      <c r="G51" s="673"/>
      <c r="H51" s="673"/>
      <c r="I51" s="673"/>
      <c r="J51" s="673"/>
      <c r="K51" s="673"/>
      <c r="L51" s="673"/>
      <c r="M51" s="673"/>
    </row>
    <row r="52" spans="2:13" ht="14.25" customHeight="1">
      <c r="B52" s="1705" t="s">
        <v>102</v>
      </c>
      <c r="C52" s="1705"/>
      <c r="D52" s="1705"/>
      <c r="E52" s="1705"/>
      <c r="F52" s="1705"/>
      <c r="G52" s="1705"/>
      <c r="H52" s="1705"/>
      <c r="I52" s="1705"/>
      <c r="J52" s="1705"/>
      <c r="K52" s="1705"/>
      <c r="L52" s="1705"/>
      <c r="M52" s="1705"/>
    </row>
    <row r="53" spans="2:13" ht="14.25" customHeight="1">
      <c r="B53" s="1"/>
      <c r="C53" s="1"/>
      <c r="D53" s="1"/>
      <c r="E53" s="1"/>
      <c r="F53" s="1"/>
      <c r="G53" s="1"/>
      <c r="H53" s="1"/>
      <c r="I53" s="1"/>
      <c r="J53" s="1"/>
      <c r="K53" s="1"/>
      <c r="L53" s="1"/>
      <c r="M53" s="1"/>
    </row>
    <row r="54" spans="2:13" ht="15" customHeight="1">
      <c r="B54" s="3735" t="s">
        <v>1137</v>
      </c>
      <c r="C54" s="2885"/>
      <c r="D54" s="2885"/>
      <c r="E54" s="2885"/>
      <c r="F54" s="2885"/>
      <c r="G54" s="2912"/>
      <c r="H54" s="3747">
        <v>2023</v>
      </c>
      <c r="I54" s="3748"/>
      <c r="J54" s="3747">
        <v>2024</v>
      </c>
      <c r="K54" s="3748"/>
      <c r="L54" s="3750">
        <v>2025</v>
      </c>
      <c r="M54" s="3751"/>
    </row>
    <row r="55" spans="2:13" ht="14.25" customHeight="1">
      <c r="B55" s="2913"/>
      <c r="C55" s="2913"/>
      <c r="D55" s="2913"/>
      <c r="E55" s="2913"/>
      <c r="F55" s="2913"/>
      <c r="G55" s="2914"/>
      <c r="H55" s="2565" t="s">
        <v>104</v>
      </c>
      <c r="I55" s="2566" t="s">
        <v>105</v>
      </c>
      <c r="J55" s="2565" t="s">
        <v>104</v>
      </c>
      <c r="K55" s="2566" t="s">
        <v>105</v>
      </c>
      <c r="L55" s="2565" t="s">
        <v>104</v>
      </c>
      <c r="M55" s="2567" t="s">
        <v>105</v>
      </c>
    </row>
    <row r="56" spans="2:13" ht="14.25" customHeight="1">
      <c r="B56" s="2568" t="s">
        <v>106</v>
      </c>
      <c r="C56" s="2568"/>
      <c r="D56" s="2568"/>
      <c r="E56" s="2568"/>
      <c r="F56" s="2568"/>
      <c r="G56" s="2568"/>
      <c r="H56" s="2568"/>
      <c r="I56" s="2568"/>
      <c r="J56" s="2568"/>
      <c r="K56" s="2568"/>
      <c r="L56" s="2568"/>
      <c r="M56" s="2568"/>
    </row>
    <row r="57" spans="2:13" ht="14.25" customHeight="1">
      <c r="B57" s="1787" t="s">
        <v>84</v>
      </c>
      <c r="C57" s="1787"/>
      <c r="D57" s="1787"/>
      <c r="E57" s="1787"/>
      <c r="F57" s="1787"/>
      <c r="G57" s="1788"/>
      <c r="H57" s="73">
        <v>230</v>
      </c>
      <c r="I57" s="2484">
        <v>165</v>
      </c>
      <c r="J57" s="73">
        <v>141</v>
      </c>
      <c r="K57" s="2484">
        <v>175</v>
      </c>
      <c r="L57" s="73">
        <v>357</v>
      </c>
      <c r="M57" s="2484">
        <v>212</v>
      </c>
    </row>
    <row r="58" spans="2:13" ht="14.25" customHeight="1">
      <c r="B58" s="1869" t="s">
        <v>107</v>
      </c>
      <c r="C58" s="1869"/>
      <c r="D58" s="1869"/>
      <c r="E58" s="1869"/>
      <c r="F58" s="1869"/>
      <c r="G58" s="1870"/>
      <c r="H58" s="1154">
        <v>192</v>
      </c>
      <c r="I58" s="1960">
        <v>89</v>
      </c>
      <c r="J58" s="1154">
        <v>119</v>
      </c>
      <c r="K58" s="1960">
        <v>97</v>
      </c>
      <c r="L58" s="1154">
        <v>209</v>
      </c>
      <c r="M58" s="1960">
        <v>111</v>
      </c>
    </row>
    <row r="59" spans="2:13" ht="14.25" customHeight="1">
      <c r="B59" s="2561" t="s">
        <v>108</v>
      </c>
      <c r="C59" s="2561"/>
      <c r="D59" s="2561"/>
      <c r="E59" s="2561"/>
      <c r="F59" s="2561"/>
      <c r="G59" s="2561"/>
      <c r="H59" s="2561"/>
      <c r="I59" s="2561"/>
      <c r="J59" s="2561"/>
      <c r="K59" s="2561"/>
      <c r="L59" s="2561"/>
      <c r="M59" s="2561"/>
    </row>
    <row r="60" spans="2:13" ht="14.25" customHeight="1">
      <c r="B60" s="1787" t="s">
        <v>109</v>
      </c>
      <c r="C60" s="1787"/>
      <c r="D60" s="1787"/>
      <c r="E60" s="1787"/>
      <c r="F60" s="1787"/>
      <c r="G60" s="1788"/>
      <c r="H60" s="1790">
        <v>232</v>
      </c>
      <c r="I60" s="2291">
        <v>135</v>
      </c>
      <c r="J60" s="1790">
        <v>147</v>
      </c>
      <c r="K60" s="2291">
        <v>129</v>
      </c>
      <c r="L60" s="1790">
        <v>320</v>
      </c>
      <c r="M60" s="2291">
        <v>130</v>
      </c>
    </row>
    <row r="61" spans="2:13" ht="14.25" customHeight="1">
      <c r="B61" s="1791" t="s">
        <v>110</v>
      </c>
      <c r="C61" s="1791"/>
      <c r="D61" s="1791"/>
      <c r="E61" s="1791"/>
      <c r="F61" s="1791"/>
      <c r="G61" s="1792"/>
      <c r="H61" s="76">
        <v>172</v>
      </c>
      <c r="I61" s="2315">
        <v>101</v>
      </c>
      <c r="J61" s="76">
        <v>105</v>
      </c>
      <c r="K61" s="2315">
        <v>125</v>
      </c>
      <c r="L61" s="76">
        <v>227</v>
      </c>
      <c r="M61" s="2315">
        <v>162</v>
      </c>
    </row>
    <row r="62" spans="2:13" ht="14.25" customHeight="1">
      <c r="B62" s="1869" t="s">
        <v>111</v>
      </c>
      <c r="C62" s="1869"/>
      <c r="D62" s="1869"/>
      <c r="E62" s="1869"/>
      <c r="F62" s="1869"/>
      <c r="G62" s="1870"/>
      <c r="H62" s="1154">
        <v>18</v>
      </c>
      <c r="I62" s="1960">
        <v>18</v>
      </c>
      <c r="J62" s="1154">
        <v>8</v>
      </c>
      <c r="K62" s="1960">
        <v>18</v>
      </c>
      <c r="L62" s="1154">
        <v>19</v>
      </c>
      <c r="M62" s="1960">
        <v>31</v>
      </c>
    </row>
    <row r="63" spans="2:13" ht="14.25" customHeight="1">
      <c r="B63" s="2561" t="s">
        <v>23</v>
      </c>
      <c r="C63" s="2561"/>
      <c r="D63" s="2561"/>
      <c r="E63" s="2561"/>
      <c r="F63" s="2561"/>
      <c r="G63" s="2561"/>
      <c r="H63" s="2561"/>
      <c r="I63" s="2561"/>
      <c r="J63" s="2561"/>
      <c r="K63" s="2561"/>
      <c r="L63" s="2561"/>
      <c r="M63" s="2561"/>
    </row>
    <row r="64" spans="2:13" ht="14.25" customHeight="1">
      <c r="B64" s="1787" t="s">
        <v>25</v>
      </c>
      <c r="C64" s="1787"/>
      <c r="D64" s="1787"/>
      <c r="E64" s="1787"/>
      <c r="F64" s="1787"/>
      <c r="G64" s="1788"/>
      <c r="H64" s="1790">
        <v>312</v>
      </c>
      <c r="I64" s="2291">
        <v>175</v>
      </c>
      <c r="J64" s="1790">
        <v>204</v>
      </c>
      <c r="K64" s="2291">
        <v>202</v>
      </c>
      <c r="L64" s="1790">
        <v>367</v>
      </c>
      <c r="M64" s="2291">
        <v>252</v>
      </c>
    </row>
    <row r="65" spans="2:13" ht="14.25" customHeight="1">
      <c r="B65" s="1791" t="s">
        <v>27</v>
      </c>
      <c r="C65" s="1791"/>
      <c r="D65" s="1791"/>
      <c r="E65" s="1791"/>
      <c r="F65" s="1791"/>
      <c r="G65" s="1792"/>
      <c r="H65" s="76">
        <v>110</v>
      </c>
      <c r="I65" s="2315">
        <v>79</v>
      </c>
      <c r="J65" s="76">
        <v>56</v>
      </c>
      <c r="K65" s="1155">
        <v>70</v>
      </c>
      <c r="L65" s="76">
        <v>199</v>
      </c>
      <c r="M65" s="1155">
        <v>71</v>
      </c>
    </row>
    <row r="66" spans="2:13" ht="14.25" customHeight="1">
      <c r="B66" s="1795" t="s">
        <v>43</v>
      </c>
      <c r="C66" s="1795"/>
      <c r="D66" s="1795"/>
      <c r="E66" s="1795"/>
      <c r="F66" s="1795"/>
      <c r="G66" s="1796"/>
      <c r="H66" s="2569">
        <v>422</v>
      </c>
      <c r="I66" s="2570">
        <v>254</v>
      </c>
      <c r="J66" s="2570">
        <v>260</v>
      </c>
      <c r="K66" s="1156">
        <v>272</v>
      </c>
      <c r="L66" s="2570">
        <v>566</v>
      </c>
      <c r="M66" s="1156">
        <v>323</v>
      </c>
    </row>
    <row r="67" spans="2:13" ht="15" customHeight="1">
      <c r="B67" s="3036" t="s">
        <v>631</v>
      </c>
      <c r="C67" s="2933"/>
      <c r="D67" s="2933"/>
      <c r="E67" s="2933"/>
      <c r="F67" s="2933"/>
      <c r="G67" s="2933"/>
      <c r="H67" s="2933"/>
      <c r="I67" s="2933"/>
      <c r="J67" s="2933"/>
      <c r="K67" s="2933"/>
      <c r="L67" s="2933"/>
      <c r="M67" s="2933"/>
    </row>
    <row r="68" spans="2:13" ht="7.5" customHeight="1">
      <c r="B68" s="2901"/>
      <c r="C68" s="2901"/>
      <c r="D68" s="2901"/>
      <c r="E68" s="2901"/>
      <c r="F68" s="2901"/>
      <c r="G68" s="2901"/>
      <c r="H68" s="2901"/>
      <c r="I68" s="2901"/>
      <c r="J68" s="2901"/>
      <c r="K68" s="2901"/>
      <c r="L68" s="2901"/>
      <c r="M68" s="2901"/>
    </row>
    <row r="69" spans="2:13" ht="14.25" customHeight="1">
      <c r="B69" s="12"/>
      <c r="C69" s="12"/>
      <c r="D69" s="12"/>
      <c r="E69" s="12"/>
      <c r="F69" s="12"/>
      <c r="G69" s="12"/>
      <c r="H69" s="12"/>
      <c r="I69" s="12"/>
      <c r="J69" s="12"/>
      <c r="K69" s="12"/>
      <c r="L69" s="12"/>
      <c r="M69" s="12"/>
    </row>
    <row r="70" spans="2:13" ht="15" customHeight="1">
      <c r="B70" s="3735" t="s">
        <v>1138</v>
      </c>
      <c r="C70" s="2885"/>
      <c r="D70" s="2885"/>
      <c r="E70" s="2885"/>
      <c r="F70" s="2885"/>
      <c r="G70" s="2912"/>
      <c r="H70" s="3743">
        <v>2023</v>
      </c>
      <c r="I70" s="2912"/>
      <c r="J70" s="3743">
        <v>2024</v>
      </c>
      <c r="K70" s="2885"/>
      <c r="L70" s="3743">
        <v>2025</v>
      </c>
      <c r="M70" s="2885"/>
    </row>
    <row r="71" spans="2:13" ht="30.75" customHeight="1">
      <c r="B71" s="2913"/>
      <c r="C71" s="2913"/>
      <c r="D71" s="2913"/>
      <c r="E71" s="2913"/>
      <c r="F71" s="2913"/>
      <c r="G71" s="2914"/>
      <c r="H71" s="2571" t="s">
        <v>1139</v>
      </c>
      <c r="I71" s="2572" t="s">
        <v>1140</v>
      </c>
      <c r="J71" s="2571" t="s">
        <v>114</v>
      </c>
      <c r="K71" s="2573" t="s">
        <v>115</v>
      </c>
      <c r="L71" s="2571" t="s">
        <v>114</v>
      </c>
      <c r="M71" s="2573" t="s">
        <v>115</v>
      </c>
    </row>
    <row r="72" spans="2:13" ht="15" customHeight="1">
      <c r="B72" s="2568" t="s">
        <v>106</v>
      </c>
      <c r="C72" s="2568"/>
      <c r="D72" s="2568"/>
      <c r="E72" s="2568"/>
      <c r="F72" s="2568"/>
      <c r="G72" s="2568"/>
      <c r="H72" s="2568"/>
      <c r="I72" s="2568"/>
      <c r="J72" s="2568"/>
      <c r="K72" s="2568"/>
      <c r="L72" s="2568"/>
      <c r="M72" s="2568"/>
    </row>
    <row r="73" spans="2:13" ht="15" customHeight="1">
      <c r="B73" s="2574" t="s">
        <v>84</v>
      </c>
      <c r="C73" s="2574"/>
      <c r="D73" s="2574"/>
      <c r="E73" s="2574"/>
      <c r="F73" s="2574"/>
      <c r="G73" s="1157"/>
      <c r="H73" s="1028">
        <v>0.13429218818336028</v>
      </c>
      <c r="I73" s="2412">
        <v>9.6950204973664439E-2</v>
      </c>
      <c r="J73" s="1028">
        <v>8.1000000000000003E-2</v>
      </c>
      <c r="K73" s="2412">
        <v>0.10100000000000001</v>
      </c>
      <c r="L73" s="1028">
        <v>0.20499999999999999</v>
      </c>
      <c r="M73" s="2412">
        <v>0.126</v>
      </c>
    </row>
    <row r="74" spans="2:13" ht="15" customHeight="1">
      <c r="B74" s="1791" t="s">
        <v>107</v>
      </c>
      <c r="C74" s="1791"/>
      <c r="D74" s="1791"/>
      <c r="E74" s="1791"/>
      <c r="F74" s="1791"/>
      <c r="G74" s="1792"/>
      <c r="H74" s="956">
        <v>0.59111907365696403</v>
      </c>
      <c r="I74" s="2413">
        <v>0.27853109734733772</v>
      </c>
      <c r="J74" s="956">
        <v>0.316</v>
      </c>
      <c r="K74" s="2413">
        <v>0.26200000000000001</v>
      </c>
      <c r="L74" s="956">
        <v>0.48599999999999999</v>
      </c>
      <c r="M74" s="2413">
        <v>0.27200000000000002</v>
      </c>
    </row>
    <row r="75" spans="2:13" ht="15" customHeight="1">
      <c r="B75" s="2575" t="s">
        <v>108</v>
      </c>
      <c r="C75" s="2575"/>
      <c r="D75" s="2575"/>
      <c r="E75" s="2575"/>
      <c r="F75" s="2575"/>
      <c r="G75" s="2575"/>
      <c r="H75" s="2575"/>
      <c r="I75" s="2575"/>
      <c r="J75" s="2575"/>
      <c r="K75" s="2575"/>
      <c r="L75" s="2575"/>
      <c r="M75" s="2575"/>
    </row>
    <row r="76" spans="2:13" ht="15" customHeight="1">
      <c r="B76" s="1925" t="s">
        <v>109</v>
      </c>
      <c r="C76" s="1925"/>
      <c r="D76" s="1925"/>
      <c r="E76" s="1925"/>
      <c r="F76" s="1925"/>
      <c r="G76" s="931"/>
      <c r="H76" s="2430">
        <v>0.45063707980457163</v>
      </c>
      <c r="I76" s="2162">
        <v>0.26449887799652</v>
      </c>
      <c r="J76" s="2430">
        <v>0.29299999999999998</v>
      </c>
      <c r="K76" s="2162">
        <v>0.25800000000000001</v>
      </c>
      <c r="L76" s="2430">
        <v>0.59399999999999997</v>
      </c>
      <c r="M76" s="2162">
        <v>0.25800000000000001</v>
      </c>
    </row>
    <row r="77" spans="2:13" ht="15" customHeight="1">
      <c r="B77" s="1791" t="s">
        <v>110</v>
      </c>
      <c r="C77" s="1791"/>
      <c r="D77" s="1791"/>
      <c r="E77" s="1791"/>
      <c r="F77" s="1791"/>
      <c r="G77" s="1792"/>
      <c r="H77" s="159">
        <v>0.14029105792263158</v>
      </c>
      <c r="I77" s="1846">
        <v>8.301516026545569E-2</v>
      </c>
      <c r="J77" s="159">
        <v>8.2000000000000003E-2</v>
      </c>
      <c r="K77" s="1846">
        <v>9.8000000000000004E-2</v>
      </c>
      <c r="L77" s="159">
        <v>0.17599999999999999</v>
      </c>
      <c r="M77" s="1846">
        <v>0.128</v>
      </c>
    </row>
    <row r="78" spans="2:13" ht="14.25" customHeight="1">
      <c r="B78" s="1791" t="s">
        <v>111</v>
      </c>
      <c r="C78" s="1791"/>
      <c r="D78" s="1791"/>
      <c r="E78" s="1791"/>
      <c r="F78" s="1791"/>
      <c r="G78" s="1792"/>
      <c r="H78" s="956">
        <v>6.3370413420645047E-2</v>
      </c>
      <c r="I78" s="2413">
        <v>6.3046834612274422E-2</v>
      </c>
      <c r="J78" s="956">
        <v>2.5000000000000001E-2</v>
      </c>
      <c r="K78" s="2413">
        <v>5.6000000000000001E-2</v>
      </c>
      <c r="L78" s="956">
        <v>5.7000000000000002E-2</v>
      </c>
      <c r="M78" s="2413">
        <v>9.8000000000000004E-2</v>
      </c>
    </row>
    <row r="79" spans="2:13" ht="14.25" customHeight="1">
      <c r="B79" s="2575" t="s">
        <v>23</v>
      </c>
      <c r="C79" s="2575"/>
      <c r="D79" s="2575"/>
      <c r="E79" s="2575"/>
      <c r="F79" s="2575"/>
      <c r="G79" s="2575"/>
      <c r="H79" s="2575"/>
      <c r="I79" s="2575"/>
      <c r="J79" s="2575"/>
      <c r="K79" s="2575"/>
      <c r="L79" s="2575"/>
      <c r="M79" s="2575"/>
    </row>
    <row r="80" spans="2:13" ht="14.25" customHeight="1">
      <c r="B80" s="1925" t="s">
        <v>25</v>
      </c>
      <c r="C80" s="1925"/>
      <c r="D80" s="1925"/>
      <c r="E80" s="1925"/>
      <c r="F80" s="1925"/>
      <c r="G80" s="931"/>
      <c r="H80" s="2430">
        <v>0.21393849582997848</v>
      </c>
      <c r="I80" s="2162">
        <v>0.12077032434615284</v>
      </c>
      <c r="J80" s="2430">
        <v>0.13500000000000001</v>
      </c>
      <c r="K80" s="2162">
        <v>0.13400000000000001</v>
      </c>
      <c r="L80" s="2430">
        <v>0.24099999999999999</v>
      </c>
      <c r="M80" s="2162">
        <v>0.17</v>
      </c>
    </row>
    <row r="81" spans="2:13" ht="14.25" customHeight="1">
      <c r="B81" s="1791" t="s">
        <v>27</v>
      </c>
      <c r="C81" s="1791"/>
      <c r="D81" s="1791"/>
      <c r="E81" s="1791"/>
      <c r="F81" s="1791"/>
      <c r="G81" s="1792"/>
      <c r="H81" s="159">
        <v>0.1897808095635633</v>
      </c>
      <c r="I81" s="1846">
        <v>0.13942400169542044</v>
      </c>
      <c r="J81" s="1158">
        <v>9.5000000000000001E-2</v>
      </c>
      <c r="K81" s="1159">
        <v>0.12</v>
      </c>
      <c r="L81" s="1158">
        <v>0.307</v>
      </c>
      <c r="M81" s="1159">
        <v>0.11700000000000001</v>
      </c>
    </row>
    <row r="82" spans="2:13" ht="14.25" customHeight="1">
      <c r="B82" s="1923" t="s">
        <v>43</v>
      </c>
      <c r="C82" s="1923"/>
      <c r="D82" s="1923"/>
      <c r="E82" s="1923"/>
      <c r="F82" s="1923"/>
      <c r="G82" s="954"/>
      <c r="H82" s="1160">
        <v>0.20771940407889572</v>
      </c>
      <c r="I82" s="2576">
        <v>0.12585016766677712</v>
      </c>
      <c r="J82" s="1161">
        <v>0.124</v>
      </c>
      <c r="K82" s="1162">
        <v>0.129</v>
      </c>
      <c r="L82" s="1161">
        <v>0.26200000000000001</v>
      </c>
      <c r="M82" s="1162">
        <v>0.155</v>
      </c>
    </row>
    <row r="83" spans="2:13" ht="15" customHeight="1">
      <c r="B83" s="3043" t="s">
        <v>1141</v>
      </c>
      <c r="C83" s="2885"/>
      <c r="D83" s="2885"/>
      <c r="E83" s="2885"/>
      <c r="F83" s="2885"/>
      <c r="G83" s="2885"/>
      <c r="H83" s="2885"/>
      <c r="I83" s="2885"/>
      <c r="J83" s="2885"/>
      <c r="K83" s="2885"/>
      <c r="L83" s="2885"/>
      <c r="M83" s="2885"/>
    </row>
    <row r="84" spans="2:13" ht="15" customHeight="1">
      <c r="B84" s="2885"/>
      <c r="C84" s="2882"/>
      <c r="D84" s="2882"/>
      <c r="E84" s="2882"/>
      <c r="F84" s="2882"/>
      <c r="G84" s="2882"/>
      <c r="H84" s="2882"/>
      <c r="I84" s="2882"/>
      <c r="J84" s="2882"/>
      <c r="K84" s="2882"/>
      <c r="L84" s="2882"/>
      <c r="M84" s="2885"/>
    </row>
    <row r="85" spans="2:13" ht="13.5" customHeight="1">
      <c r="B85" s="2885"/>
      <c r="C85" s="2882"/>
      <c r="D85" s="2882"/>
      <c r="E85" s="2882"/>
      <c r="F85" s="2882"/>
      <c r="G85" s="2882"/>
      <c r="H85" s="2882"/>
      <c r="I85" s="2882"/>
      <c r="J85" s="2882"/>
      <c r="K85" s="2882"/>
      <c r="L85" s="2882"/>
      <c r="M85" s="2885"/>
    </row>
    <row r="86" spans="2:13" ht="2.25" customHeight="1">
      <c r="B86" s="2901"/>
      <c r="C86" s="2901"/>
      <c r="D86" s="2901"/>
      <c r="E86" s="2901"/>
      <c r="F86" s="2901"/>
      <c r="G86" s="2901"/>
      <c r="H86" s="2901"/>
      <c r="I86" s="2901"/>
      <c r="J86" s="2901"/>
      <c r="K86" s="2901"/>
      <c r="L86" s="2901"/>
      <c r="M86" s="2901"/>
    </row>
    <row r="87" spans="2:13" ht="14.25" customHeight="1">
      <c r="B87" s="1"/>
      <c r="C87" s="1"/>
      <c r="D87" s="1"/>
      <c r="E87" s="1"/>
      <c r="F87" s="1"/>
      <c r="G87" s="1"/>
      <c r="H87" s="1"/>
      <c r="I87" s="1"/>
      <c r="J87" s="1"/>
      <c r="K87" s="1"/>
      <c r="L87" s="1"/>
      <c r="M87" s="1"/>
    </row>
    <row r="88" spans="2:13" ht="15" customHeight="1">
      <c r="B88" s="1"/>
      <c r="C88" s="1"/>
      <c r="D88" s="1"/>
      <c r="E88" s="1"/>
      <c r="F88" s="1"/>
      <c r="G88" s="1"/>
      <c r="H88" s="1"/>
      <c r="I88" s="1"/>
      <c r="J88" s="1"/>
      <c r="K88" s="1"/>
      <c r="L88" s="1"/>
      <c r="M88" s="1"/>
    </row>
    <row r="89" spans="2:13" ht="14.25" customHeight="1">
      <c r="B89" s="1705" t="s">
        <v>126</v>
      </c>
      <c r="C89" s="1705"/>
      <c r="D89" s="1705"/>
      <c r="E89" s="1705"/>
      <c r="F89" s="1705"/>
      <c r="G89" s="1705"/>
      <c r="H89" s="1705"/>
      <c r="I89" s="1705"/>
      <c r="J89" s="1705"/>
      <c r="K89" s="1705"/>
      <c r="L89" s="1705"/>
      <c r="M89" s="1705"/>
    </row>
    <row r="90" spans="2:13" ht="14.25" customHeight="1">
      <c r="B90" s="1"/>
      <c r="C90" s="1"/>
      <c r="D90" s="1"/>
      <c r="E90" s="1"/>
      <c r="F90" s="1"/>
      <c r="G90" s="1"/>
      <c r="H90" s="1"/>
      <c r="I90" s="1"/>
      <c r="J90" s="1"/>
      <c r="K90" s="1"/>
      <c r="L90" s="1"/>
      <c r="M90" s="1"/>
    </row>
    <row r="91" spans="2:13" ht="15" customHeight="1">
      <c r="B91" s="3735" t="s">
        <v>1142</v>
      </c>
      <c r="C91" s="2885"/>
      <c r="D91" s="2912"/>
      <c r="E91" s="3732">
        <v>2023</v>
      </c>
      <c r="F91" s="3743">
        <v>2024</v>
      </c>
      <c r="G91" s="3744" t="s">
        <v>188</v>
      </c>
      <c r="H91" s="1"/>
      <c r="I91" s="1"/>
      <c r="J91" s="1"/>
      <c r="K91" s="1"/>
      <c r="L91" s="1"/>
      <c r="M91" s="1"/>
    </row>
    <row r="92" spans="2:13" ht="27.75" customHeight="1">
      <c r="B92" s="2913"/>
      <c r="C92" s="2913"/>
      <c r="D92" s="2914"/>
      <c r="E92" s="2918"/>
      <c r="F92" s="2913"/>
      <c r="G92" s="2913"/>
      <c r="H92" s="1"/>
      <c r="I92" s="1"/>
      <c r="J92" s="1"/>
      <c r="K92" s="1"/>
      <c r="L92" s="1"/>
      <c r="M92" s="1"/>
    </row>
    <row r="93" spans="2:13" ht="14.25" customHeight="1">
      <c r="B93" s="2568" t="s">
        <v>106</v>
      </c>
      <c r="C93" s="2568"/>
      <c r="D93" s="2568"/>
      <c r="E93" s="2568"/>
      <c r="F93" s="2568"/>
      <c r="G93" s="2568"/>
    </row>
    <row r="94" spans="2:13" ht="14.25" customHeight="1">
      <c r="B94" s="1925" t="s">
        <v>84</v>
      </c>
      <c r="C94" s="1925"/>
      <c r="D94" s="931"/>
      <c r="E94" s="1922">
        <v>25.817432972047918</v>
      </c>
      <c r="F94" s="1922">
        <v>20.77</v>
      </c>
      <c r="G94" s="1922">
        <v>31.03</v>
      </c>
    </row>
    <row r="95" spans="2:13" ht="14.25" customHeight="1">
      <c r="B95" s="2211" t="s">
        <v>107</v>
      </c>
      <c r="C95" s="2211"/>
      <c r="D95" s="1000"/>
      <c r="E95" s="210">
        <v>26.338361445783132</v>
      </c>
      <c r="F95" s="210">
        <v>25.58</v>
      </c>
      <c r="G95" s="210">
        <v>50.82</v>
      </c>
    </row>
    <row r="96" spans="2:13" ht="14.25" customHeight="1">
      <c r="B96" s="2575" t="s">
        <v>29</v>
      </c>
      <c r="C96" s="2575"/>
      <c r="D96" s="2575"/>
      <c r="E96" s="2575"/>
      <c r="F96" s="2575"/>
      <c r="G96" s="2575"/>
    </row>
    <row r="97" spans="2:7" ht="14.25" customHeight="1">
      <c r="B97" s="1925" t="s">
        <v>30</v>
      </c>
      <c r="C97" s="1925"/>
      <c r="D97" s="931"/>
      <c r="E97" s="1922">
        <v>1.5</v>
      </c>
      <c r="F97" s="1922">
        <v>2.33</v>
      </c>
      <c r="G97" s="1922">
        <v>0.82</v>
      </c>
    </row>
    <row r="98" spans="2:7" ht="14.25" customHeight="1">
      <c r="B98" s="1791" t="s">
        <v>31</v>
      </c>
      <c r="C98" s="1791"/>
      <c r="D98" s="1792"/>
      <c r="E98" s="265">
        <v>33.6</v>
      </c>
      <c r="F98" s="265">
        <v>36.83</v>
      </c>
      <c r="G98" s="265">
        <v>71.260000000000005</v>
      </c>
    </row>
    <row r="99" spans="2:7" ht="14.25" customHeight="1">
      <c r="B99" s="1791" t="s">
        <v>32</v>
      </c>
      <c r="C99" s="1791"/>
      <c r="D99" s="1792"/>
      <c r="E99" s="265">
        <v>8.8000000000000007</v>
      </c>
      <c r="F99" s="265">
        <v>13.52</v>
      </c>
      <c r="G99" s="265">
        <v>23.91</v>
      </c>
    </row>
    <row r="100" spans="2:7" ht="14.25" customHeight="1">
      <c r="B100" s="1791" t="s">
        <v>33</v>
      </c>
      <c r="C100" s="1791"/>
      <c r="D100" s="1792"/>
      <c r="E100" s="265">
        <v>17</v>
      </c>
      <c r="F100" s="265">
        <v>22.56</v>
      </c>
      <c r="G100" s="265">
        <v>43.17</v>
      </c>
    </row>
    <row r="101" spans="2:7" ht="14.25" customHeight="1">
      <c r="B101" s="1791" t="s">
        <v>34</v>
      </c>
      <c r="C101" s="1791"/>
      <c r="D101" s="1792"/>
      <c r="E101" s="265">
        <v>18.7</v>
      </c>
      <c r="F101" s="265">
        <v>31.48</v>
      </c>
      <c r="G101" s="265">
        <v>52.74</v>
      </c>
    </row>
    <row r="102" spans="2:7" ht="14.25" customHeight="1">
      <c r="B102" s="1791" t="s">
        <v>35</v>
      </c>
      <c r="C102" s="1791"/>
      <c r="D102" s="1792"/>
      <c r="E102" s="265">
        <v>27.9</v>
      </c>
      <c r="F102" s="265">
        <v>33.619999999999997</v>
      </c>
      <c r="G102" s="265">
        <v>32.49</v>
      </c>
    </row>
    <row r="103" spans="2:7" ht="14.25" customHeight="1">
      <c r="B103" s="1791" t="s">
        <v>36</v>
      </c>
      <c r="C103" s="1791"/>
      <c r="D103" s="1792"/>
      <c r="E103" s="265">
        <v>13.9</v>
      </c>
      <c r="F103" s="265">
        <v>12.9</v>
      </c>
      <c r="G103" s="265">
        <v>19.059999999999999</v>
      </c>
    </row>
    <row r="104" spans="2:7" ht="14.25" customHeight="1">
      <c r="B104" s="1791" t="s">
        <v>37</v>
      </c>
      <c r="C104" s="1791"/>
      <c r="D104" s="1792"/>
      <c r="E104" s="265">
        <v>27.1</v>
      </c>
      <c r="F104" s="265">
        <v>17.87</v>
      </c>
      <c r="G104" s="265">
        <v>25.5</v>
      </c>
    </row>
    <row r="105" spans="2:7" ht="14.25" customHeight="1">
      <c r="B105" s="1791" t="s">
        <v>129</v>
      </c>
      <c r="C105" s="1791"/>
      <c r="D105" s="1792"/>
      <c r="E105" s="267">
        <v>24.7</v>
      </c>
      <c r="F105" s="267">
        <v>51.48</v>
      </c>
      <c r="G105" s="267">
        <v>113.27</v>
      </c>
    </row>
    <row r="106" spans="2:7" ht="14.25" customHeight="1">
      <c r="B106" s="1791" t="s">
        <v>38</v>
      </c>
      <c r="C106" s="1791"/>
      <c r="D106" s="1792"/>
      <c r="E106" s="267">
        <v>230.7</v>
      </c>
      <c r="F106" s="267">
        <v>134.51</v>
      </c>
      <c r="G106" s="267">
        <v>166.79</v>
      </c>
    </row>
    <row r="107" spans="2:7" ht="14.25" customHeight="1">
      <c r="B107" s="1791" t="s">
        <v>39</v>
      </c>
      <c r="C107" s="1791"/>
      <c r="D107" s="1792"/>
      <c r="E107" s="267">
        <v>5.4373417721518988</v>
      </c>
      <c r="F107" s="267">
        <v>13.35</v>
      </c>
      <c r="G107" s="267">
        <v>68.7</v>
      </c>
    </row>
    <row r="108" spans="2:7" ht="14.25" customHeight="1">
      <c r="B108" s="1923" t="s">
        <v>43</v>
      </c>
      <c r="C108" s="1923"/>
      <c r="D108" s="954"/>
      <c r="E108" s="266">
        <v>25.917149446494463</v>
      </c>
      <c r="F108" s="266">
        <v>21.8</v>
      </c>
      <c r="G108" s="266">
        <v>35.29</v>
      </c>
    </row>
    <row r="109" spans="2:7" ht="23.25" customHeight="1">
      <c r="B109" s="3122" t="s">
        <v>1143</v>
      </c>
      <c r="C109" s="2882"/>
      <c r="D109" s="2882"/>
      <c r="E109" s="2882"/>
      <c r="F109" s="2882"/>
      <c r="G109" s="2882"/>
    </row>
    <row r="110" spans="2:7" ht="9" customHeight="1">
      <c r="B110" s="2882"/>
      <c r="C110" s="2882"/>
      <c r="D110" s="2882"/>
      <c r="E110" s="2882"/>
      <c r="F110" s="2882"/>
      <c r="G110" s="2882"/>
    </row>
    <row r="111" spans="2:7" ht="38.25" customHeight="1">
      <c r="B111" s="2901"/>
      <c r="C111" s="2901"/>
      <c r="D111" s="2901"/>
      <c r="E111" s="2901"/>
      <c r="F111" s="2901"/>
      <c r="G111" s="2901"/>
    </row>
    <row r="112" spans="2:7" ht="14.25" customHeight="1">
      <c r="B112" s="1"/>
      <c r="C112" s="1"/>
      <c r="D112" s="1"/>
      <c r="E112" s="1"/>
      <c r="F112" s="1"/>
      <c r="G112" s="1"/>
    </row>
    <row r="113" spans="2:13" ht="14.25" customHeight="1">
      <c r="B113" s="2910" t="s">
        <v>131</v>
      </c>
      <c r="C113" s="2885"/>
      <c r="D113" s="2885"/>
      <c r="E113" s="2885"/>
      <c r="F113" s="2885"/>
      <c r="G113" s="2885"/>
      <c r="H113" s="2885"/>
      <c r="I113" s="2885"/>
      <c r="J113" s="2885"/>
      <c r="K113" s="2885"/>
      <c r="L113" s="2885"/>
      <c r="M113" s="2885"/>
    </row>
    <row r="114" spans="2:13" ht="14.25" customHeight="1">
      <c r="B114" s="1"/>
      <c r="C114" s="1"/>
      <c r="D114" s="1"/>
      <c r="E114" s="1"/>
      <c r="F114" s="1"/>
      <c r="G114" s="1"/>
    </row>
    <row r="115" spans="2:13" ht="14.25" customHeight="1">
      <c r="B115" s="3735" t="s">
        <v>1144</v>
      </c>
      <c r="C115" s="2885"/>
      <c r="D115" s="2912"/>
      <c r="E115" s="3731">
        <v>2023</v>
      </c>
      <c r="F115" s="3731" t="s">
        <v>133</v>
      </c>
      <c r="G115" s="3736">
        <v>2025</v>
      </c>
    </row>
    <row r="116" spans="2:13" ht="14.25" customHeight="1">
      <c r="B116" s="2885"/>
      <c r="C116" s="2882"/>
      <c r="D116" s="2912"/>
      <c r="E116" s="2940"/>
      <c r="F116" s="2940"/>
      <c r="G116" s="2941"/>
    </row>
    <row r="117" spans="2:13" ht="31.5" customHeight="1">
      <c r="B117" s="2913"/>
      <c r="C117" s="2913"/>
      <c r="D117" s="2914"/>
      <c r="E117" s="2916"/>
      <c r="F117" s="2916"/>
      <c r="G117" s="2918"/>
    </row>
    <row r="118" spans="2:13" ht="14.25" customHeight="1">
      <c r="B118" s="2568" t="s">
        <v>106</v>
      </c>
      <c r="C118" s="2568"/>
      <c r="D118" s="2568"/>
      <c r="E118" s="2568"/>
      <c r="F118" s="2568"/>
      <c r="G118" s="2568"/>
    </row>
    <row r="119" spans="2:13" ht="14.25" customHeight="1">
      <c r="B119" s="1925" t="s">
        <v>84</v>
      </c>
      <c r="C119" s="1925"/>
      <c r="D119" s="931"/>
      <c r="E119" s="2577">
        <v>0.98165760869565222</v>
      </c>
      <c r="F119" s="2578" t="s">
        <v>42</v>
      </c>
      <c r="G119" s="2194">
        <v>0.98699999999999999</v>
      </c>
    </row>
    <row r="120" spans="2:13" ht="14.25" customHeight="1">
      <c r="B120" s="1791" t="s">
        <v>107</v>
      </c>
      <c r="C120" s="1791"/>
      <c r="D120" s="1792"/>
      <c r="E120" s="2579">
        <v>0.97687861271676302</v>
      </c>
      <c r="F120" s="1043" t="s">
        <v>42</v>
      </c>
      <c r="G120" s="2580">
        <v>1</v>
      </c>
    </row>
    <row r="121" spans="2:13" ht="14.25" customHeight="1">
      <c r="B121" s="2575" t="s">
        <v>29</v>
      </c>
      <c r="C121" s="2575"/>
      <c r="D121" s="2575"/>
      <c r="E121" s="2575"/>
      <c r="F121" s="2575"/>
      <c r="G121" s="2575"/>
    </row>
    <row r="122" spans="2:13" ht="14.25" customHeight="1">
      <c r="B122" s="1925" t="s">
        <v>30</v>
      </c>
      <c r="C122" s="1925"/>
      <c r="D122" s="931"/>
      <c r="E122" s="2581">
        <v>1</v>
      </c>
      <c r="F122" s="2578" t="s">
        <v>42</v>
      </c>
      <c r="G122" s="2582">
        <v>1</v>
      </c>
    </row>
    <row r="123" spans="2:13" ht="14.25" customHeight="1">
      <c r="B123" s="1791" t="s">
        <v>31</v>
      </c>
      <c r="C123" s="1791"/>
      <c r="D123" s="1792"/>
      <c r="E123" s="2583">
        <v>1</v>
      </c>
      <c r="F123" s="1043" t="s">
        <v>42</v>
      </c>
      <c r="G123" s="2195">
        <v>0.99329999999999996</v>
      </c>
    </row>
    <row r="124" spans="2:13" ht="14.25" customHeight="1">
      <c r="B124" s="1791" t="s">
        <v>32</v>
      </c>
      <c r="C124" s="1791"/>
      <c r="D124" s="1792"/>
      <c r="E124" s="2583">
        <v>1</v>
      </c>
      <c r="F124" s="1043" t="s">
        <v>42</v>
      </c>
      <c r="G124" s="2580">
        <v>1</v>
      </c>
    </row>
    <row r="125" spans="2:13" ht="14.25" customHeight="1">
      <c r="B125" s="1791" t="s">
        <v>33</v>
      </c>
      <c r="C125" s="1791"/>
      <c r="D125" s="1792"/>
      <c r="E125" s="2584">
        <v>0.96969696969696972</v>
      </c>
      <c r="F125" s="1043" t="s">
        <v>42</v>
      </c>
      <c r="G125" s="2580">
        <v>1</v>
      </c>
      <c r="H125" s="1163"/>
      <c r="I125" s="1"/>
      <c r="J125" s="1"/>
      <c r="K125" s="1"/>
      <c r="L125" s="1"/>
      <c r="M125" s="1"/>
    </row>
    <row r="126" spans="2:13" ht="14.25" customHeight="1">
      <c r="B126" s="1791" t="s">
        <v>34</v>
      </c>
      <c r="C126" s="1791"/>
      <c r="D126" s="1792"/>
      <c r="E126" s="2584">
        <v>0.97674418604651159</v>
      </c>
      <c r="F126" s="1043" t="s">
        <v>42</v>
      </c>
      <c r="G126" s="2580">
        <v>1</v>
      </c>
      <c r="H126" s="1163"/>
      <c r="I126" s="1"/>
      <c r="J126" s="1"/>
      <c r="K126" s="1"/>
      <c r="L126" s="1"/>
      <c r="M126" s="1"/>
    </row>
    <row r="127" spans="2:13" ht="14.25" customHeight="1">
      <c r="B127" s="1791" t="s">
        <v>35</v>
      </c>
      <c r="C127" s="1791"/>
      <c r="D127" s="1792"/>
      <c r="E127" s="2583">
        <v>1</v>
      </c>
      <c r="F127" s="1043" t="s">
        <v>42</v>
      </c>
      <c r="G127" s="2580">
        <v>1</v>
      </c>
      <c r="H127" s="1163"/>
      <c r="I127" s="1"/>
      <c r="J127" s="1"/>
      <c r="K127" s="1"/>
      <c r="L127" s="1"/>
      <c r="M127" s="1"/>
    </row>
    <row r="128" spans="2:13" ht="14.25" customHeight="1">
      <c r="B128" s="1791" t="s">
        <v>36</v>
      </c>
      <c r="C128" s="1791"/>
      <c r="D128" s="1792"/>
      <c r="E128" s="2584">
        <v>0.95081967213114749</v>
      </c>
      <c r="F128" s="1043" t="s">
        <v>42</v>
      </c>
      <c r="G128" s="2195">
        <v>0.99039999999999995</v>
      </c>
      <c r="H128" s="1163"/>
      <c r="I128" s="1"/>
      <c r="J128" s="1"/>
      <c r="K128" s="1"/>
      <c r="L128" s="1"/>
      <c r="M128" s="1"/>
    </row>
    <row r="129" spans="2:13" ht="14.25" customHeight="1">
      <c r="B129" s="1791" t="s">
        <v>37</v>
      </c>
      <c r="C129" s="1791"/>
      <c r="D129" s="1792"/>
      <c r="E129" s="2584">
        <v>0.97943444730077123</v>
      </c>
      <c r="F129" s="1043" t="s">
        <v>42</v>
      </c>
      <c r="G129" s="2195">
        <v>0.98609999999999998</v>
      </c>
      <c r="H129" s="1163"/>
      <c r="I129" s="1"/>
      <c r="J129" s="1"/>
      <c r="K129" s="1"/>
      <c r="L129" s="1"/>
      <c r="M129" s="1"/>
    </row>
    <row r="130" spans="2:13" ht="14.25" customHeight="1">
      <c r="B130" s="1791" t="s">
        <v>38</v>
      </c>
      <c r="C130" s="1791"/>
      <c r="D130" s="1792"/>
      <c r="E130" s="2585" t="s">
        <v>42</v>
      </c>
      <c r="F130" s="1043" t="s">
        <v>42</v>
      </c>
      <c r="G130" s="2580">
        <v>1</v>
      </c>
      <c r="H130" s="1163"/>
      <c r="I130" s="1"/>
      <c r="J130" s="1"/>
      <c r="K130" s="1"/>
      <c r="L130" s="1"/>
      <c r="M130" s="1"/>
    </row>
    <row r="131" spans="2:13" ht="14.25" customHeight="1">
      <c r="B131" s="1801" t="s">
        <v>43</v>
      </c>
      <c r="C131" s="1801"/>
      <c r="D131" s="2443"/>
      <c r="E131" s="2586">
        <v>0.98115501519756843</v>
      </c>
      <c r="F131" s="1164" t="s">
        <v>42</v>
      </c>
      <c r="G131" s="2587">
        <v>98.93</v>
      </c>
      <c r="H131" s="1163"/>
      <c r="I131" s="1"/>
      <c r="J131" s="1"/>
      <c r="K131" s="1"/>
      <c r="L131" s="1"/>
      <c r="M131" s="1"/>
    </row>
    <row r="132" spans="2:13" ht="23.25" customHeight="1">
      <c r="B132" s="3193" t="s">
        <v>1145</v>
      </c>
      <c r="C132" s="2882"/>
      <c r="D132" s="2882"/>
      <c r="E132" s="2882"/>
      <c r="F132" s="2882"/>
      <c r="G132" s="2882"/>
      <c r="H132" s="1"/>
      <c r="I132" s="1"/>
      <c r="J132" s="1"/>
      <c r="K132" s="1"/>
      <c r="L132" s="1"/>
      <c r="M132" s="1"/>
    </row>
    <row r="133" spans="2:13" ht="7.5" customHeight="1">
      <c r="B133" s="2882"/>
      <c r="C133" s="2882"/>
      <c r="D133" s="2882"/>
      <c r="E133" s="2882"/>
      <c r="F133" s="2882"/>
      <c r="G133" s="2882"/>
      <c r="H133" s="1"/>
      <c r="I133" s="1"/>
      <c r="J133" s="1"/>
      <c r="K133" s="1"/>
      <c r="L133" s="1"/>
      <c r="M133" s="1"/>
    </row>
    <row r="134" spans="2:13" ht="6" customHeight="1">
      <c r="B134" s="2882"/>
      <c r="C134" s="2882"/>
      <c r="D134" s="2882"/>
      <c r="E134" s="2882"/>
      <c r="F134" s="2882"/>
      <c r="G134" s="2882"/>
      <c r="H134" s="1"/>
      <c r="I134" s="1"/>
      <c r="J134" s="1"/>
      <c r="K134" s="1"/>
      <c r="L134" s="1"/>
      <c r="M134" s="1"/>
    </row>
    <row r="135" spans="2:13" ht="22.5" customHeight="1">
      <c r="B135" s="2882"/>
      <c r="C135" s="2882"/>
      <c r="D135" s="2882"/>
      <c r="E135" s="2882"/>
      <c r="F135" s="2882"/>
      <c r="G135" s="2882"/>
      <c r="H135" s="1"/>
      <c r="I135" s="1"/>
      <c r="J135" s="1"/>
      <c r="K135" s="1"/>
      <c r="L135" s="1"/>
      <c r="M135" s="1"/>
    </row>
    <row r="136" spans="2:13" ht="0.75" customHeight="1">
      <c r="B136" s="2901"/>
      <c r="C136" s="2901"/>
      <c r="D136" s="2901"/>
      <c r="E136" s="2901"/>
      <c r="F136" s="2901"/>
      <c r="G136" s="2901"/>
      <c r="H136" s="23"/>
      <c r="I136" s="1"/>
      <c r="J136" s="1"/>
      <c r="K136" s="1"/>
      <c r="L136" s="1"/>
      <c r="M136" s="1"/>
    </row>
    <row r="137" spans="2:13" ht="14.25" customHeight="1">
      <c r="B137" s="23"/>
      <c r="C137" s="23"/>
      <c r="D137" s="23"/>
      <c r="E137" s="23"/>
      <c r="F137" s="23"/>
      <c r="G137" s="23"/>
      <c r="H137" s="23"/>
      <c r="I137" s="1"/>
      <c r="J137" s="1"/>
      <c r="K137" s="1"/>
      <c r="L137" s="1"/>
      <c r="M137" s="1"/>
    </row>
    <row r="138" spans="2:13" ht="14.25" customHeight="1">
      <c r="B138" s="23"/>
      <c r="C138" s="23"/>
      <c r="D138" s="23"/>
      <c r="E138" s="23"/>
      <c r="F138" s="23"/>
      <c r="G138" s="23"/>
      <c r="H138" s="23"/>
      <c r="I138" s="1"/>
      <c r="J138" s="1"/>
      <c r="K138" s="1"/>
      <c r="L138" s="1"/>
      <c r="M138" s="1"/>
    </row>
    <row r="139" spans="2:13" ht="14.25" customHeight="1">
      <c r="B139" s="1705" t="s">
        <v>135</v>
      </c>
      <c r="C139" s="1705"/>
      <c r="D139" s="1705"/>
      <c r="E139" s="1705"/>
      <c r="F139" s="1705"/>
      <c r="G139" s="1705"/>
      <c r="H139" s="1705"/>
      <c r="I139" s="1705"/>
      <c r="J139" s="1705"/>
      <c r="K139" s="1705"/>
      <c r="L139" s="1705"/>
      <c r="M139" s="1705"/>
    </row>
    <row r="141" spans="2:13" ht="15" customHeight="1">
      <c r="B141" s="3735" t="s">
        <v>1146</v>
      </c>
      <c r="C141" s="2885"/>
      <c r="D141" s="2885"/>
      <c r="E141" s="2885"/>
      <c r="F141" s="2885"/>
      <c r="G141" s="2912"/>
      <c r="H141" s="3740">
        <v>2023</v>
      </c>
      <c r="I141" s="3741"/>
      <c r="J141" s="3740">
        <v>2024</v>
      </c>
      <c r="K141" s="3741"/>
      <c r="L141" s="3742">
        <v>2025</v>
      </c>
      <c r="M141" s="3277"/>
    </row>
    <row r="142" spans="2:13" ht="14.25" customHeight="1">
      <c r="B142" s="2913"/>
      <c r="C142" s="2913"/>
      <c r="D142" s="2913"/>
      <c r="E142" s="2913"/>
      <c r="F142" s="2913"/>
      <c r="G142" s="2914"/>
      <c r="H142" s="2557" t="s">
        <v>84</v>
      </c>
      <c r="I142" s="2558" t="s">
        <v>107</v>
      </c>
      <c r="J142" s="2557" t="s">
        <v>84</v>
      </c>
      <c r="K142" s="2558" t="s">
        <v>107</v>
      </c>
      <c r="L142" s="2557" t="s">
        <v>84</v>
      </c>
      <c r="M142" s="2559" t="s">
        <v>107</v>
      </c>
    </row>
    <row r="143" spans="2:13" ht="14.25" customHeight="1">
      <c r="B143" s="1925" t="s">
        <v>30</v>
      </c>
      <c r="C143" s="1925"/>
      <c r="D143" s="1925"/>
      <c r="E143" s="1925"/>
      <c r="F143" s="1925"/>
      <c r="G143" s="931"/>
      <c r="H143" s="1165">
        <v>1</v>
      </c>
      <c r="I143" s="1055">
        <v>0</v>
      </c>
      <c r="J143" s="1166">
        <v>1</v>
      </c>
      <c r="K143" s="2412">
        <v>0</v>
      </c>
      <c r="L143" s="1166">
        <v>1</v>
      </c>
      <c r="M143" s="2412">
        <v>0</v>
      </c>
    </row>
    <row r="144" spans="2:13" ht="14.25" customHeight="1">
      <c r="B144" s="1791" t="s">
        <v>31</v>
      </c>
      <c r="C144" s="1791"/>
      <c r="D144" s="1791"/>
      <c r="E144" s="1791"/>
      <c r="F144" s="1791"/>
      <c r="G144" s="1792"/>
      <c r="H144" s="159">
        <v>0.8904109589041096</v>
      </c>
      <c r="I144" s="152">
        <v>0.1095890410958904</v>
      </c>
      <c r="J144" s="159">
        <v>0.89200000000000002</v>
      </c>
      <c r="K144" s="1846">
        <v>0.108</v>
      </c>
      <c r="L144" s="159">
        <v>0.88700000000000001</v>
      </c>
      <c r="M144" s="1846">
        <v>0.113</v>
      </c>
    </row>
    <row r="145" spans="2:13" ht="14.25" customHeight="1">
      <c r="B145" s="1791" t="s">
        <v>32</v>
      </c>
      <c r="C145" s="1791"/>
      <c r="D145" s="1791"/>
      <c r="E145" s="1791"/>
      <c r="F145" s="1791"/>
      <c r="G145" s="1792"/>
      <c r="H145" s="159">
        <v>0.68421052631578949</v>
      </c>
      <c r="I145" s="152">
        <v>0.31578947368421051</v>
      </c>
      <c r="J145" s="159">
        <v>0.71399999999999997</v>
      </c>
      <c r="K145" s="1846">
        <v>0.28599999999999998</v>
      </c>
      <c r="L145" s="159">
        <v>0.66700000000000004</v>
      </c>
      <c r="M145" s="1846">
        <v>0.33300000000000002</v>
      </c>
    </row>
    <row r="146" spans="2:13" ht="14.25" customHeight="1">
      <c r="B146" s="1791" t="s">
        <v>33</v>
      </c>
      <c r="C146" s="1791"/>
      <c r="D146" s="1791"/>
      <c r="E146" s="1791"/>
      <c r="F146" s="1791"/>
      <c r="G146" s="1792"/>
      <c r="H146" s="159">
        <v>0.80952380952380953</v>
      </c>
      <c r="I146" s="152">
        <v>0.19047619047619047</v>
      </c>
      <c r="J146" s="159">
        <v>0.79600000000000004</v>
      </c>
      <c r="K146" s="1846">
        <v>0.20399999999999999</v>
      </c>
      <c r="L146" s="159">
        <v>0.69699999999999995</v>
      </c>
      <c r="M146" s="1846">
        <v>0.30299999999999999</v>
      </c>
    </row>
    <row r="147" spans="2:13" ht="14.25" customHeight="1">
      <c r="B147" s="1791" t="s">
        <v>34</v>
      </c>
      <c r="C147" s="1791"/>
      <c r="D147" s="1791"/>
      <c r="E147" s="1791"/>
      <c r="F147" s="1791"/>
      <c r="G147" s="1792"/>
      <c r="H147" s="159">
        <v>0.45394736842105265</v>
      </c>
      <c r="I147" s="152">
        <v>0.54605263157894735</v>
      </c>
      <c r="J147" s="159">
        <v>0.433</v>
      </c>
      <c r="K147" s="1846">
        <v>0.56699999999999995</v>
      </c>
      <c r="L147" s="159">
        <v>0.35299999999999998</v>
      </c>
      <c r="M147" s="1846">
        <v>0.64700000000000002</v>
      </c>
    </row>
    <row r="148" spans="2:13" ht="14.25" customHeight="1">
      <c r="B148" s="1791" t="s">
        <v>35</v>
      </c>
      <c r="C148" s="1791"/>
      <c r="D148" s="1791"/>
      <c r="E148" s="1791"/>
      <c r="F148" s="1791"/>
      <c r="G148" s="1792"/>
      <c r="H148" s="159">
        <v>0.82608695652173914</v>
      </c>
      <c r="I148" s="152">
        <v>0.17391304347826086</v>
      </c>
      <c r="J148" s="159">
        <v>0.8</v>
      </c>
      <c r="K148" s="1846">
        <v>0.2</v>
      </c>
      <c r="L148" s="159">
        <v>0.78500000000000003</v>
      </c>
      <c r="M148" s="1846">
        <v>0.215</v>
      </c>
    </row>
    <row r="149" spans="2:13" ht="14.25" customHeight="1">
      <c r="B149" s="1791" t="s">
        <v>36</v>
      </c>
      <c r="C149" s="1791"/>
      <c r="D149" s="1791"/>
      <c r="E149" s="1791"/>
      <c r="F149" s="1791"/>
      <c r="G149" s="1792"/>
      <c r="H149" s="159">
        <v>0.42519685039370081</v>
      </c>
      <c r="I149" s="152">
        <v>0.57480314960629919</v>
      </c>
      <c r="J149" s="159">
        <v>0.45800000000000002</v>
      </c>
      <c r="K149" s="1846">
        <v>0.54200000000000004</v>
      </c>
      <c r="L149" s="159">
        <v>0.42499999999999999</v>
      </c>
      <c r="M149" s="1846">
        <v>0.57499999999999996</v>
      </c>
    </row>
    <row r="150" spans="2:13" ht="14.25" customHeight="1">
      <c r="B150" s="1791" t="s">
        <v>37</v>
      </c>
      <c r="C150" s="1791"/>
      <c r="D150" s="1791"/>
      <c r="E150" s="1791"/>
      <c r="F150" s="1791"/>
      <c r="G150" s="1792"/>
      <c r="H150" s="159">
        <v>0.94154929577464785</v>
      </c>
      <c r="I150" s="152">
        <v>5.8450704225352111E-2</v>
      </c>
      <c r="J150" s="159">
        <v>0.92500000000000004</v>
      </c>
      <c r="K150" s="1846">
        <v>7.4999999999999997E-2</v>
      </c>
      <c r="L150" s="159">
        <v>0.90600000000000003</v>
      </c>
      <c r="M150" s="1846">
        <v>9.4E-2</v>
      </c>
    </row>
    <row r="151" spans="2:13" ht="14.25" customHeight="1">
      <c r="B151" s="1791" t="s">
        <v>38</v>
      </c>
      <c r="C151" s="1791"/>
      <c r="D151" s="1791"/>
      <c r="E151" s="1791"/>
      <c r="F151" s="1791"/>
      <c r="G151" s="1792"/>
      <c r="H151" s="960">
        <v>0</v>
      </c>
      <c r="I151" s="1056">
        <v>1</v>
      </c>
      <c r="J151" s="159">
        <v>0</v>
      </c>
      <c r="K151" s="2501">
        <v>1</v>
      </c>
      <c r="L151" s="159">
        <v>0</v>
      </c>
      <c r="M151" s="2501">
        <v>1</v>
      </c>
    </row>
    <row r="152" spans="2:13" ht="14.25" customHeight="1">
      <c r="B152" s="1791" t="s">
        <v>39</v>
      </c>
      <c r="C152" s="1791"/>
      <c r="D152" s="1791"/>
      <c r="E152" s="1791"/>
      <c r="F152" s="1791"/>
      <c r="G152" s="1792"/>
      <c r="H152" s="159">
        <v>6.3291139240506333E-2</v>
      </c>
      <c r="I152" s="152">
        <v>0.93670886075949367</v>
      </c>
      <c r="J152" s="159">
        <v>2.5999999999999999E-2</v>
      </c>
      <c r="K152" s="1846">
        <v>0.97399999999999998</v>
      </c>
      <c r="L152" s="159">
        <v>2.1999999999999999E-2</v>
      </c>
      <c r="M152" s="1846">
        <v>0.97799999999999998</v>
      </c>
    </row>
    <row r="153" spans="2:13" ht="14.25" customHeight="1">
      <c r="B153" s="1923" t="s">
        <v>43</v>
      </c>
      <c r="C153" s="1923"/>
      <c r="D153" s="1923"/>
      <c r="E153" s="1923"/>
      <c r="F153" s="1923"/>
      <c r="G153" s="954"/>
      <c r="H153" s="958">
        <v>0.82330648981525345</v>
      </c>
      <c r="I153" s="155">
        <v>0.17669351018474658</v>
      </c>
      <c r="J153" s="958">
        <v>0.81200000000000006</v>
      </c>
      <c r="K153" s="1848">
        <v>0.188</v>
      </c>
      <c r="L153" s="958">
        <v>0.79</v>
      </c>
      <c r="M153" s="1848">
        <v>0.21</v>
      </c>
    </row>
    <row r="154" spans="2:13" ht="15" customHeight="1">
      <c r="B154" s="3734" t="s">
        <v>653</v>
      </c>
      <c r="C154" s="2934"/>
      <c r="D154" s="2934"/>
      <c r="E154" s="2934"/>
      <c r="F154" s="2934"/>
      <c r="G154" s="2934"/>
      <c r="H154" s="2882"/>
      <c r="I154" s="2882"/>
      <c r="J154" s="2882"/>
      <c r="K154" s="2882"/>
      <c r="L154" s="2882"/>
      <c r="M154" s="2882"/>
    </row>
    <row r="155" spans="2:13" ht="15" customHeight="1">
      <c r="B155" s="2901"/>
      <c r="C155" s="2901"/>
      <c r="D155" s="2901"/>
      <c r="E155" s="2901"/>
      <c r="F155" s="2901"/>
      <c r="G155" s="2901"/>
      <c r="H155" s="2901"/>
      <c r="I155" s="2901"/>
      <c r="J155" s="2901"/>
      <c r="K155" s="2901"/>
      <c r="L155" s="2901"/>
      <c r="M155" s="2901"/>
    </row>
    <row r="157" spans="2:13" ht="15" customHeight="1">
      <c r="B157" s="3735" t="s">
        <v>1147</v>
      </c>
      <c r="C157" s="2885"/>
      <c r="D157" s="2912"/>
      <c r="E157" s="3732">
        <v>2023</v>
      </c>
      <c r="F157" s="2885"/>
      <c r="G157" s="2912"/>
      <c r="H157" s="3732">
        <v>2024</v>
      </c>
      <c r="I157" s="2885"/>
      <c r="J157" s="2912"/>
      <c r="K157" s="3732">
        <v>2025</v>
      </c>
      <c r="L157" s="2885"/>
      <c r="M157" s="2912"/>
    </row>
    <row r="158" spans="2:13" ht="42" customHeight="1">
      <c r="B158" s="2913"/>
      <c r="C158" s="2913"/>
      <c r="D158" s="2914"/>
      <c r="E158" s="1167" t="s">
        <v>109</v>
      </c>
      <c r="F158" s="1168" t="s">
        <v>110</v>
      </c>
      <c r="G158" s="2588" t="s">
        <v>111</v>
      </c>
      <c r="H158" s="1167" t="s">
        <v>109</v>
      </c>
      <c r="I158" s="1168" t="s">
        <v>110</v>
      </c>
      <c r="J158" s="2588" t="s">
        <v>111</v>
      </c>
      <c r="K158" s="1167" t="s">
        <v>109</v>
      </c>
      <c r="L158" s="1168" t="s">
        <v>110</v>
      </c>
      <c r="M158" s="2588" t="s">
        <v>111</v>
      </c>
    </row>
    <row r="159" spans="2:13" ht="14.25" customHeight="1">
      <c r="B159" s="1925" t="s">
        <v>30</v>
      </c>
      <c r="C159" s="1925"/>
      <c r="D159" s="931"/>
      <c r="E159" s="1060">
        <v>0</v>
      </c>
      <c r="F159" s="1169">
        <v>0</v>
      </c>
      <c r="G159" s="1062">
        <v>1</v>
      </c>
      <c r="H159" s="157">
        <v>0</v>
      </c>
      <c r="I159" s="158">
        <v>0.5</v>
      </c>
      <c r="J159" s="1844">
        <v>0.5</v>
      </c>
      <c r="K159" s="157">
        <v>0</v>
      </c>
      <c r="L159" s="158">
        <v>0.5</v>
      </c>
      <c r="M159" s="1844">
        <v>0.5</v>
      </c>
    </row>
    <row r="160" spans="2:13" ht="14.25" customHeight="1">
      <c r="B160" s="1791" t="s">
        <v>31</v>
      </c>
      <c r="C160" s="1791"/>
      <c r="D160" s="1792"/>
      <c r="E160" s="159">
        <v>7.5342465753424653E-2</v>
      </c>
      <c r="F160" s="160">
        <v>0.72602739726027399</v>
      </c>
      <c r="G160" s="152">
        <v>0.19863013698630136</v>
      </c>
      <c r="H160" s="159">
        <v>6.0999999999999999E-2</v>
      </c>
      <c r="I160" s="160">
        <v>0.74299999999999999</v>
      </c>
      <c r="J160" s="1846">
        <v>0.19600000000000001</v>
      </c>
      <c r="K160" s="159">
        <v>3.1E-2</v>
      </c>
      <c r="L160" s="160">
        <v>0.755</v>
      </c>
      <c r="M160" s="1846">
        <v>0.214</v>
      </c>
    </row>
    <row r="161" spans="1:25" ht="14.25" customHeight="1">
      <c r="B161" s="1791" t="s">
        <v>32</v>
      </c>
      <c r="C161" s="1791"/>
      <c r="D161" s="1792"/>
      <c r="E161" s="159">
        <v>5.2631578947368418E-2</v>
      </c>
      <c r="F161" s="160">
        <v>0.68421052631578949</v>
      </c>
      <c r="G161" s="152">
        <v>0.26315789473684209</v>
      </c>
      <c r="H161" s="159">
        <v>0</v>
      </c>
      <c r="I161" s="160">
        <v>0.66700000000000004</v>
      </c>
      <c r="J161" s="1846">
        <v>0.33300000000000002</v>
      </c>
      <c r="K161" s="159">
        <v>0</v>
      </c>
      <c r="L161" s="160">
        <v>0.66700000000000004</v>
      </c>
      <c r="M161" s="1846">
        <v>0.33300000000000002</v>
      </c>
    </row>
    <row r="162" spans="1:25" ht="14.25" customHeight="1">
      <c r="B162" s="1791" t="s">
        <v>33</v>
      </c>
      <c r="C162" s="1791"/>
      <c r="D162" s="1792"/>
      <c r="E162" s="159">
        <v>0.14285714285714285</v>
      </c>
      <c r="F162" s="160">
        <v>0.80952380952380953</v>
      </c>
      <c r="G162" s="152">
        <v>4.7619047619047616E-2</v>
      </c>
      <c r="H162" s="159">
        <v>0.14799999999999999</v>
      </c>
      <c r="I162" s="160">
        <v>0.79600000000000004</v>
      </c>
      <c r="J162" s="1846">
        <v>5.6000000000000001E-2</v>
      </c>
      <c r="K162" s="159">
        <v>0.16700000000000001</v>
      </c>
      <c r="L162" s="160">
        <v>0.78800000000000003</v>
      </c>
      <c r="M162" s="1846">
        <v>4.4999999999999998E-2</v>
      </c>
    </row>
    <row r="163" spans="1:25" ht="14.25" customHeight="1">
      <c r="B163" s="1791" t="s">
        <v>34</v>
      </c>
      <c r="C163" s="1791"/>
      <c r="D163" s="1792"/>
      <c r="E163" s="159">
        <v>0.21710526315789475</v>
      </c>
      <c r="F163" s="160">
        <v>0.69736842105263153</v>
      </c>
      <c r="G163" s="152">
        <v>8.5526315789473686E-2</v>
      </c>
      <c r="H163" s="159">
        <v>0.26800000000000002</v>
      </c>
      <c r="I163" s="160">
        <v>0.65500000000000003</v>
      </c>
      <c r="J163" s="1846">
        <v>7.5999999999999998E-2</v>
      </c>
      <c r="K163" s="159">
        <v>0.23400000000000001</v>
      </c>
      <c r="L163" s="160">
        <v>0.71199999999999997</v>
      </c>
      <c r="M163" s="1846">
        <v>5.3999999999999999E-2</v>
      </c>
    </row>
    <row r="164" spans="1:25" ht="14.25" customHeight="1">
      <c r="B164" s="1791" t="s">
        <v>35</v>
      </c>
      <c r="C164" s="1791"/>
      <c r="D164" s="1792"/>
      <c r="E164" s="159">
        <v>0.2</v>
      </c>
      <c r="F164" s="160">
        <v>0.66086956521739126</v>
      </c>
      <c r="G164" s="152">
        <v>0.1391304347826087</v>
      </c>
      <c r="H164" s="159">
        <v>0.191</v>
      </c>
      <c r="I164" s="160">
        <v>0.67800000000000005</v>
      </c>
      <c r="J164" s="1846">
        <v>0.13</v>
      </c>
      <c r="K164" s="159">
        <v>0.193</v>
      </c>
      <c r="L164" s="160">
        <v>0.63700000000000001</v>
      </c>
      <c r="M164" s="1846">
        <v>0.17</v>
      </c>
    </row>
    <row r="165" spans="1:25" ht="14.25" customHeight="1">
      <c r="B165" s="1791" t="s">
        <v>36</v>
      </c>
      <c r="C165" s="1791"/>
      <c r="D165" s="1792"/>
      <c r="E165" s="159">
        <v>0.44094488188976377</v>
      </c>
      <c r="F165" s="160">
        <v>0.48818897637795278</v>
      </c>
      <c r="G165" s="152">
        <v>7.0866141732283464E-2</v>
      </c>
      <c r="H165" s="159">
        <v>0.36699999999999999</v>
      </c>
      <c r="I165" s="160">
        <v>0.54200000000000004</v>
      </c>
      <c r="J165" s="1846">
        <v>9.1999999999999998E-2</v>
      </c>
      <c r="K165" s="159">
        <v>0.44900000000000001</v>
      </c>
      <c r="L165" s="160">
        <v>0.496</v>
      </c>
      <c r="M165" s="1846">
        <v>5.5E-2</v>
      </c>
    </row>
    <row r="166" spans="1:25" ht="14.25" customHeight="1">
      <c r="B166" s="1791" t="s">
        <v>37</v>
      </c>
      <c r="C166" s="1791"/>
      <c r="D166" s="1792"/>
      <c r="E166" s="159">
        <v>0.22676056338028169</v>
      </c>
      <c r="F166" s="160">
        <v>0.60915492957746475</v>
      </c>
      <c r="G166" s="152">
        <v>0.16408450704225352</v>
      </c>
      <c r="H166" s="159">
        <v>0.20899999999999999</v>
      </c>
      <c r="I166" s="160">
        <v>0.61399999999999999</v>
      </c>
      <c r="J166" s="1846">
        <v>0.17699999999999999</v>
      </c>
      <c r="K166" s="159">
        <v>0.246</v>
      </c>
      <c r="L166" s="160">
        <v>0.58399999999999996</v>
      </c>
      <c r="M166" s="1846">
        <v>0.17</v>
      </c>
    </row>
    <row r="167" spans="1:25" ht="14.25" customHeight="1">
      <c r="B167" s="1791" t="s">
        <v>38</v>
      </c>
      <c r="C167" s="1791"/>
      <c r="D167" s="1792"/>
      <c r="E167" s="960">
        <v>1</v>
      </c>
      <c r="F167" s="961">
        <v>0</v>
      </c>
      <c r="G167" s="1064">
        <v>0</v>
      </c>
      <c r="H167" s="159">
        <v>0.57099999999999995</v>
      </c>
      <c r="I167" s="160">
        <v>0.42899999999999999</v>
      </c>
      <c r="J167" s="1846">
        <v>0</v>
      </c>
      <c r="K167" s="159">
        <v>1</v>
      </c>
      <c r="L167" s="160">
        <v>0</v>
      </c>
      <c r="M167" s="1846">
        <v>0</v>
      </c>
    </row>
    <row r="168" spans="1:25" ht="14.25" customHeight="1">
      <c r="B168" s="1791" t="s">
        <v>39</v>
      </c>
      <c r="C168" s="1791"/>
      <c r="D168" s="1792"/>
      <c r="E168" s="159">
        <v>1</v>
      </c>
      <c r="F168" s="160">
        <v>0</v>
      </c>
      <c r="G168" s="152">
        <v>0</v>
      </c>
      <c r="H168" s="159">
        <v>0.98699999999999999</v>
      </c>
      <c r="I168" s="160">
        <v>1.2999999999999999E-2</v>
      </c>
      <c r="J168" s="1846">
        <v>0</v>
      </c>
      <c r="K168" s="159">
        <v>1</v>
      </c>
      <c r="L168" s="160">
        <v>0</v>
      </c>
      <c r="M168" s="1846">
        <v>0</v>
      </c>
    </row>
    <row r="169" spans="1:25" ht="14.25" customHeight="1">
      <c r="B169" s="1923" t="s">
        <v>43</v>
      </c>
      <c r="C169" s="1923"/>
      <c r="D169" s="954"/>
      <c r="E169" s="958">
        <v>0.25627664613927048</v>
      </c>
      <c r="F169" s="154">
        <v>0.59782093794410229</v>
      </c>
      <c r="G169" s="155">
        <v>0.1459024159166272</v>
      </c>
      <c r="H169" s="958">
        <v>0.23599999999999999</v>
      </c>
      <c r="I169" s="154">
        <v>0.60799999999999998</v>
      </c>
      <c r="J169" s="1848">
        <v>0.155</v>
      </c>
      <c r="K169" s="958">
        <v>0.26400000000000001</v>
      </c>
      <c r="L169" s="154">
        <v>0.58599999999999997</v>
      </c>
      <c r="M169" s="1848">
        <v>0.15</v>
      </c>
    </row>
    <row r="170" spans="1:25" ht="14.25" customHeight="1">
      <c r="B170" s="3734" t="s">
        <v>655</v>
      </c>
      <c r="C170" s="2934"/>
      <c r="D170" s="2934"/>
      <c r="E170" s="2882"/>
      <c r="F170" s="2882"/>
      <c r="G170" s="2882"/>
      <c r="H170" s="2882"/>
      <c r="I170" s="2882"/>
      <c r="J170" s="2882"/>
      <c r="K170" s="2882"/>
      <c r="L170" s="2882"/>
      <c r="M170" s="2882"/>
    </row>
    <row r="171" spans="1:25" ht="9.75" customHeight="1">
      <c r="B171" s="2882"/>
      <c r="C171" s="2882"/>
      <c r="D171" s="2882"/>
      <c r="E171" s="2882"/>
      <c r="F171" s="2882"/>
      <c r="G171" s="2882"/>
      <c r="H171" s="2882"/>
      <c r="I171" s="2882"/>
      <c r="J171" s="2882"/>
      <c r="K171" s="2882"/>
      <c r="L171" s="2882"/>
      <c r="M171" s="2882"/>
    </row>
    <row r="172" spans="1:25" ht="3" customHeight="1">
      <c r="B172" s="2901"/>
      <c r="C172" s="2901"/>
      <c r="D172" s="2901"/>
      <c r="E172" s="2901"/>
      <c r="F172" s="2901"/>
      <c r="G172" s="2901"/>
      <c r="H172" s="2901"/>
      <c r="I172" s="2901"/>
      <c r="J172" s="2901"/>
      <c r="K172" s="2901"/>
      <c r="L172" s="2901"/>
      <c r="M172" s="2901"/>
    </row>
    <row r="174" spans="1:25" ht="14.25">
      <c r="A174" s="176"/>
      <c r="B174" s="3739" t="s">
        <v>1148</v>
      </c>
      <c r="C174" s="2885"/>
      <c r="D174" s="2885"/>
      <c r="E174" s="2885"/>
      <c r="F174" s="2885"/>
      <c r="G174" s="2912"/>
      <c r="H174" s="3737" t="s">
        <v>140</v>
      </c>
      <c r="I174" s="3737" t="s">
        <v>659</v>
      </c>
      <c r="J174" s="3737" t="s">
        <v>142</v>
      </c>
      <c r="K174" s="3737" t="s">
        <v>143</v>
      </c>
      <c r="L174" s="3737" t="s">
        <v>660</v>
      </c>
      <c r="M174" s="3738" t="s">
        <v>661</v>
      </c>
      <c r="N174" s="176"/>
      <c r="O174" s="176"/>
      <c r="P174" s="176"/>
      <c r="Q174" s="176"/>
      <c r="R174" s="176"/>
      <c r="S174" s="176"/>
      <c r="T174" s="176"/>
      <c r="U174" s="176"/>
      <c r="V174" s="176"/>
      <c r="W174" s="176"/>
      <c r="X174" s="176"/>
      <c r="Y174" s="176"/>
    </row>
    <row r="175" spans="1:25" ht="14.25">
      <c r="A175" s="176"/>
      <c r="B175" s="2913"/>
      <c r="C175" s="2913"/>
      <c r="D175" s="2913"/>
      <c r="E175" s="2913"/>
      <c r="F175" s="2913"/>
      <c r="G175" s="2914"/>
      <c r="H175" s="2916"/>
      <c r="I175" s="2916"/>
      <c r="J175" s="2916"/>
      <c r="K175" s="2916"/>
      <c r="L175" s="2916"/>
      <c r="M175" s="2918"/>
      <c r="N175" s="176"/>
      <c r="O175" s="176"/>
      <c r="P175" s="176"/>
      <c r="Q175" s="176"/>
      <c r="R175" s="176"/>
      <c r="S175" s="176"/>
      <c r="T175" s="176"/>
      <c r="U175" s="176"/>
      <c r="V175" s="176"/>
      <c r="W175" s="176"/>
      <c r="X175" s="176"/>
      <c r="Y175" s="176"/>
    </row>
    <row r="176" spans="1:25" ht="14.25">
      <c r="A176" s="176"/>
      <c r="B176" s="2956" t="s">
        <v>30</v>
      </c>
      <c r="C176" s="2926"/>
      <c r="D176" s="2926"/>
      <c r="E176" s="2926"/>
      <c r="F176" s="2926"/>
      <c r="G176" s="2927"/>
      <c r="H176" s="170">
        <v>0</v>
      </c>
      <c r="I176" s="170">
        <v>0.5</v>
      </c>
      <c r="J176" s="170">
        <v>0</v>
      </c>
      <c r="K176" s="170">
        <v>0</v>
      </c>
      <c r="L176" s="170">
        <v>0.5</v>
      </c>
      <c r="M176" s="171">
        <v>0</v>
      </c>
      <c r="N176" s="176"/>
      <c r="O176" s="176"/>
      <c r="P176" s="176"/>
      <c r="Q176" s="176"/>
      <c r="R176" s="176"/>
      <c r="S176" s="176"/>
      <c r="T176" s="176"/>
      <c r="U176" s="176"/>
      <c r="V176" s="176"/>
      <c r="W176" s="176"/>
      <c r="X176" s="176"/>
      <c r="Y176" s="176"/>
    </row>
    <row r="177" spans="1:25" ht="14.25">
      <c r="A177" s="176"/>
      <c r="B177" s="2976" t="s">
        <v>596</v>
      </c>
      <c r="C177" s="2908"/>
      <c r="D177" s="2908"/>
      <c r="E177" s="2908"/>
      <c r="F177" s="2908"/>
      <c r="G177" s="2909"/>
      <c r="H177" s="172">
        <v>0</v>
      </c>
      <c r="I177" s="172">
        <v>0.41899999999999998</v>
      </c>
      <c r="J177" s="172">
        <v>0</v>
      </c>
      <c r="K177" s="172">
        <v>5.3999999999999999E-2</v>
      </c>
      <c r="L177" s="172">
        <v>0.52700000000000002</v>
      </c>
      <c r="M177" s="1853">
        <v>0</v>
      </c>
      <c r="N177" s="176"/>
      <c r="O177" s="176"/>
      <c r="P177" s="176"/>
      <c r="Q177" s="176"/>
      <c r="R177" s="176"/>
      <c r="S177" s="176"/>
      <c r="T177" s="176"/>
      <c r="U177" s="176"/>
      <c r="V177" s="176"/>
      <c r="W177" s="176"/>
      <c r="X177" s="176"/>
      <c r="Y177" s="176"/>
    </row>
    <row r="178" spans="1:25" ht="14.25">
      <c r="A178" s="176"/>
      <c r="B178" s="2976" t="s">
        <v>32</v>
      </c>
      <c r="C178" s="2908"/>
      <c r="D178" s="2908"/>
      <c r="E178" s="2908"/>
      <c r="F178" s="2908"/>
      <c r="G178" s="2909"/>
      <c r="H178" s="172">
        <v>0</v>
      </c>
      <c r="I178" s="172">
        <v>0.61899999999999999</v>
      </c>
      <c r="J178" s="172">
        <v>0</v>
      </c>
      <c r="K178" s="172">
        <v>0</v>
      </c>
      <c r="L178" s="172">
        <v>0.38100000000000001</v>
      </c>
      <c r="M178" s="1853">
        <v>0</v>
      </c>
      <c r="N178" s="176"/>
      <c r="O178" s="176"/>
      <c r="P178" s="176"/>
      <c r="Q178" s="176"/>
      <c r="R178" s="176"/>
      <c r="S178" s="176"/>
      <c r="T178" s="176"/>
      <c r="U178" s="176"/>
      <c r="V178" s="176"/>
      <c r="W178" s="176"/>
      <c r="X178" s="176"/>
      <c r="Y178" s="176"/>
    </row>
    <row r="179" spans="1:25" ht="14.25">
      <c r="A179" s="176"/>
      <c r="B179" s="2976" t="s">
        <v>33</v>
      </c>
      <c r="C179" s="2908"/>
      <c r="D179" s="2908"/>
      <c r="E179" s="2908"/>
      <c r="F179" s="2908"/>
      <c r="G179" s="2909"/>
      <c r="H179" s="172">
        <v>3.6999999999999998E-2</v>
      </c>
      <c r="I179" s="172">
        <v>0.37</v>
      </c>
      <c r="J179" s="172">
        <v>0</v>
      </c>
      <c r="K179" s="172">
        <v>9.2999999999999999E-2</v>
      </c>
      <c r="L179" s="172">
        <v>0.48099999999999998</v>
      </c>
      <c r="M179" s="1853">
        <v>1.9E-2</v>
      </c>
      <c r="N179" s="176"/>
      <c r="O179" s="176"/>
      <c r="P179" s="176"/>
      <c r="Q179" s="176"/>
      <c r="R179" s="176"/>
      <c r="S179" s="176"/>
      <c r="T179" s="176"/>
      <c r="U179" s="176"/>
      <c r="V179" s="176"/>
      <c r="W179" s="176"/>
      <c r="X179" s="176"/>
      <c r="Y179" s="176"/>
    </row>
    <row r="180" spans="1:25" ht="14.25">
      <c r="A180" s="176"/>
      <c r="B180" s="2976" t="s">
        <v>597</v>
      </c>
      <c r="C180" s="2908"/>
      <c r="D180" s="2908"/>
      <c r="E180" s="2908"/>
      <c r="F180" s="2908"/>
      <c r="G180" s="2909"/>
      <c r="H180" s="172">
        <v>1.2999999999999999E-2</v>
      </c>
      <c r="I180" s="172">
        <v>0.36299999999999999</v>
      </c>
      <c r="J180" s="172">
        <v>0</v>
      </c>
      <c r="K180" s="172">
        <v>9.6000000000000002E-2</v>
      </c>
      <c r="L180" s="172">
        <v>0.51600000000000001</v>
      </c>
      <c r="M180" s="1853">
        <v>1.2999999999999999E-2</v>
      </c>
      <c r="N180" s="176"/>
      <c r="O180" s="176"/>
      <c r="P180" s="176"/>
      <c r="Q180" s="176"/>
      <c r="R180" s="176"/>
      <c r="S180" s="176"/>
      <c r="T180" s="176"/>
      <c r="U180" s="176"/>
      <c r="V180" s="176"/>
      <c r="W180" s="176"/>
      <c r="X180" s="176"/>
      <c r="Y180" s="176"/>
    </row>
    <row r="181" spans="1:25" ht="14.25">
      <c r="A181" s="176"/>
      <c r="B181" s="2976" t="s">
        <v>598</v>
      </c>
      <c r="C181" s="2908"/>
      <c r="D181" s="2908"/>
      <c r="E181" s="2908"/>
      <c r="F181" s="2908"/>
      <c r="G181" s="2909"/>
      <c r="H181" s="172">
        <v>0</v>
      </c>
      <c r="I181" s="172">
        <v>0.252</v>
      </c>
      <c r="J181" s="1170">
        <v>8.9999999999999993E-3</v>
      </c>
      <c r="K181" s="172">
        <v>0.104</v>
      </c>
      <c r="L181" s="172">
        <v>0.626</v>
      </c>
      <c r="M181" s="1853">
        <v>8.9999999999999993E-3</v>
      </c>
      <c r="N181" s="176"/>
      <c r="O181" s="176"/>
      <c r="P181" s="176"/>
      <c r="Q181" s="176"/>
      <c r="R181" s="176"/>
      <c r="S181" s="176"/>
      <c r="T181" s="176"/>
      <c r="U181" s="176"/>
      <c r="V181" s="176"/>
      <c r="W181" s="176"/>
      <c r="X181" s="176"/>
      <c r="Y181" s="176"/>
    </row>
    <row r="182" spans="1:25" ht="14.25">
      <c r="A182" s="176"/>
      <c r="B182" s="2976" t="s">
        <v>36</v>
      </c>
      <c r="C182" s="2908"/>
      <c r="D182" s="2908"/>
      <c r="E182" s="2908"/>
      <c r="F182" s="2908"/>
      <c r="G182" s="2909"/>
      <c r="H182" s="172">
        <v>1.7000000000000001E-2</v>
      </c>
      <c r="I182" s="172">
        <v>0.33300000000000002</v>
      </c>
      <c r="J182" s="1170">
        <v>8.0000000000000002E-3</v>
      </c>
      <c r="K182" s="172">
        <v>0.1</v>
      </c>
      <c r="L182" s="172">
        <v>0.54200000000000004</v>
      </c>
      <c r="M182" s="1853">
        <v>0</v>
      </c>
      <c r="N182" s="176"/>
      <c r="O182" s="176"/>
      <c r="P182" s="176"/>
      <c r="Q182" s="176"/>
      <c r="R182" s="176"/>
      <c r="S182" s="176"/>
      <c r="T182" s="176"/>
      <c r="U182" s="176"/>
      <c r="V182" s="176"/>
      <c r="W182" s="176"/>
      <c r="X182" s="176"/>
      <c r="Y182" s="176"/>
    </row>
    <row r="183" spans="1:25" ht="14.25">
      <c r="A183" s="176"/>
      <c r="B183" s="2976" t="s">
        <v>37</v>
      </c>
      <c r="C183" s="2908"/>
      <c r="D183" s="2908"/>
      <c r="E183" s="2908"/>
      <c r="F183" s="2908"/>
      <c r="G183" s="2909"/>
      <c r="H183" s="172">
        <v>5.0000000000000001E-3</v>
      </c>
      <c r="I183" s="172">
        <v>0.19600000000000001</v>
      </c>
      <c r="J183" s="1170">
        <v>5.0000000000000001E-3</v>
      </c>
      <c r="K183" s="172">
        <v>0.157</v>
      </c>
      <c r="L183" s="172">
        <v>0.626</v>
      </c>
      <c r="M183" s="1853">
        <v>1.0999999999999999E-2</v>
      </c>
      <c r="N183" s="2874"/>
      <c r="O183" s="176"/>
      <c r="P183" s="176"/>
      <c r="Q183" s="176"/>
      <c r="R183" s="176"/>
      <c r="S183" s="176"/>
      <c r="T183" s="176"/>
      <c r="U183" s="176"/>
      <c r="V183" s="176"/>
      <c r="W183" s="176"/>
      <c r="X183" s="176"/>
      <c r="Y183" s="176"/>
    </row>
    <row r="184" spans="1:25" ht="14.25">
      <c r="A184" s="176"/>
      <c r="B184" s="2094" t="s">
        <v>1149</v>
      </c>
      <c r="C184" s="2094"/>
      <c r="D184" s="2094"/>
      <c r="E184" s="2094"/>
      <c r="F184" s="2094"/>
      <c r="G184" s="2589"/>
      <c r="H184" s="172">
        <v>0</v>
      </c>
      <c r="I184" s="172">
        <v>0.28599999999999998</v>
      </c>
      <c r="J184" s="172">
        <v>0</v>
      </c>
      <c r="K184" s="172">
        <v>0.28599999999999998</v>
      </c>
      <c r="L184" s="172">
        <v>0.42899999999999999</v>
      </c>
      <c r="M184" s="1853">
        <v>0</v>
      </c>
      <c r="N184" s="2874"/>
      <c r="O184" s="2874"/>
      <c r="P184" s="176"/>
      <c r="Q184" s="176"/>
      <c r="R184" s="176"/>
      <c r="S184" s="176"/>
      <c r="T184" s="176"/>
      <c r="U184" s="176"/>
      <c r="V184" s="176"/>
      <c r="W184" s="176"/>
      <c r="X184" s="176"/>
      <c r="Y184" s="176"/>
    </row>
    <row r="185" spans="1:25" ht="14.25">
      <c r="A185" s="176"/>
      <c r="B185" s="2094" t="s">
        <v>39</v>
      </c>
      <c r="C185" s="2094"/>
      <c r="D185" s="2094"/>
      <c r="E185" s="2094"/>
      <c r="F185" s="2094"/>
      <c r="G185" s="2589"/>
      <c r="H185" s="172">
        <v>1.2999999999999999E-2</v>
      </c>
      <c r="I185" s="172">
        <v>0.32900000000000001</v>
      </c>
      <c r="J185" s="172">
        <v>0</v>
      </c>
      <c r="K185" s="172">
        <v>0.11799999999999999</v>
      </c>
      <c r="L185" s="172">
        <v>0.53900000000000003</v>
      </c>
      <c r="M185" s="1853">
        <v>0</v>
      </c>
      <c r="N185" s="2874"/>
      <c r="O185" s="2874"/>
      <c r="P185" s="176"/>
      <c r="Q185" s="176"/>
      <c r="R185" s="176"/>
      <c r="S185" s="176"/>
      <c r="T185" s="176"/>
      <c r="U185" s="176"/>
      <c r="V185" s="176"/>
      <c r="W185" s="176"/>
      <c r="X185" s="176"/>
      <c r="Y185" s="176"/>
    </row>
    <row r="186" spans="1:25" ht="14.25">
      <c r="A186" s="176"/>
      <c r="B186" s="2980" t="s">
        <v>43</v>
      </c>
      <c r="C186" s="2930"/>
      <c r="D186" s="2930"/>
      <c r="E186" s="2930"/>
      <c r="F186" s="2930"/>
      <c r="G186" s="2931"/>
      <c r="H186" s="174">
        <v>7.0000000000000001E-3</v>
      </c>
      <c r="I186" s="174">
        <v>0.249</v>
      </c>
      <c r="J186" s="1171">
        <v>4.0000000000000001E-3</v>
      </c>
      <c r="K186" s="174">
        <v>0.13500000000000001</v>
      </c>
      <c r="L186" s="174">
        <v>0.59599999999999997</v>
      </c>
      <c r="M186" s="1854">
        <v>0.01</v>
      </c>
      <c r="N186" s="2874"/>
      <c r="O186" s="176"/>
      <c r="P186" s="176"/>
      <c r="Q186" s="176"/>
      <c r="R186" s="176"/>
      <c r="S186" s="176"/>
      <c r="T186" s="176"/>
      <c r="U186" s="176"/>
      <c r="V186" s="176"/>
      <c r="W186" s="176"/>
      <c r="X186" s="176"/>
      <c r="Y186" s="176"/>
    </row>
    <row r="187" spans="1:25" ht="14.25">
      <c r="A187" s="176"/>
      <c r="B187" s="3094" t="s">
        <v>1150</v>
      </c>
      <c r="C187" s="3019"/>
      <c r="D187" s="3019"/>
      <c r="E187" s="3019"/>
      <c r="F187" s="3019"/>
      <c r="G187" s="3019"/>
      <c r="H187" s="3019"/>
      <c r="I187" s="3019"/>
      <c r="J187" s="3019"/>
      <c r="K187" s="3019"/>
      <c r="L187" s="3019"/>
      <c r="M187" s="3019"/>
      <c r="N187" s="176"/>
      <c r="O187" s="176"/>
      <c r="P187" s="176"/>
      <c r="Q187" s="176"/>
      <c r="R187" s="176"/>
      <c r="S187" s="176"/>
      <c r="T187" s="176"/>
      <c r="U187" s="176"/>
      <c r="V187" s="176"/>
      <c r="W187" s="176"/>
      <c r="X187" s="176"/>
      <c r="Y187" s="176"/>
    </row>
    <row r="189" spans="1:25" ht="14.25" customHeight="1">
      <c r="B189" s="3739" t="s">
        <v>1151</v>
      </c>
      <c r="C189" s="2885"/>
      <c r="D189" s="2885"/>
      <c r="E189" s="2885"/>
      <c r="F189" s="2885"/>
      <c r="G189" s="2912"/>
      <c r="H189" s="3752" t="s">
        <v>140</v>
      </c>
      <c r="I189" s="3752" t="s">
        <v>659</v>
      </c>
      <c r="J189" s="3752" t="s">
        <v>142</v>
      </c>
      <c r="K189" s="3752" t="s">
        <v>143</v>
      </c>
      <c r="L189" s="3752" t="s">
        <v>660</v>
      </c>
      <c r="M189" s="3767" t="s">
        <v>661</v>
      </c>
    </row>
    <row r="190" spans="1:25" ht="14.25" customHeight="1">
      <c r="B190" s="2913"/>
      <c r="C190" s="2913"/>
      <c r="D190" s="2913"/>
      <c r="E190" s="2913"/>
      <c r="F190" s="2913"/>
      <c r="G190" s="2914"/>
      <c r="H190" s="2916"/>
      <c r="I190" s="2916"/>
      <c r="J190" s="2916"/>
      <c r="K190" s="2916"/>
      <c r="L190" s="2916"/>
      <c r="M190" s="2918"/>
    </row>
    <row r="191" spans="1:25" ht="14.25" customHeight="1">
      <c r="B191" s="208" t="s">
        <v>30</v>
      </c>
      <c r="C191" s="208"/>
      <c r="D191" s="208"/>
      <c r="E191" s="208"/>
      <c r="F191" s="208"/>
      <c r="G191" s="1867"/>
      <c r="H191" s="170">
        <v>0</v>
      </c>
      <c r="I191" s="170">
        <v>0.5</v>
      </c>
      <c r="J191" s="170">
        <v>0</v>
      </c>
      <c r="K191" s="170">
        <v>0</v>
      </c>
      <c r="L191" s="170">
        <v>0.5</v>
      </c>
      <c r="M191" s="171">
        <v>0</v>
      </c>
    </row>
    <row r="192" spans="1:25" ht="14.25" customHeight="1">
      <c r="B192" s="1791" t="s">
        <v>31</v>
      </c>
      <c r="C192" s="1791"/>
      <c r="D192" s="1791"/>
      <c r="E192" s="1791"/>
      <c r="F192" s="1791"/>
      <c r="G192" s="1792"/>
      <c r="H192" s="172">
        <v>6.0000000000000001E-3</v>
      </c>
      <c r="I192" s="172">
        <v>0.28299999999999997</v>
      </c>
      <c r="J192" s="172">
        <v>0</v>
      </c>
      <c r="K192" s="172">
        <v>5.7000000000000002E-2</v>
      </c>
      <c r="L192" s="172">
        <v>0.65400000000000003</v>
      </c>
      <c r="M192" s="1853">
        <v>0</v>
      </c>
    </row>
    <row r="193" spans="2:15" ht="14.25" customHeight="1">
      <c r="B193" s="1791" t="s">
        <v>32</v>
      </c>
      <c r="C193" s="1791"/>
      <c r="D193" s="1791"/>
      <c r="E193" s="1791"/>
      <c r="F193" s="1791"/>
      <c r="G193" s="1792"/>
      <c r="H193" s="172">
        <v>0</v>
      </c>
      <c r="I193" s="172">
        <v>0.5</v>
      </c>
      <c r="J193" s="172">
        <v>0</v>
      </c>
      <c r="K193" s="172">
        <v>0</v>
      </c>
      <c r="L193" s="172">
        <v>0.5</v>
      </c>
      <c r="M193" s="1853">
        <v>0</v>
      </c>
    </row>
    <row r="194" spans="2:15" ht="14.25" customHeight="1">
      <c r="B194" s="1791" t="s">
        <v>33</v>
      </c>
      <c r="C194" s="1791"/>
      <c r="D194" s="1791"/>
      <c r="E194" s="1791"/>
      <c r="F194" s="1791"/>
      <c r="G194" s="1792"/>
      <c r="H194" s="172">
        <v>4.4999999999999998E-2</v>
      </c>
      <c r="I194" s="172">
        <v>0.34799999999999998</v>
      </c>
      <c r="J194" s="172">
        <v>1.4999999999999999E-2</v>
      </c>
      <c r="K194" s="172">
        <v>9.0999999999999998E-2</v>
      </c>
      <c r="L194" s="172">
        <v>0.48499999999999999</v>
      </c>
      <c r="M194" s="1853">
        <v>1.4999999999999999E-2</v>
      </c>
    </row>
    <row r="195" spans="2:15" ht="14.25" customHeight="1">
      <c r="B195" s="1791" t="s">
        <v>34</v>
      </c>
      <c r="C195" s="1791"/>
      <c r="D195" s="1791"/>
      <c r="E195" s="1791"/>
      <c r="F195" s="1791"/>
      <c r="G195" s="1792"/>
      <c r="H195" s="172">
        <v>1.2E-2</v>
      </c>
      <c r="I195" s="172">
        <v>0.377</v>
      </c>
      <c r="J195" s="172">
        <v>0</v>
      </c>
      <c r="K195" s="172">
        <v>7.8E-2</v>
      </c>
      <c r="L195" s="172">
        <v>0.52700000000000002</v>
      </c>
      <c r="M195" s="1853">
        <v>6.0000000000000001E-3</v>
      </c>
    </row>
    <row r="196" spans="2:15" ht="14.25" customHeight="1">
      <c r="B196" s="1791" t="s">
        <v>35</v>
      </c>
      <c r="C196" s="1791"/>
      <c r="D196" s="1791"/>
      <c r="E196" s="1791"/>
      <c r="F196" s="1791"/>
      <c r="G196" s="1792"/>
      <c r="H196" s="172">
        <v>0</v>
      </c>
      <c r="I196" s="172">
        <v>0.23699999999999999</v>
      </c>
      <c r="J196" s="1170">
        <v>7.0000000000000001E-3</v>
      </c>
      <c r="K196" s="172">
        <v>8.8999999999999996E-2</v>
      </c>
      <c r="L196" s="172">
        <v>0.65900000000000003</v>
      </c>
      <c r="M196" s="1853">
        <v>7.0000000000000001E-3</v>
      </c>
    </row>
    <row r="197" spans="2:15" ht="14.25" customHeight="1">
      <c r="B197" s="1791" t="s">
        <v>36</v>
      </c>
      <c r="C197" s="1791"/>
      <c r="D197" s="1791"/>
      <c r="E197" s="1791"/>
      <c r="F197" s="1791"/>
      <c r="G197" s="1792"/>
      <c r="H197" s="172">
        <v>8.0000000000000002E-3</v>
      </c>
      <c r="I197" s="172">
        <v>0.29099999999999998</v>
      </c>
      <c r="J197" s="1170">
        <v>8.0000000000000002E-3</v>
      </c>
      <c r="K197" s="172">
        <v>0.11</v>
      </c>
      <c r="L197" s="172">
        <v>0.58299999999999996</v>
      </c>
      <c r="M197" s="1853">
        <v>0</v>
      </c>
    </row>
    <row r="198" spans="2:15" ht="14.25" customHeight="1">
      <c r="B198" s="1791" t="s">
        <v>37</v>
      </c>
      <c r="C198" s="1791"/>
      <c r="D198" s="1791"/>
      <c r="E198" s="1791"/>
      <c r="F198" s="1791"/>
      <c r="G198" s="1792"/>
      <c r="H198" s="172">
        <v>5.0000000000000001E-3</v>
      </c>
      <c r="I198" s="172">
        <v>0.19800000000000001</v>
      </c>
      <c r="J198" s="1170">
        <v>4.0000000000000001E-3</v>
      </c>
      <c r="K198" s="172">
        <v>0.153</v>
      </c>
      <c r="L198" s="172">
        <v>0.63</v>
      </c>
      <c r="M198" s="1853">
        <v>0.01</v>
      </c>
      <c r="N198" s="2836"/>
    </row>
    <row r="199" spans="2:15" ht="14.25" customHeight="1">
      <c r="B199" s="2133" t="s">
        <v>38</v>
      </c>
      <c r="C199" s="2133"/>
      <c r="D199" s="2133"/>
      <c r="E199" s="2133"/>
      <c r="F199" s="2133"/>
      <c r="G199" s="2417"/>
      <c r="H199" s="172">
        <v>0</v>
      </c>
      <c r="I199" s="172">
        <v>0</v>
      </c>
      <c r="J199" s="172">
        <v>0</v>
      </c>
      <c r="K199" s="172">
        <v>0</v>
      </c>
      <c r="L199" s="172">
        <v>1</v>
      </c>
      <c r="M199" s="1853">
        <v>0</v>
      </c>
      <c r="N199" s="2836"/>
      <c r="O199" s="2836"/>
    </row>
    <row r="200" spans="2:15" ht="14.25" customHeight="1">
      <c r="B200" s="2133" t="s">
        <v>39</v>
      </c>
      <c r="C200" s="2133"/>
      <c r="D200" s="2133"/>
      <c r="E200" s="2133"/>
      <c r="F200" s="2133"/>
      <c r="G200" s="2417"/>
      <c r="H200" s="172">
        <v>1.0999999999999999E-2</v>
      </c>
      <c r="I200" s="172">
        <v>0.23300000000000001</v>
      </c>
      <c r="J200" s="172">
        <v>0</v>
      </c>
      <c r="K200" s="172">
        <v>0.13300000000000001</v>
      </c>
      <c r="L200" s="172">
        <v>0.622</v>
      </c>
      <c r="M200" s="1853">
        <v>0</v>
      </c>
      <c r="N200" s="2836"/>
      <c r="O200" s="2836"/>
    </row>
    <row r="201" spans="2:15" ht="14.25" customHeight="1">
      <c r="B201" s="1795" t="s">
        <v>43</v>
      </c>
      <c r="C201" s="1795"/>
      <c r="D201" s="1795"/>
      <c r="E201" s="1795"/>
      <c r="F201" s="1795"/>
      <c r="G201" s="1796"/>
      <c r="H201" s="174">
        <v>7.0000000000000001E-3</v>
      </c>
      <c r="I201" s="174">
        <v>0.23200000000000001</v>
      </c>
      <c r="J201" s="1171">
        <v>4.0000000000000001E-3</v>
      </c>
      <c r="K201" s="174">
        <v>0.13100000000000001</v>
      </c>
      <c r="L201" s="174">
        <v>0.61799999999999999</v>
      </c>
      <c r="M201" s="1854">
        <v>8.0000000000000002E-3</v>
      </c>
      <c r="N201" s="2836"/>
    </row>
    <row r="202" spans="2:15" ht="24.75" customHeight="1">
      <c r="B202" s="3185" t="s">
        <v>1152</v>
      </c>
      <c r="C202" s="2964"/>
      <c r="D202" s="2964"/>
      <c r="E202" s="2964"/>
      <c r="F202" s="2964"/>
      <c r="G202" s="2964"/>
      <c r="H202" s="2964"/>
      <c r="I202" s="2964"/>
      <c r="J202" s="2964"/>
      <c r="K202" s="2964"/>
      <c r="L202" s="2964"/>
      <c r="M202" s="2964"/>
    </row>
    <row r="204" spans="2:15" ht="14.25" customHeight="1">
      <c r="B204" s="2910" t="s">
        <v>148</v>
      </c>
      <c r="C204" s="2885"/>
      <c r="D204" s="2885"/>
      <c r="E204" s="2885"/>
      <c r="F204" s="2885"/>
      <c r="G204" s="2885"/>
      <c r="H204" s="2885"/>
      <c r="I204" s="2885"/>
      <c r="J204" s="2885"/>
      <c r="K204" s="2885"/>
      <c r="L204" s="2885"/>
      <c r="M204" s="2885"/>
    </row>
    <row r="205" spans="2:15" ht="14.25" customHeight="1">
      <c r="B205" s="1"/>
      <c r="C205" s="1"/>
      <c r="D205" s="1"/>
      <c r="E205" s="1"/>
      <c r="F205" s="1"/>
      <c r="G205" s="1"/>
      <c r="H205" s="1"/>
    </row>
    <row r="206" spans="2:15" ht="15" customHeight="1">
      <c r="B206" s="3735" t="s">
        <v>1153</v>
      </c>
      <c r="C206" s="2885"/>
      <c r="D206" s="2912"/>
      <c r="E206" s="3731">
        <v>2023</v>
      </c>
      <c r="F206" s="3731">
        <v>2024</v>
      </c>
      <c r="G206" s="3732">
        <v>2025</v>
      </c>
      <c r="H206" s="2946"/>
    </row>
    <row r="207" spans="2:15" ht="15" customHeight="1">
      <c r="B207" s="2885"/>
      <c r="C207" s="2882"/>
      <c r="D207" s="2912"/>
      <c r="E207" s="2940"/>
      <c r="F207" s="2940"/>
      <c r="G207" s="2941"/>
      <c r="H207" s="2882"/>
    </row>
    <row r="208" spans="2:15" ht="15" customHeight="1">
      <c r="B208" s="2885"/>
      <c r="C208" s="2882"/>
      <c r="D208" s="2912"/>
      <c r="E208" s="2940"/>
      <c r="F208" s="2940"/>
      <c r="G208" s="2941"/>
      <c r="H208" s="2882"/>
    </row>
    <row r="209" spans="2:13" ht="14.25" customHeight="1">
      <c r="B209" s="2913"/>
      <c r="C209" s="2913"/>
      <c r="D209" s="2914"/>
      <c r="E209" s="2916"/>
      <c r="F209" s="2916"/>
      <c r="G209" s="2918"/>
      <c r="H209" s="2882"/>
    </row>
    <row r="210" spans="2:13" ht="14.25" customHeight="1">
      <c r="B210" s="1925" t="s">
        <v>30</v>
      </c>
      <c r="C210" s="1925"/>
      <c r="D210" s="931"/>
      <c r="E210" s="164" t="s">
        <v>657</v>
      </c>
      <c r="F210" s="1852" t="s">
        <v>657</v>
      </c>
      <c r="G210" s="1852" t="s">
        <v>657</v>
      </c>
      <c r="H210" s="1"/>
    </row>
    <row r="211" spans="2:13" ht="14.25" customHeight="1">
      <c r="B211" s="1791" t="s">
        <v>31</v>
      </c>
      <c r="C211" s="1791"/>
      <c r="D211" s="1792"/>
      <c r="E211" s="165">
        <v>0.98063210964836556</v>
      </c>
      <c r="F211" s="166">
        <v>1.0680000000000001</v>
      </c>
      <c r="G211" s="166">
        <v>1.1359999999999999</v>
      </c>
      <c r="H211" s="251"/>
    </row>
    <row r="212" spans="2:13" ht="14.25" customHeight="1">
      <c r="B212" s="1791" t="s">
        <v>32</v>
      </c>
      <c r="C212" s="1791"/>
      <c r="D212" s="1792"/>
      <c r="E212" s="165">
        <v>0.85494110486405206</v>
      </c>
      <c r="F212" s="166">
        <v>0.92</v>
      </c>
      <c r="G212" s="166">
        <v>0.872</v>
      </c>
      <c r="H212" s="251"/>
    </row>
    <row r="213" spans="2:13" ht="14.25" customHeight="1">
      <c r="B213" s="1791" t="s">
        <v>33</v>
      </c>
      <c r="C213" s="1791"/>
      <c r="D213" s="1792"/>
      <c r="E213" s="165">
        <v>0.86470204524656058</v>
      </c>
      <c r="F213" s="166">
        <v>0.98099999999999998</v>
      </c>
      <c r="G213" s="166">
        <v>0.95499999999999996</v>
      </c>
      <c r="H213" s="251"/>
    </row>
    <row r="214" spans="2:13" ht="14.25" customHeight="1">
      <c r="B214" s="1791" t="s">
        <v>34</v>
      </c>
      <c r="C214" s="1791"/>
      <c r="D214" s="1792"/>
      <c r="E214" s="165">
        <v>0.91948826365122072</v>
      </c>
      <c r="F214" s="166">
        <v>0.92500000000000004</v>
      </c>
      <c r="G214" s="166">
        <v>0.95299999999999996</v>
      </c>
      <c r="H214" s="251"/>
    </row>
    <row r="215" spans="2:13" ht="14.25" customHeight="1">
      <c r="B215" s="1791" t="s">
        <v>35</v>
      </c>
      <c r="C215" s="1791"/>
      <c r="D215" s="1792"/>
      <c r="E215" s="165">
        <v>0.73577651268721345</v>
      </c>
      <c r="F215" s="166">
        <v>0.748</v>
      </c>
      <c r="G215" s="166">
        <v>0.78700000000000003</v>
      </c>
      <c r="H215" s="251"/>
    </row>
    <row r="216" spans="2:13" ht="14.25" customHeight="1">
      <c r="B216" s="1791" t="s">
        <v>36</v>
      </c>
      <c r="C216" s="1791"/>
      <c r="D216" s="1792"/>
      <c r="E216" s="165">
        <v>0.86200339615431931</v>
      </c>
      <c r="F216" s="166">
        <v>0.88900000000000001</v>
      </c>
      <c r="G216" s="166">
        <v>0.85699999999999998</v>
      </c>
      <c r="H216" s="251"/>
    </row>
    <row r="217" spans="2:13" ht="14.25" customHeight="1">
      <c r="B217" s="1791" t="s">
        <v>37</v>
      </c>
      <c r="C217" s="1791"/>
      <c r="D217" s="1792"/>
      <c r="E217" s="165">
        <v>1.0174778197527741</v>
      </c>
      <c r="F217" s="166">
        <v>0.91700000000000004</v>
      </c>
      <c r="G217" s="166">
        <v>0.93200000000000005</v>
      </c>
      <c r="H217" s="251"/>
    </row>
    <row r="218" spans="2:13" ht="14.25" customHeight="1">
      <c r="B218" s="1791" t="s">
        <v>39</v>
      </c>
      <c r="C218" s="1791"/>
      <c r="D218" s="1792"/>
      <c r="E218" s="165">
        <v>1.1599099099099079</v>
      </c>
      <c r="F218" s="166">
        <v>0.9</v>
      </c>
      <c r="G218" s="166">
        <v>0.94499999999999995</v>
      </c>
      <c r="H218" s="251"/>
    </row>
    <row r="219" spans="2:13" ht="14.25" customHeight="1">
      <c r="B219" s="1923" t="s">
        <v>150</v>
      </c>
      <c r="C219" s="1923"/>
      <c r="D219" s="954"/>
      <c r="E219" s="167">
        <v>1.0075090243671492</v>
      </c>
      <c r="F219" s="168">
        <v>1.0089999999999999</v>
      </c>
      <c r="G219" s="168">
        <v>1.0609999999999999</v>
      </c>
      <c r="H219" s="251"/>
    </row>
    <row r="220" spans="2:13" ht="15" customHeight="1">
      <c r="B220" s="3734" t="s">
        <v>1154</v>
      </c>
      <c r="C220" s="2934"/>
      <c r="D220" s="2934"/>
      <c r="E220" s="2882"/>
      <c r="F220" s="2882"/>
      <c r="G220" s="2882"/>
      <c r="H220" s="1"/>
      <c r="I220" s="1"/>
      <c r="J220" s="1"/>
      <c r="K220" s="1"/>
      <c r="L220" s="1"/>
      <c r="M220" s="1"/>
    </row>
    <row r="221" spans="2:13" ht="15" customHeight="1">
      <c r="B221" s="2882"/>
      <c r="C221" s="2882"/>
      <c r="D221" s="2882"/>
      <c r="E221" s="2882"/>
      <c r="F221" s="2882"/>
      <c r="G221" s="2882"/>
      <c r="H221" s="1"/>
      <c r="I221" s="1"/>
      <c r="J221" s="1"/>
      <c r="K221" s="1"/>
      <c r="L221" s="1"/>
      <c r="M221" s="1"/>
    </row>
    <row r="222" spans="2:13" ht="15" customHeight="1">
      <c r="B222" s="2882"/>
      <c r="C222" s="2882"/>
      <c r="D222" s="2882"/>
      <c r="E222" s="2882"/>
      <c r="F222" s="2882"/>
      <c r="G222" s="2882"/>
      <c r="H222" s="1"/>
      <c r="I222" s="1"/>
      <c r="J222" s="1"/>
      <c r="K222" s="1"/>
      <c r="L222" s="1"/>
      <c r="M222" s="1"/>
    </row>
    <row r="223" spans="2:13" ht="14.25" customHeight="1">
      <c r="B223" s="2882"/>
      <c r="C223" s="2882"/>
      <c r="D223" s="2882"/>
      <c r="E223" s="2882"/>
      <c r="F223" s="2882"/>
      <c r="G223" s="2882"/>
      <c r="H223" s="1"/>
      <c r="I223" s="1"/>
      <c r="J223" s="1"/>
      <c r="K223" s="1"/>
      <c r="L223" s="1"/>
      <c r="M223" s="1"/>
    </row>
    <row r="224" spans="2:13" ht="2.25" customHeight="1">
      <c r="B224" s="2901"/>
      <c r="C224" s="2901"/>
      <c r="D224" s="2901"/>
      <c r="E224" s="2901"/>
      <c r="F224" s="2901"/>
      <c r="G224" s="2901"/>
      <c r="H224" s="1"/>
      <c r="I224" s="1"/>
      <c r="J224" s="1"/>
      <c r="K224" s="1"/>
      <c r="L224" s="1"/>
      <c r="M224" s="1"/>
    </row>
    <row r="225" spans="2:13" ht="14.25" customHeight="1">
      <c r="B225" s="1"/>
      <c r="C225" s="1"/>
      <c r="D225" s="1"/>
      <c r="E225" s="1"/>
      <c r="F225" s="1"/>
      <c r="G225" s="1"/>
      <c r="H225" s="1"/>
      <c r="I225" s="1"/>
      <c r="J225" s="1"/>
      <c r="K225" s="1"/>
      <c r="L225" s="1"/>
      <c r="M225" s="1"/>
    </row>
    <row r="226" spans="2:13" ht="14.25" customHeight="1">
      <c r="B226" s="1"/>
      <c r="C226" s="1"/>
      <c r="D226" s="1"/>
      <c r="E226" s="1"/>
      <c r="F226" s="1"/>
      <c r="G226" s="1"/>
      <c r="H226" s="1"/>
      <c r="I226" s="1"/>
      <c r="J226" s="1"/>
      <c r="K226" s="1"/>
      <c r="L226" s="1"/>
      <c r="M226" s="1"/>
    </row>
    <row r="227" spans="2:13" ht="14.25" customHeight="1">
      <c r="B227" s="1"/>
      <c r="C227" s="1"/>
      <c r="D227" s="1"/>
      <c r="E227" s="1"/>
      <c r="F227" s="1"/>
      <c r="G227" s="1"/>
      <c r="H227" s="1"/>
      <c r="I227" s="1"/>
      <c r="J227" s="1"/>
      <c r="K227" s="1"/>
      <c r="L227" s="1"/>
      <c r="M227" s="1"/>
    </row>
    <row r="228" spans="2:13" ht="14.25" customHeight="1">
      <c r="B228" s="1"/>
      <c r="C228" s="1"/>
      <c r="D228" s="1"/>
      <c r="E228" s="1"/>
      <c r="F228" s="1"/>
      <c r="G228" s="1"/>
      <c r="H228" s="1"/>
      <c r="I228" s="1"/>
      <c r="J228" s="1"/>
      <c r="K228" s="1"/>
      <c r="L228" s="1"/>
      <c r="M228" s="1"/>
    </row>
    <row r="229" spans="2:13" ht="27.75" customHeight="1">
      <c r="B229" s="1147" t="s">
        <v>157</v>
      </c>
      <c r="C229" s="10"/>
      <c r="D229" s="10"/>
      <c r="E229" s="10"/>
      <c r="F229" s="10"/>
      <c r="G229" s="10"/>
      <c r="H229" s="10"/>
      <c r="I229" s="10"/>
      <c r="J229" s="10"/>
      <c r="K229" s="10"/>
      <c r="L229" s="10"/>
      <c r="M229" s="10"/>
    </row>
    <row r="230" spans="2:13" ht="14.25" customHeight="1">
      <c r="B230" s="1"/>
      <c r="C230" s="1"/>
      <c r="D230" s="1"/>
      <c r="E230" s="1"/>
      <c r="F230" s="1"/>
      <c r="G230" s="1"/>
      <c r="H230" s="1"/>
      <c r="I230" s="1"/>
      <c r="J230" s="1"/>
      <c r="K230" s="1"/>
      <c r="L230" s="1"/>
      <c r="M230" s="1"/>
    </row>
    <row r="231" spans="2:13" ht="14.25" customHeight="1">
      <c r="B231" s="1"/>
      <c r="C231" s="1"/>
      <c r="D231" s="1"/>
      <c r="E231" s="1"/>
      <c r="F231" s="1"/>
      <c r="G231" s="1"/>
      <c r="H231" s="1"/>
      <c r="I231" s="1"/>
      <c r="J231" s="1"/>
      <c r="K231" s="1"/>
      <c r="L231" s="1"/>
      <c r="M231" s="1"/>
    </row>
    <row r="232" spans="2:13" ht="14.25" customHeight="1">
      <c r="B232" s="1705" t="s">
        <v>158</v>
      </c>
      <c r="C232" s="1705"/>
      <c r="D232" s="1705"/>
      <c r="E232" s="1705"/>
      <c r="F232" s="1705"/>
      <c r="G232" s="1705"/>
      <c r="H232" s="1705"/>
      <c r="I232" s="1705"/>
      <c r="J232" s="1705"/>
      <c r="K232" s="1705"/>
      <c r="L232" s="1705"/>
      <c r="M232" s="1705"/>
    </row>
    <row r="233" spans="2:13" ht="14.25" customHeight="1">
      <c r="B233" s="1"/>
      <c r="C233" s="1"/>
      <c r="D233" s="1"/>
      <c r="E233" s="1"/>
      <c r="F233" s="1"/>
      <c r="G233" s="1"/>
      <c r="H233" s="1"/>
      <c r="I233" s="1"/>
      <c r="J233" s="1"/>
      <c r="K233" s="1"/>
      <c r="L233" s="1"/>
      <c r="M233" s="1"/>
    </row>
    <row r="234" spans="2:13" ht="24.75" customHeight="1">
      <c r="B234" s="3735" t="s">
        <v>1155</v>
      </c>
      <c r="C234" s="2885"/>
      <c r="D234" s="2912"/>
      <c r="E234" s="3732">
        <v>2023</v>
      </c>
      <c r="F234" s="2885"/>
      <c r="G234" s="2912"/>
      <c r="H234" s="3736" t="s">
        <v>413</v>
      </c>
      <c r="I234" s="2885"/>
      <c r="J234" s="2885"/>
      <c r="K234" s="3736">
        <v>2025</v>
      </c>
      <c r="L234" s="2885"/>
      <c r="M234" s="2885"/>
    </row>
    <row r="235" spans="2:13" ht="14.25" customHeight="1">
      <c r="B235" s="2913"/>
      <c r="C235" s="2913"/>
      <c r="D235" s="2914"/>
      <c r="E235" s="2565" t="s">
        <v>160</v>
      </c>
      <c r="F235" s="1172" t="s">
        <v>161</v>
      </c>
      <c r="G235" s="2566" t="s">
        <v>150</v>
      </c>
      <c r="H235" s="2565" t="s">
        <v>160</v>
      </c>
      <c r="I235" s="1172" t="s">
        <v>161</v>
      </c>
      <c r="J235" s="2567" t="s">
        <v>150</v>
      </c>
      <c r="K235" s="2565" t="s">
        <v>160</v>
      </c>
      <c r="L235" s="1172" t="s">
        <v>161</v>
      </c>
      <c r="M235" s="2567" t="s">
        <v>150</v>
      </c>
    </row>
    <row r="236" spans="2:13" ht="15.75" customHeight="1">
      <c r="B236" s="2959" t="s">
        <v>162</v>
      </c>
      <c r="C236" s="2926"/>
      <c r="D236" s="2927"/>
      <c r="E236" s="178">
        <v>4408701.7299999995</v>
      </c>
      <c r="F236" s="179">
        <v>5898153.3399999999</v>
      </c>
      <c r="G236" s="1856">
        <v>10306855.07</v>
      </c>
      <c r="H236" s="178">
        <v>4713509.49</v>
      </c>
      <c r="I236" s="179">
        <v>5665382.04</v>
      </c>
      <c r="J236" s="1856">
        <v>10378891</v>
      </c>
      <c r="K236" s="178">
        <v>4594222</v>
      </c>
      <c r="L236" s="179">
        <v>8599485</v>
      </c>
      <c r="M236" s="1856">
        <v>13193707</v>
      </c>
    </row>
    <row r="237" spans="2:13" ht="15" customHeight="1">
      <c r="B237" s="3199" t="s">
        <v>163</v>
      </c>
      <c r="C237" s="2993"/>
      <c r="D237" s="2994"/>
      <c r="E237" s="3015">
        <v>7</v>
      </c>
      <c r="F237" s="3010">
        <v>4</v>
      </c>
      <c r="G237" s="3727">
        <v>11</v>
      </c>
      <c r="H237" s="3015">
        <v>6</v>
      </c>
      <c r="I237" s="3010">
        <v>3</v>
      </c>
      <c r="J237" s="3011">
        <v>9</v>
      </c>
      <c r="K237" s="3015">
        <v>5</v>
      </c>
      <c r="L237" s="3010">
        <v>3</v>
      </c>
      <c r="M237" s="3011">
        <v>8</v>
      </c>
    </row>
    <row r="238" spans="2:13" ht="14.25" customHeight="1">
      <c r="B238" s="2995"/>
      <c r="C238" s="2995"/>
      <c r="D238" s="2996"/>
      <c r="E238" s="2998"/>
      <c r="F238" s="3000"/>
      <c r="G238" s="3633"/>
      <c r="H238" s="2998"/>
      <c r="I238" s="3000"/>
      <c r="J238" s="2991"/>
      <c r="K238" s="2998"/>
      <c r="L238" s="3000"/>
      <c r="M238" s="2991"/>
    </row>
    <row r="239" spans="2:13" ht="15" customHeight="1">
      <c r="B239" s="3199" t="s">
        <v>164</v>
      </c>
      <c r="C239" s="2993"/>
      <c r="D239" s="2994"/>
      <c r="E239" s="3015">
        <v>0</v>
      </c>
      <c r="F239" s="3010">
        <v>1</v>
      </c>
      <c r="G239" s="3727">
        <v>1</v>
      </c>
      <c r="H239" s="3015">
        <v>1</v>
      </c>
      <c r="I239" s="3010">
        <v>0</v>
      </c>
      <c r="J239" s="3011">
        <v>1</v>
      </c>
      <c r="K239" s="3015">
        <v>0</v>
      </c>
      <c r="L239" s="3010">
        <v>0</v>
      </c>
      <c r="M239" s="3011">
        <v>0</v>
      </c>
    </row>
    <row r="240" spans="2:13" ht="14.25" customHeight="1">
      <c r="B240" s="2995"/>
      <c r="C240" s="2995"/>
      <c r="D240" s="2996"/>
      <c r="E240" s="2998"/>
      <c r="F240" s="3000"/>
      <c r="G240" s="3633"/>
      <c r="H240" s="2998"/>
      <c r="I240" s="3000"/>
      <c r="J240" s="2991"/>
      <c r="K240" s="2998"/>
      <c r="L240" s="3000"/>
      <c r="M240" s="2991"/>
    </row>
    <row r="241" spans="2:13" ht="15" customHeight="1">
      <c r="B241" s="2960" t="s">
        <v>165</v>
      </c>
      <c r="C241" s="2908"/>
      <c r="D241" s="2909"/>
      <c r="E241" s="184">
        <v>1</v>
      </c>
      <c r="F241" s="185">
        <v>0</v>
      </c>
      <c r="G241" s="1859">
        <v>1</v>
      </c>
      <c r="H241" s="184">
        <v>0</v>
      </c>
      <c r="I241" s="185">
        <v>0</v>
      </c>
      <c r="J241" s="1859">
        <v>0</v>
      </c>
      <c r="K241" s="184">
        <v>0</v>
      </c>
      <c r="L241" s="185">
        <v>0</v>
      </c>
      <c r="M241" s="1859">
        <v>0</v>
      </c>
    </row>
    <row r="242" spans="2:13" ht="15" customHeight="1">
      <c r="B242" s="3199" t="s">
        <v>166</v>
      </c>
      <c r="C242" s="2993"/>
      <c r="D242" s="2994"/>
      <c r="E242" s="3015">
        <v>6224</v>
      </c>
      <c r="F242" s="3010">
        <v>191</v>
      </c>
      <c r="G242" s="3727">
        <v>6415</v>
      </c>
      <c r="H242" s="3015">
        <v>153</v>
      </c>
      <c r="I242" s="3010">
        <v>30</v>
      </c>
      <c r="J242" s="3011">
        <f>(SUM(H242+I242))</f>
        <v>183</v>
      </c>
      <c r="K242" s="3015">
        <v>80</v>
      </c>
      <c r="L242" s="3010">
        <v>130</v>
      </c>
      <c r="M242" s="3011">
        <v>210</v>
      </c>
    </row>
    <row r="243" spans="2:13" ht="14.25" customHeight="1">
      <c r="B243" s="2995"/>
      <c r="C243" s="2995"/>
      <c r="D243" s="2996"/>
      <c r="E243" s="2998"/>
      <c r="F243" s="3000"/>
      <c r="G243" s="3633"/>
      <c r="H243" s="2998"/>
      <c r="I243" s="3000"/>
      <c r="J243" s="2991"/>
      <c r="K243" s="2998"/>
      <c r="L243" s="3000"/>
      <c r="M243" s="2991"/>
    </row>
    <row r="244" spans="2:13" ht="15" customHeight="1">
      <c r="B244" s="3199" t="s">
        <v>418</v>
      </c>
      <c r="C244" s="2993"/>
      <c r="D244" s="2994"/>
      <c r="E244" s="2997">
        <v>0.32</v>
      </c>
      <c r="F244" s="2999">
        <v>0.14000000000000001</v>
      </c>
      <c r="G244" s="3632">
        <v>0.21</v>
      </c>
      <c r="H244" s="2997">
        <v>0.25</v>
      </c>
      <c r="I244" s="2999">
        <v>0.1</v>
      </c>
      <c r="J244" s="3008">
        <v>0.17799999999999999</v>
      </c>
      <c r="K244" s="2997">
        <v>0.22</v>
      </c>
      <c r="L244" s="2999">
        <v>7.0000000000000007E-2</v>
      </c>
      <c r="M244" s="3008">
        <v>0.12</v>
      </c>
    </row>
    <row r="245" spans="2:13" ht="14.25" customHeight="1">
      <c r="B245" s="2995"/>
      <c r="C245" s="2995"/>
      <c r="D245" s="2996"/>
      <c r="E245" s="2998"/>
      <c r="F245" s="3000"/>
      <c r="G245" s="3633"/>
      <c r="H245" s="2998"/>
      <c r="I245" s="3000"/>
      <c r="J245" s="2991"/>
      <c r="K245" s="2998"/>
      <c r="L245" s="3000"/>
      <c r="M245" s="2991"/>
    </row>
    <row r="246" spans="2:13" ht="15" customHeight="1">
      <c r="B246" s="3199" t="s">
        <v>168</v>
      </c>
      <c r="C246" s="2993"/>
      <c r="D246" s="2994"/>
      <c r="E246" s="2997">
        <v>0</v>
      </c>
      <c r="F246" s="2999">
        <v>0.03</v>
      </c>
      <c r="G246" s="3632">
        <v>0.02</v>
      </c>
      <c r="H246" s="2997">
        <v>0.04</v>
      </c>
      <c r="I246" s="2999">
        <v>0</v>
      </c>
      <c r="J246" s="3001">
        <v>0.02</v>
      </c>
      <c r="K246" s="2997">
        <v>0</v>
      </c>
      <c r="L246" s="2999">
        <v>0</v>
      </c>
      <c r="M246" s="3001">
        <v>0</v>
      </c>
    </row>
    <row r="247" spans="2:13" ht="21" customHeight="1">
      <c r="B247" s="2995"/>
      <c r="C247" s="2995"/>
      <c r="D247" s="2996"/>
      <c r="E247" s="2998"/>
      <c r="F247" s="3000"/>
      <c r="G247" s="3633"/>
      <c r="H247" s="2998"/>
      <c r="I247" s="3000"/>
      <c r="J247" s="2991"/>
      <c r="K247" s="2998"/>
      <c r="L247" s="3000"/>
      <c r="M247" s="2991"/>
    </row>
    <row r="248" spans="2:13" ht="26.25" customHeight="1">
      <c r="B248" s="3121" t="s">
        <v>169</v>
      </c>
      <c r="C248" s="2908"/>
      <c r="D248" s="2909"/>
      <c r="E248" s="192">
        <v>0.05</v>
      </c>
      <c r="F248" s="193">
        <v>0</v>
      </c>
      <c r="G248" s="1862">
        <v>0.02</v>
      </c>
      <c r="H248" s="192">
        <v>0</v>
      </c>
      <c r="I248" s="193">
        <v>0</v>
      </c>
      <c r="J248" s="1862">
        <v>0</v>
      </c>
      <c r="K248" s="192">
        <v>0</v>
      </c>
      <c r="L248" s="193">
        <v>0</v>
      </c>
      <c r="M248" s="1862">
        <v>0</v>
      </c>
    </row>
    <row r="249" spans="2:13" ht="15" customHeight="1">
      <c r="B249" s="3753" t="s">
        <v>170</v>
      </c>
      <c r="C249" s="3026"/>
      <c r="D249" s="3053"/>
      <c r="E249" s="200">
        <v>282</v>
      </c>
      <c r="F249" s="201">
        <v>6</v>
      </c>
      <c r="G249" s="1863">
        <v>124</v>
      </c>
      <c r="H249" s="200">
        <v>6</v>
      </c>
      <c r="I249" s="201">
        <v>1</v>
      </c>
      <c r="J249" s="1863">
        <v>4</v>
      </c>
      <c r="K249" s="200">
        <v>3</v>
      </c>
      <c r="L249" s="201">
        <v>3</v>
      </c>
      <c r="M249" s="1863">
        <v>3</v>
      </c>
    </row>
    <row r="250" spans="2:13" ht="15" customHeight="1">
      <c r="B250" s="3193" t="s">
        <v>1156</v>
      </c>
      <c r="C250" s="2882"/>
      <c r="D250" s="2882"/>
      <c r="E250" s="2882"/>
      <c r="F250" s="2882"/>
      <c r="G250" s="2882"/>
      <c r="H250" s="2882"/>
      <c r="I250" s="2882"/>
      <c r="J250" s="2882"/>
      <c r="K250" s="2882"/>
      <c r="L250" s="2882"/>
      <c r="M250" s="2882"/>
    </row>
    <row r="251" spans="2:13" ht="15" customHeight="1">
      <c r="B251" s="2882"/>
      <c r="C251" s="2882"/>
      <c r="D251" s="2882"/>
      <c r="E251" s="2882"/>
      <c r="F251" s="2882"/>
      <c r="G251" s="2882"/>
      <c r="H251" s="2882"/>
      <c r="I251" s="2882"/>
      <c r="J251" s="2882"/>
      <c r="K251" s="2882"/>
      <c r="L251" s="2882"/>
      <c r="M251" s="2882"/>
    </row>
    <row r="252" spans="2:13" ht="19.5" customHeight="1">
      <c r="B252" s="2901"/>
      <c r="C252" s="2901"/>
      <c r="D252" s="2901"/>
      <c r="E252" s="2901"/>
      <c r="F252" s="2901"/>
      <c r="G252" s="2901"/>
      <c r="H252" s="2901"/>
      <c r="I252" s="2901"/>
      <c r="J252" s="2901"/>
      <c r="K252" s="2901"/>
      <c r="L252" s="2901"/>
      <c r="M252" s="2901"/>
    </row>
    <row r="253" spans="2:13" ht="14.25" customHeight="1">
      <c r="B253" s="12"/>
      <c r="C253" s="12"/>
      <c r="D253" s="12"/>
      <c r="E253" s="12"/>
      <c r="F253" s="12"/>
      <c r="G253" s="12"/>
      <c r="H253" s="12"/>
      <c r="I253" s="12"/>
      <c r="J253" s="12"/>
      <c r="K253" s="12"/>
      <c r="L253" s="12"/>
      <c r="M253" s="12"/>
    </row>
    <row r="254" spans="2:13" ht="14.25" customHeight="1">
      <c r="B254" s="1"/>
      <c r="C254" s="1"/>
      <c r="D254" s="1"/>
      <c r="E254" s="1"/>
      <c r="F254" s="1"/>
      <c r="G254" s="1"/>
      <c r="H254" s="1"/>
      <c r="I254" s="1"/>
      <c r="J254" s="1"/>
      <c r="K254" s="1"/>
      <c r="L254" s="1"/>
      <c r="M254" s="1"/>
    </row>
    <row r="255" spans="2:13" ht="14.25" customHeight="1">
      <c r="B255" s="1"/>
      <c r="C255" s="1"/>
      <c r="D255" s="1"/>
      <c r="E255" s="1"/>
      <c r="F255" s="1"/>
      <c r="G255" s="1"/>
      <c r="H255" s="1"/>
      <c r="I255" s="1"/>
      <c r="J255" s="1"/>
      <c r="K255" s="1"/>
      <c r="L255" s="1"/>
      <c r="M255" s="1"/>
    </row>
    <row r="256" spans="2:13" ht="14.25" customHeight="1">
      <c r="B256" s="1"/>
      <c r="C256" s="1"/>
      <c r="D256" s="1"/>
      <c r="E256" s="1"/>
      <c r="F256" s="1"/>
      <c r="G256" s="1"/>
      <c r="H256" s="1"/>
      <c r="I256" s="1"/>
      <c r="J256" s="1"/>
      <c r="K256" s="1"/>
      <c r="L256" s="1"/>
      <c r="M256" s="1"/>
    </row>
    <row r="257" spans="2:13" ht="27" customHeight="1">
      <c r="B257" s="1147" t="s">
        <v>174</v>
      </c>
      <c r="C257" s="656"/>
      <c r="D257" s="10"/>
      <c r="E257" s="10"/>
      <c r="F257" s="10"/>
      <c r="G257" s="10"/>
      <c r="H257" s="10"/>
      <c r="I257" s="10"/>
      <c r="J257" s="10"/>
      <c r="K257" s="10"/>
      <c r="L257" s="10"/>
      <c r="M257" s="10"/>
    </row>
    <row r="258" spans="2:13" ht="14.25" customHeight="1">
      <c r="B258" s="1"/>
      <c r="C258" s="1"/>
      <c r="D258" s="1"/>
      <c r="E258" s="1"/>
      <c r="F258" s="1"/>
      <c r="G258" s="1"/>
      <c r="H258" s="1"/>
      <c r="I258" s="1"/>
      <c r="J258" s="1"/>
      <c r="K258" s="1"/>
      <c r="L258" s="1"/>
      <c r="M258" s="1"/>
    </row>
    <row r="259" spans="2:13" ht="14.25" customHeight="1">
      <c r="B259" s="1"/>
      <c r="C259" s="1"/>
      <c r="D259" s="1"/>
      <c r="E259" s="1"/>
      <c r="F259" s="1"/>
      <c r="G259" s="1"/>
      <c r="H259" s="1"/>
      <c r="I259" s="1"/>
      <c r="J259" s="1"/>
      <c r="K259" s="1"/>
      <c r="L259" s="1"/>
      <c r="M259" s="1"/>
    </row>
    <row r="260" spans="2:13" ht="14.25" customHeight="1">
      <c r="B260" s="1705" t="s">
        <v>175</v>
      </c>
      <c r="C260" s="1705"/>
      <c r="D260" s="1705"/>
      <c r="E260" s="1705"/>
      <c r="F260" s="1705"/>
      <c r="G260" s="1705"/>
      <c r="H260" s="1705"/>
      <c r="I260" s="1705"/>
      <c r="J260" s="1705"/>
      <c r="K260" s="1705"/>
      <c r="L260" s="1705"/>
      <c r="M260" s="1705"/>
    </row>
    <row r="261" spans="2:13" ht="14.25" customHeight="1">
      <c r="B261" s="1"/>
      <c r="C261" s="1"/>
      <c r="D261" s="1"/>
      <c r="E261" s="1"/>
      <c r="F261" s="1"/>
      <c r="G261" s="1"/>
      <c r="H261" s="1"/>
      <c r="I261" s="1"/>
      <c r="J261" s="1"/>
      <c r="K261" s="1"/>
      <c r="L261" s="1"/>
      <c r="M261" s="1"/>
    </row>
    <row r="262" spans="2:13" ht="15.75" customHeight="1">
      <c r="B262" s="3735" t="s">
        <v>1157</v>
      </c>
      <c r="C262" s="2885"/>
      <c r="D262" s="2912"/>
      <c r="E262" s="3731">
        <v>2023</v>
      </c>
      <c r="F262" s="3732">
        <v>2024</v>
      </c>
      <c r="G262" s="3736">
        <v>2025</v>
      </c>
      <c r="H262" s="1"/>
      <c r="I262" s="1"/>
      <c r="J262" s="1"/>
      <c r="K262" s="1"/>
      <c r="L262" s="1"/>
      <c r="M262" s="1"/>
    </row>
    <row r="263" spans="2:13" ht="15.75" customHeight="1">
      <c r="B263" s="2913"/>
      <c r="C263" s="2913"/>
      <c r="D263" s="2914"/>
      <c r="E263" s="2916"/>
      <c r="F263" s="2918"/>
      <c r="G263" s="2918"/>
      <c r="H263" s="1"/>
      <c r="I263" s="1"/>
      <c r="J263" s="1"/>
      <c r="K263" s="1"/>
      <c r="L263" s="1"/>
      <c r="M263" s="1"/>
    </row>
    <row r="264" spans="2:13" ht="14.25" customHeight="1">
      <c r="B264" s="1925" t="s">
        <v>177</v>
      </c>
      <c r="C264" s="1925"/>
      <c r="D264" s="931"/>
      <c r="E264" s="2514">
        <v>1194</v>
      </c>
      <c r="F264" s="2514">
        <v>1120</v>
      </c>
      <c r="G264" s="2514">
        <v>1094</v>
      </c>
      <c r="H264" s="1"/>
      <c r="I264" s="1"/>
      <c r="J264" s="1"/>
      <c r="K264" s="1"/>
      <c r="L264" s="1"/>
      <c r="M264" s="1"/>
    </row>
    <row r="265" spans="2:13" ht="14.25" customHeight="1">
      <c r="B265" s="1869" t="s">
        <v>429</v>
      </c>
      <c r="C265" s="1869"/>
      <c r="D265" s="1870"/>
      <c r="E265" s="210">
        <v>1048.2805499999999</v>
      </c>
      <c r="F265" s="210">
        <v>1231.3</v>
      </c>
      <c r="G265" s="210">
        <v>1536.5</v>
      </c>
      <c r="H265" s="1"/>
      <c r="I265" s="1"/>
      <c r="J265" s="1"/>
      <c r="K265" s="1"/>
      <c r="L265" s="1"/>
      <c r="M265" s="1"/>
    </row>
    <row r="268" spans="2:13" ht="14.25" customHeight="1">
      <c r="B268" s="1705" t="s">
        <v>180</v>
      </c>
      <c r="C268" s="1705"/>
      <c r="D268" s="1705"/>
      <c r="E268" s="1705"/>
      <c r="F268" s="1705"/>
      <c r="G268" s="1705"/>
    </row>
    <row r="269" spans="2:13" ht="14.25" customHeight="1">
      <c r="B269" s="1"/>
      <c r="C269" s="1"/>
      <c r="D269" s="1"/>
      <c r="E269" s="1"/>
      <c r="F269" s="1"/>
      <c r="G269" s="1"/>
    </row>
    <row r="270" spans="2:13" ht="15" customHeight="1">
      <c r="B270" s="3733" t="s">
        <v>1158</v>
      </c>
      <c r="C270" s="2885"/>
      <c r="D270" s="2885"/>
      <c r="E270" s="3731">
        <v>2023</v>
      </c>
      <c r="F270" s="3732">
        <v>2024</v>
      </c>
      <c r="G270" s="3736">
        <v>2025</v>
      </c>
    </row>
    <row r="271" spans="2:13" ht="15" customHeight="1">
      <c r="B271" s="2885"/>
      <c r="C271" s="2882"/>
      <c r="D271" s="2885"/>
      <c r="E271" s="2940"/>
      <c r="F271" s="2941"/>
      <c r="G271" s="2941"/>
    </row>
    <row r="272" spans="2:13" ht="14.25" customHeight="1">
      <c r="B272" s="2913"/>
      <c r="C272" s="2913"/>
      <c r="D272" s="2913"/>
      <c r="E272" s="2916"/>
      <c r="F272" s="2918"/>
      <c r="G272" s="2918"/>
    </row>
    <row r="273" spans="2:13" ht="14.25" customHeight="1">
      <c r="B273" s="208" t="s">
        <v>183</v>
      </c>
      <c r="C273" s="208"/>
      <c r="D273" s="1867"/>
      <c r="E273" s="2515">
        <v>0.25600000000000001</v>
      </c>
      <c r="F273" s="2875">
        <v>0.253</v>
      </c>
      <c r="G273" s="2577">
        <v>0.27700000000000002</v>
      </c>
    </row>
    <row r="274" spans="2:13" ht="14.25" customHeight="1">
      <c r="B274" s="1791" t="s">
        <v>184</v>
      </c>
      <c r="C274" s="1791"/>
      <c r="D274" s="1792"/>
      <c r="E274" s="1083">
        <v>0.503</v>
      </c>
      <c r="F274" s="2876">
        <v>0.47299999999999998</v>
      </c>
      <c r="G274" s="2579">
        <v>0.80400000000000005</v>
      </c>
    </row>
    <row r="275" spans="2:13" ht="14.25" customHeight="1">
      <c r="B275" s="1795" t="s">
        <v>150</v>
      </c>
      <c r="C275" s="1795"/>
      <c r="D275" s="1796"/>
      <c r="E275" s="2590">
        <v>0.42599999999999999</v>
      </c>
      <c r="F275" s="2877">
        <v>0.41699999999999998</v>
      </c>
      <c r="G275" s="2591">
        <v>0.70699999999999996</v>
      </c>
    </row>
    <row r="276" spans="2:13" ht="15" customHeight="1">
      <c r="B276" s="3161" t="s">
        <v>717</v>
      </c>
      <c r="C276" s="2933"/>
      <c r="D276" s="2933"/>
      <c r="E276" s="2933"/>
      <c r="F276" s="2933"/>
      <c r="G276" s="2933"/>
    </row>
    <row r="277" spans="2:13" ht="12.75" customHeight="1">
      <c r="B277" s="2901"/>
      <c r="C277" s="2901"/>
      <c r="D277" s="2901"/>
      <c r="E277" s="2901"/>
      <c r="F277" s="2901"/>
      <c r="G277" s="2901"/>
    </row>
    <row r="278" spans="2:13" ht="14.25" customHeight="1">
      <c r="B278" s="1"/>
      <c r="C278" s="1"/>
      <c r="D278" s="1"/>
      <c r="E278" s="1"/>
      <c r="F278" s="1"/>
      <c r="G278" s="1"/>
    </row>
    <row r="279" spans="2:13" ht="12.75" customHeight="1">
      <c r="B279" s="1"/>
      <c r="C279" s="1"/>
      <c r="D279" s="1"/>
      <c r="E279" s="1"/>
      <c r="F279" s="1"/>
      <c r="G279" s="1"/>
    </row>
    <row r="280" spans="2:13" ht="14.25" customHeight="1">
      <c r="B280" s="1"/>
      <c r="C280" s="1"/>
      <c r="D280" s="1"/>
      <c r="E280" s="1"/>
      <c r="F280" s="1"/>
      <c r="G280" s="1"/>
    </row>
    <row r="281" spans="2:13" ht="20.25" customHeight="1">
      <c r="B281" s="1147" t="s">
        <v>198</v>
      </c>
      <c r="C281" s="10"/>
      <c r="D281" s="10"/>
      <c r="E281" s="10"/>
      <c r="F281" s="10"/>
      <c r="G281" s="10"/>
    </row>
    <row r="284" spans="2:13" ht="14.25" customHeight="1">
      <c r="B284" s="1705" t="s">
        <v>199</v>
      </c>
      <c r="C284" s="1897"/>
      <c r="D284" s="1897"/>
      <c r="E284" s="1897"/>
      <c r="F284" s="1897"/>
      <c r="G284" s="1897"/>
      <c r="H284" s="1705"/>
      <c r="I284" s="1705"/>
      <c r="J284" s="1705"/>
      <c r="K284" s="1705"/>
      <c r="L284" s="1705"/>
      <c r="M284" s="1705"/>
    </row>
    <row r="285" spans="2:13" ht="14.25" customHeight="1">
      <c r="B285" s="1"/>
      <c r="C285" s="1"/>
      <c r="D285" s="1"/>
      <c r="E285" s="1"/>
      <c r="F285" s="1"/>
      <c r="G285" s="1"/>
      <c r="H285" s="1"/>
      <c r="I285" s="1"/>
      <c r="J285" s="1"/>
      <c r="K285" s="1"/>
      <c r="L285" s="1"/>
      <c r="M285" s="1"/>
    </row>
    <row r="286" spans="2:13" ht="15" customHeight="1">
      <c r="B286" s="3766" t="s">
        <v>1159</v>
      </c>
      <c r="C286" s="2913"/>
      <c r="D286" s="2913"/>
      <c r="E286" s="2913"/>
      <c r="F286" s="2913"/>
      <c r="G286" s="2913"/>
      <c r="H286" s="2913"/>
      <c r="I286" s="2913"/>
      <c r="J286" s="1150"/>
      <c r="K286" s="1152">
        <v>2023</v>
      </c>
      <c r="L286" s="2563">
        <v>2024</v>
      </c>
      <c r="M286" s="2564" t="s">
        <v>188</v>
      </c>
    </row>
    <row r="287" spans="2:13" ht="15.75" customHeight="1">
      <c r="B287" s="2592" t="s">
        <v>201</v>
      </c>
      <c r="C287" s="2592"/>
      <c r="D287" s="2592"/>
      <c r="E287" s="2592"/>
      <c r="F287" s="2592"/>
      <c r="G287" s="2592"/>
      <c r="H287" s="2592"/>
      <c r="I287" s="2592"/>
      <c r="J287" s="2592"/>
      <c r="K287" s="2592"/>
      <c r="L287" s="2592"/>
      <c r="M287" s="2592"/>
    </row>
    <row r="288" spans="2:13" ht="14.25" customHeight="1">
      <c r="B288" s="1787" t="s">
        <v>213</v>
      </c>
      <c r="C288" s="1787"/>
      <c r="D288" s="1787"/>
      <c r="E288" s="1787"/>
      <c r="F288" s="1787"/>
      <c r="G288" s="1787"/>
      <c r="H288" s="1787"/>
      <c r="I288" s="1787"/>
      <c r="J288" s="1788"/>
      <c r="K288" s="995">
        <v>422464.44</v>
      </c>
      <c r="L288" s="995">
        <v>439620.85</v>
      </c>
      <c r="M288" s="995">
        <v>919619.41</v>
      </c>
    </row>
    <row r="289" spans="2:13" ht="14.25" customHeight="1">
      <c r="B289" s="1791" t="s">
        <v>214</v>
      </c>
      <c r="C289" s="1791"/>
      <c r="D289" s="1791"/>
      <c r="E289" s="1791"/>
      <c r="F289" s="1791"/>
      <c r="G289" s="1791"/>
      <c r="H289" s="1791"/>
      <c r="I289" s="1791"/>
      <c r="J289" s="1792"/>
      <c r="K289" s="1877">
        <v>2099.9899999999998</v>
      </c>
      <c r="L289" s="1877">
        <v>1182</v>
      </c>
      <c r="M289" s="1877">
        <v>4670.97</v>
      </c>
    </row>
    <row r="290" spans="2:13" ht="14.25" customHeight="1">
      <c r="B290" s="1791" t="s">
        <v>216</v>
      </c>
      <c r="C290" s="1791"/>
      <c r="D290" s="1791"/>
      <c r="E290" s="1791"/>
      <c r="F290" s="1791"/>
      <c r="G290" s="1791"/>
      <c r="H290" s="1791"/>
      <c r="I290" s="1791"/>
      <c r="J290" s="1792"/>
      <c r="K290" s="1877">
        <v>11477.72</v>
      </c>
      <c r="L290" s="1877">
        <v>11005</v>
      </c>
      <c r="M290" s="1877">
        <v>12045.07</v>
      </c>
    </row>
    <row r="291" spans="2:13" ht="14.25" customHeight="1">
      <c r="B291" s="1791" t="s">
        <v>207</v>
      </c>
      <c r="C291" s="1791"/>
      <c r="D291" s="1791"/>
      <c r="E291" s="1791"/>
      <c r="F291" s="1791"/>
      <c r="G291" s="1791"/>
      <c r="H291" s="1791"/>
      <c r="I291" s="1791"/>
      <c r="J291" s="1792"/>
      <c r="K291" s="2442">
        <v>320.54961600000001</v>
      </c>
      <c r="L291" s="2442">
        <v>213.27759</v>
      </c>
      <c r="M291" s="1877">
        <v>178.11</v>
      </c>
    </row>
    <row r="292" spans="2:13" ht="14.25" customHeight="1">
      <c r="B292" s="1801" t="s">
        <v>222</v>
      </c>
      <c r="C292" s="1801"/>
      <c r="D292" s="1801"/>
      <c r="E292" s="1801"/>
      <c r="F292" s="1801"/>
      <c r="G292" s="1801"/>
      <c r="H292" s="1801"/>
      <c r="I292" s="1801"/>
      <c r="J292" s="2443"/>
      <c r="K292" s="2444">
        <f t="shared" ref="K292:M292" si="8">SUM(K288:K291)</f>
        <v>436362.69961599994</v>
      </c>
      <c r="L292" s="2444">
        <f t="shared" si="8"/>
        <v>452021.12758999999</v>
      </c>
      <c r="M292" s="2444">
        <f t="shared" si="8"/>
        <v>936513.55999999994</v>
      </c>
    </row>
    <row r="293" spans="2:13" ht="14.25" customHeight="1">
      <c r="B293" s="1801" t="s">
        <v>223</v>
      </c>
      <c r="C293" s="1801"/>
      <c r="D293" s="1801"/>
      <c r="E293" s="1801"/>
      <c r="F293" s="1801"/>
      <c r="G293" s="1801"/>
      <c r="H293" s="1801"/>
      <c r="I293" s="1801"/>
      <c r="J293" s="2443"/>
      <c r="K293" s="2444">
        <v>29.44</v>
      </c>
      <c r="L293" s="2444">
        <v>3371</v>
      </c>
      <c r="M293" s="2444">
        <v>6638.74</v>
      </c>
    </row>
    <row r="294" spans="2:13" ht="14.25" customHeight="1">
      <c r="B294" s="1802" t="s">
        <v>226</v>
      </c>
      <c r="C294" s="1802"/>
      <c r="D294" s="1802"/>
      <c r="E294" s="1802"/>
      <c r="F294" s="1802"/>
      <c r="G294" s="1802"/>
      <c r="H294" s="1802"/>
      <c r="I294" s="1802"/>
      <c r="J294" s="2445"/>
      <c r="K294" s="2446">
        <f t="shared" ref="K294:M294" si="9">K292+K293</f>
        <v>436392.13961599994</v>
      </c>
      <c r="L294" s="2446">
        <f t="shared" si="9"/>
        <v>455392.12758999999</v>
      </c>
      <c r="M294" s="2446">
        <f t="shared" si="9"/>
        <v>943152.29999999993</v>
      </c>
    </row>
    <row r="295" spans="2:13" ht="14.25" customHeight="1">
      <c r="B295" s="2561" t="s">
        <v>227</v>
      </c>
      <c r="C295" s="2561"/>
      <c r="D295" s="2561"/>
      <c r="E295" s="2561"/>
      <c r="F295" s="2561"/>
      <c r="G295" s="2561"/>
      <c r="H295" s="2561"/>
      <c r="I295" s="2561"/>
      <c r="J295" s="2561"/>
      <c r="K295" s="2561"/>
      <c r="L295" s="2561"/>
      <c r="M295" s="2561"/>
    </row>
    <row r="296" spans="2:13" ht="14.25" customHeight="1">
      <c r="B296" s="1787" t="s">
        <v>446</v>
      </c>
      <c r="C296" s="1787"/>
      <c r="D296" s="1787"/>
      <c r="E296" s="1787"/>
      <c r="F296" s="1787"/>
      <c r="G296" s="1787"/>
      <c r="H296" s="1787"/>
      <c r="I296" s="1787"/>
      <c r="J296" s="1788"/>
      <c r="K296" s="995">
        <v>0</v>
      </c>
      <c r="L296" s="995">
        <v>0</v>
      </c>
      <c r="M296" s="995">
        <v>0</v>
      </c>
    </row>
    <row r="297" spans="2:13" ht="14.25" customHeight="1">
      <c r="B297" s="1791" t="s">
        <v>230</v>
      </c>
      <c r="C297" s="1791"/>
      <c r="D297" s="1791"/>
      <c r="E297" s="1791"/>
      <c r="F297" s="1791"/>
      <c r="G297" s="1791"/>
      <c r="H297" s="1791"/>
      <c r="I297" s="1791"/>
      <c r="J297" s="1792"/>
      <c r="K297" s="1877">
        <v>33176.61</v>
      </c>
      <c r="L297" s="1877">
        <v>13418</v>
      </c>
      <c r="M297" s="1877">
        <v>19608.150000000001</v>
      </c>
    </row>
    <row r="298" spans="2:13" ht="14.25" customHeight="1">
      <c r="B298" s="1801" t="s">
        <v>231</v>
      </c>
      <c r="C298" s="1801"/>
      <c r="D298" s="1801"/>
      <c r="E298" s="1801"/>
      <c r="F298" s="1801"/>
      <c r="G298" s="1801"/>
      <c r="H298" s="1801"/>
      <c r="I298" s="1801"/>
      <c r="J298" s="2443"/>
      <c r="K298" s="2444">
        <v>33176.61</v>
      </c>
      <c r="L298" s="2444">
        <v>13418</v>
      </c>
      <c r="M298" s="2444">
        <v>19608.150000000001</v>
      </c>
    </row>
    <row r="299" spans="2:13" ht="14.25" customHeight="1">
      <c r="B299" s="1802" t="s">
        <v>232</v>
      </c>
      <c r="C299" s="1802"/>
      <c r="D299" s="1802"/>
      <c r="E299" s="1802"/>
      <c r="F299" s="1802"/>
      <c r="G299" s="1802"/>
      <c r="H299" s="1802"/>
      <c r="I299" s="1802"/>
      <c r="J299" s="2445"/>
      <c r="K299" s="2446">
        <f t="shared" ref="K299:L299" si="10">K294+K298</f>
        <v>469568.74961599993</v>
      </c>
      <c r="L299" s="2446">
        <f t="shared" si="10"/>
        <v>468810.12758999999</v>
      </c>
      <c r="M299" s="2446">
        <f>M298+M294</f>
        <v>962760.45</v>
      </c>
    </row>
    <row r="300" spans="2:13" ht="27" customHeight="1">
      <c r="B300" s="3185" t="s">
        <v>1160</v>
      </c>
      <c r="C300" s="2964"/>
      <c r="D300" s="2964"/>
      <c r="E300" s="2964"/>
      <c r="F300" s="2964"/>
      <c r="G300" s="2964"/>
      <c r="H300" s="2964"/>
      <c r="I300" s="2964"/>
      <c r="J300" s="2964"/>
      <c r="K300" s="2964"/>
      <c r="L300" s="2964"/>
      <c r="M300" s="2964"/>
    </row>
    <row r="301" spans="2:13" ht="14.25" customHeight="1">
      <c r="B301" s="1"/>
      <c r="C301" s="1"/>
      <c r="D301" s="1"/>
      <c r="E301" s="1"/>
      <c r="F301" s="1"/>
      <c r="G301" s="1"/>
      <c r="H301" s="1"/>
      <c r="I301" s="1"/>
      <c r="J301" s="1"/>
      <c r="K301" s="1"/>
      <c r="L301" s="1"/>
      <c r="M301" s="1"/>
    </row>
    <row r="302" spans="2:13" ht="14.25" customHeight="1">
      <c r="B302" s="1"/>
      <c r="C302" s="1"/>
      <c r="D302" s="1"/>
      <c r="E302" s="1"/>
      <c r="F302" s="1"/>
      <c r="G302" s="1"/>
      <c r="H302" s="1"/>
      <c r="I302" s="1"/>
      <c r="J302" s="1"/>
      <c r="K302" s="1"/>
      <c r="L302" s="1"/>
      <c r="M302" s="1"/>
    </row>
    <row r="303" spans="2:13" ht="14.25" customHeight="1">
      <c r="B303" s="1705" t="s">
        <v>451</v>
      </c>
      <c r="C303" s="1897"/>
      <c r="D303" s="1897"/>
      <c r="E303" s="1897"/>
      <c r="F303" s="1705"/>
      <c r="G303" s="1705"/>
      <c r="H303" s="1705"/>
      <c r="I303" s="1705"/>
      <c r="J303" s="1705"/>
      <c r="K303" s="1705"/>
      <c r="L303" s="1705"/>
      <c r="M303" s="1705"/>
    </row>
    <row r="304" spans="2:13" ht="14.25" customHeight="1">
      <c r="B304" s="1"/>
      <c r="C304" s="1"/>
      <c r="D304" s="1"/>
      <c r="E304" s="1"/>
      <c r="F304" s="1"/>
      <c r="G304" s="1"/>
      <c r="H304" s="1"/>
      <c r="I304" s="1"/>
      <c r="J304" s="1"/>
      <c r="K304" s="1"/>
      <c r="L304" s="1"/>
      <c r="M304" s="1"/>
    </row>
    <row r="305" spans="2:13" ht="14.25" customHeight="1">
      <c r="B305" s="3735" t="s">
        <v>738</v>
      </c>
      <c r="C305" s="2885"/>
      <c r="D305" s="2885"/>
      <c r="E305" s="3731">
        <v>2023</v>
      </c>
      <c r="F305" s="3732">
        <v>2024</v>
      </c>
      <c r="G305" s="3736" t="s">
        <v>330</v>
      </c>
      <c r="H305" s="1"/>
      <c r="I305" s="1"/>
      <c r="J305" s="12"/>
      <c r="K305" s="12"/>
      <c r="L305" s="12"/>
      <c r="M305" s="12"/>
    </row>
    <row r="306" spans="2:13" ht="14.25" hidden="1" customHeight="1">
      <c r="B306" s="2885"/>
      <c r="C306" s="2882"/>
      <c r="D306" s="2885"/>
      <c r="E306" s="2940"/>
      <c r="F306" s="2941"/>
      <c r="G306" s="2941"/>
      <c r="H306" s="1"/>
      <c r="I306" s="1"/>
      <c r="J306" s="12"/>
      <c r="K306" s="12"/>
      <c r="L306" s="12"/>
      <c r="M306" s="12"/>
    </row>
    <row r="307" spans="2:13" ht="14.25" customHeight="1">
      <c r="B307" s="2913"/>
      <c r="C307" s="2913"/>
      <c r="D307" s="2913"/>
      <c r="E307" s="2916"/>
      <c r="F307" s="2918"/>
      <c r="G307" s="2918"/>
      <c r="H307" s="1"/>
      <c r="I307" s="1"/>
      <c r="J307" s="12"/>
      <c r="K307" s="12"/>
      <c r="L307" s="12"/>
      <c r="M307" s="12"/>
    </row>
    <row r="308" spans="2:13" ht="14.25" customHeight="1">
      <c r="B308" s="1898" t="s">
        <v>1135</v>
      </c>
      <c r="C308" s="1898"/>
      <c r="D308" s="997"/>
      <c r="E308" s="998">
        <v>65786.03</v>
      </c>
      <c r="F308" s="998">
        <v>57904</v>
      </c>
      <c r="G308" s="2449">
        <v>2432669.6651687995</v>
      </c>
      <c r="H308" s="1"/>
      <c r="I308" s="1"/>
      <c r="J308" s="12"/>
      <c r="K308" s="12"/>
      <c r="L308" s="12"/>
      <c r="M308" s="12"/>
    </row>
    <row r="309" spans="2:13" ht="14.25" customHeight="1">
      <c r="B309" s="3259" t="s">
        <v>1161</v>
      </c>
      <c r="C309" s="2964"/>
      <c r="D309" s="2964"/>
      <c r="E309" s="2964"/>
      <c r="F309" s="2964"/>
      <c r="G309" s="2964"/>
      <c r="H309" s="176"/>
      <c r="I309" s="176"/>
      <c r="J309" s="176"/>
      <c r="K309" s="176"/>
      <c r="L309" s="176"/>
      <c r="M309" s="176"/>
    </row>
    <row r="310" spans="2:13" ht="14.25" customHeight="1">
      <c r="B310" s="1"/>
      <c r="C310" s="1"/>
      <c r="D310" s="1"/>
      <c r="E310" s="1"/>
      <c r="F310" s="1"/>
      <c r="G310" s="1"/>
      <c r="H310" s="1"/>
      <c r="I310" s="1"/>
      <c r="J310" s="1"/>
      <c r="K310" s="1"/>
      <c r="L310" s="1"/>
      <c r="M310" s="1"/>
    </row>
    <row r="311" spans="2:13" ht="14.25" customHeight="1">
      <c r="B311" s="3477" t="s">
        <v>458</v>
      </c>
      <c r="C311" s="2885"/>
      <c r="D311" s="2885"/>
      <c r="E311" s="2885"/>
      <c r="F311" s="2885"/>
      <c r="G311" s="2885"/>
      <c r="H311" s="2885"/>
      <c r="I311" s="2885"/>
      <c r="J311" s="2885"/>
      <c r="K311" s="2885"/>
      <c r="L311" s="2885"/>
      <c r="M311" s="2885"/>
    </row>
    <row r="312" spans="2:13" ht="14.25" customHeight="1">
      <c r="B312" s="3477" t="s">
        <v>459</v>
      </c>
      <c r="C312" s="2885"/>
      <c r="D312" s="2885"/>
      <c r="E312" s="2885"/>
      <c r="F312" s="2885"/>
      <c r="G312" s="2885"/>
      <c r="H312" s="2885"/>
      <c r="I312" s="2885"/>
      <c r="J312" s="2885"/>
      <c r="K312" s="2885"/>
      <c r="L312" s="2885"/>
      <c r="M312" s="2885"/>
    </row>
    <row r="313" spans="2:13" ht="14.25" customHeight="1">
      <c r="B313" s="3477" t="s">
        <v>460</v>
      </c>
      <c r="C313" s="2885"/>
      <c r="D313" s="2885"/>
      <c r="E313" s="2885"/>
      <c r="F313" s="2885"/>
      <c r="G313" s="2885"/>
      <c r="H313" s="2885"/>
      <c r="I313" s="2885"/>
      <c r="J313" s="2885"/>
      <c r="K313" s="2885"/>
      <c r="L313" s="2885"/>
      <c r="M313" s="2885"/>
    </row>
    <row r="314" spans="2:13" ht="14.25" customHeight="1">
      <c r="B314" s="1"/>
      <c r="C314" s="1"/>
      <c r="D314" s="1"/>
      <c r="E314" s="1"/>
      <c r="F314" s="1"/>
      <c r="G314" s="1"/>
      <c r="H314" s="1"/>
      <c r="I314" s="1"/>
      <c r="J314" s="1"/>
      <c r="K314" s="1"/>
      <c r="L314" s="1"/>
      <c r="M314" s="1"/>
    </row>
    <row r="315" spans="2:13" ht="15.75" customHeight="1">
      <c r="B315" s="3735" t="s">
        <v>1162</v>
      </c>
      <c r="C315" s="2885"/>
      <c r="D315" s="2912"/>
      <c r="E315" s="3732">
        <v>2023</v>
      </c>
      <c r="F315" s="3743">
        <v>2024</v>
      </c>
      <c r="G315" s="3744">
        <v>2025</v>
      </c>
      <c r="H315" s="1"/>
      <c r="I315" s="1"/>
      <c r="J315" s="1"/>
      <c r="K315" s="1"/>
      <c r="L315" s="1"/>
      <c r="M315" s="1"/>
    </row>
    <row r="316" spans="2:13" ht="15.75" customHeight="1">
      <c r="B316" s="2913"/>
      <c r="C316" s="2913"/>
      <c r="D316" s="2914"/>
      <c r="E316" s="2918"/>
      <c r="F316" s="2913"/>
      <c r="G316" s="2913"/>
    </row>
    <row r="317" spans="2:13" ht="14.25" customHeight="1">
      <c r="B317" s="2959" t="s">
        <v>246</v>
      </c>
      <c r="C317" s="2926"/>
      <c r="D317" s="2926"/>
      <c r="E317" s="2465">
        <v>39632.660000000003</v>
      </c>
      <c r="F317" s="2465">
        <v>132168</v>
      </c>
      <c r="G317" s="2465">
        <v>199717.20345699982</v>
      </c>
    </row>
    <row r="318" spans="2:13" ht="14.25" customHeight="1">
      <c r="B318" s="2960" t="s">
        <v>462</v>
      </c>
      <c r="C318" s="2908"/>
      <c r="D318" s="2909"/>
      <c r="E318" s="2131">
        <v>0</v>
      </c>
      <c r="F318" s="2593">
        <v>0</v>
      </c>
      <c r="G318" s="2593">
        <v>0</v>
      </c>
    </row>
    <row r="319" spans="2:13" ht="14.25" customHeight="1">
      <c r="B319" s="2961" t="s">
        <v>248</v>
      </c>
      <c r="C319" s="2930"/>
      <c r="D319" s="2930"/>
      <c r="E319" s="2466">
        <v>17742.34</v>
      </c>
      <c r="F319" s="2466">
        <v>18833</v>
      </c>
      <c r="G319" s="2466">
        <v>185922.8</v>
      </c>
    </row>
    <row r="320" spans="2:13" ht="14.25" customHeight="1">
      <c r="B320" s="12"/>
      <c r="C320" s="12"/>
      <c r="D320" s="12"/>
      <c r="E320" s="12"/>
      <c r="F320" s="12"/>
      <c r="G320" s="12"/>
    </row>
    <row r="321" spans="2:13" ht="15" customHeight="1">
      <c r="B321" s="3735" t="s">
        <v>1163</v>
      </c>
      <c r="C321" s="2885"/>
      <c r="D321" s="2885"/>
      <c r="E321" s="3732">
        <v>2023</v>
      </c>
      <c r="F321" s="3743">
        <v>2024</v>
      </c>
      <c r="G321" s="3744">
        <v>2025</v>
      </c>
    </row>
    <row r="322" spans="2:13" ht="15.75" customHeight="1">
      <c r="B322" s="2913"/>
      <c r="C322" s="2913"/>
      <c r="D322" s="2913"/>
      <c r="E322" s="2918"/>
      <c r="F322" s="2913"/>
      <c r="G322" s="2913"/>
    </row>
    <row r="323" spans="2:13" ht="14.25" customHeight="1">
      <c r="B323" s="208" t="s">
        <v>246</v>
      </c>
      <c r="C323" s="208"/>
      <c r="D323" s="1867"/>
      <c r="E323" s="1173">
        <v>3070.54</v>
      </c>
      <c r="F323" s="2465">
        <v>4544</v>
      </c>
      <c r="G323" s="2465">
        <v>9773.5528190000005</v>
      </c>
    </row>
    <row r="324" spans="2:13" ht="14.25" customHeight="1">
      <c r="B324" s="1869" t="s">
        <v>248</v>
      </c>
      <c r="C324" s="1869"/>
      <c r="D324" s="1870"/>
      <c r="E324" s="2594">
        <v>246.3</v>
      </c>
      <c r="F324" s="2466">
        <v>232</v>
      </c>
      <c r="G324" s="2466">
        <v>23931.27</v>
      </c>
    </row>
    <row r="325" spans="2:13" ht="14.25" customHeight="1">
      <c r="B325" s="2951" t="s">
        <v>1025</v>
      </c>
      <c r="C325" s="2885"/>
      <c r="D325" s="2885"/>
      <c r="E325" s="2885"/>
      <c r="F325" s="2885"/>
      <c r="G325" s="2885"/>
    </row>
    <row r="326" spans="2:13" ht="59.25" customHeight="1">
      <c r="B326" s="2935"/>
      <c r="C326" s="2935"/>
      <c r="D326" s="2935"/>
      <c r="E326" s="2935"/>
      <c r="F326" s="2935"/>
      <c r="G326" s="2935"/>
    </row>
    <row r="327" spans="2:13" ht="14.25" customHeight="1">
      <c r="B327" s="1"/>
      <c r="C327" s="1"/>
      <c r="D327" s="1"/>
      <c r="E327" s="1"/>
      <c r="F327" s="1"/>
      <c r="G327" s="1"/>
    </row>
    <row r="328" spans="2:13" ht="14.25" customHeight="1">
      <c r="B328" s="1"/>
      <c r="C328" s="1"/>
      <c r="D328" s="1"/>
      <c r="E328" s="1"/>
      <c r="F328" s="1"/>
      <c r="G328" s="1"/>
    </row>
    <row r="329" spans="2:13" ht="23.25" customHeight="1">
      <c r="B329" s="1147" t="s">
        <v>281</v>
      </c>
      <c r="C329" s="10"/>
      <c r="D329" s="10"/>
      <c r="E329" s="10"/>
      <c r="F329" s="10"/>
      <c r="G329" s="10"/>
    </row>
    <row r="332" spans="2:13" ht="14.25" customHeight="1">
      <c r="B332" s="1705" t="s">
        <v>282</v>
      </c>
      <c r="C332" s="1705"/>
      <c r="D332" s="1705"/>
      <c r="E332" s="1705"/>
      <c r="F332" s="1705"/>
      <c r="G332" s="2910"/>
      <c r="H332" s="2885"/>
      <c r="I332" s="2885"/>
      <c r="J332" s="2885"/>
      <c r="K332" s="2885"/>
      <c r="L332" s="2885"/>
      <c r="M332" s="2885"/>
    </row>
    <row r="333" spans="2:13" ht="14.25" customHeight="1">
      <c r="B333" s="1"/>
      <c r="C333" s="1"/>
      <c r="D333" s="1"/>
      <c r="E333" s="1"/>
      <c r="F333" s="1"/>
      <c r="G333" s="1"/>
    </row>
    <row r="334" spans="2:13" ht="23.25" customHeight="1">
      <c r="B334" s="3735" t="s">
        <v>1164</v>
      </c>
      <c r="C334" s="2885"/>
      <c r="D334" s="2885"/>
      <c r="E334" s="3731">
        <v>2023</v>
      </c>
      <c r="F334" s="3736">
        <v>2024</v>
      </c>
      <c r="G334" s="3736" t="s">
        <v>98</v>
      </c>
    </row>
    <row r="335" spans="2:13" ht="14.25" customHeight="1">
      <c r="B335" s="2913"/>
      <c r="C335" s="2913"/>
      <c r="D335" s="2913"/>
      <c r="E335" s="2916"/>
      <c r="F335" s="2918"/>
      <c r="G335" s="2918"/>
    </row>
    <row r="336" spans="2:13" ht="14.25" customHeight="1">
      <c r="B336" s="3729" t="s">
        <v>285</v>
      </c>
      <c r="C336" s="3729"/>
      <c r="D336" s="2595"/>
      <c r="E336" s="2595"/>
      <c r="F336" s="2595"/>
      <c r="G336" s="2595"/>
    </row>
    <row r="337" spans="2:8" ht="14.25" customHeight="1">
      <c r="B337" s="1925" t="s">
        <v>288</v>
      </c>
      <c r="C337" s="1925"/>
      <c r="D337" s="931"/>
      <c r="E337" s="1922">
        <v>220.76</v>
      </c>
      <c r="F337" s="1922">
        <v>260.5</v>
      </c>
      <c r="G337" s="1922">
        <v>576.17999999999995</v>
      </c>
    </row>
    <row r="338" spans="2:8" ht="14.25" customHeight="1">
      <c r="B338" s="1791" t="s">
        <v>289</v>
      </c>
      <c r="C338" s="1791"/>
      <c r="D338" s="1792"/>
      <c r="E338" s="265">
        <v>205.53</v>
      </c>
      <c r="F338" s="265">
        <v>180.4</v>
      </c>
      <c r="G338" s="265">
        <v>473.26</v>
      </c>
    </row>
    <row r="339" spans="2:8" ht="14.25" customHeight="1">
      <c r="B339" s="1791" t="s">
        <v>290</v>
      </c>
      <c r="C339" s="1791"/>
      <c r="D339" s="1792"/>
      <c r="E339" s="265">
        <v>3.8</v>
      </c>
      <c r="F339" s="265">
        <v>22.1</v>
      </c>
      <c r="G339" s="265">
        <v>2.1800000000000002</v>
      </c>
    </row>
    <row r="340" spans="2:8" ht="14.25" customHeight="1">
      <c r="B340" s="1849" t="s">
        <v>43</v>
      </c>
      <c r="C340" s="1849"/>
      <c r="D340" s="2562"/>
      <c r="E340" s="1122">
        <v>430.09</v>
      </c>
      <c r="F340" s="266">
        <v>463</v>
      </c>
      <c r="G340" s="266">
        <v>1051.5999999999999</v>
      </c>
    </row>
    <row r="341" spans="2:8" ht="15" customHeight="1">
      <c r="B341" s="3730" t="s">
        <v>291</v>
      </c>
      <c r="C341" s="3730"/>
      <c r="D341" s="2596"/>
      <c r="E341" s="2596"/>
      <c r="F341" s="2597"/>
      <c r="G341" s="2597"/>
    </row>
    <row r="342" spans="2:8" ht="14.25" customHeight="1">
      <c r="B342" s="1925" t="s">
        <v>295</v>
      </c>
      <c r="C342" s="1925"/>
      <c r="D342" s="931"/>
      <c r="E342" s="1949">
        <v>17.22</v>
      </c>
      <c r="F342" s="1922">
        <v>25.7</v>
      </c>
      <c r="G342" s="1922">
        <v>42.48</v>
      </c>
    </row>
    <row r="343" spans="2:8" ht="14.25" customHeight="1">
      <c r="B343" s="1791" t="s">
        <v>289</v>
      </c>
      <c r="C343" s="1791"/>
      <c r="D343" s="1792"/>
      <c r="E343" s="265">
        <v>1304.99</v>
      </c>
      <c r="F343" s="265">
        <v>1789.9</v>
      </c>
      <c r="G343" s="265">
        <v>480.02</v>
      </c>
    </row>
    <row r="344" spans="2:8" ht="14.25" customHeight="1">
      <c r="B344" s="1791" t="s">
        <v>297</v>
      </c>
      <c r="C344" s="1791"/>
      <c r="D344" s="1792"/>
      <c r="E344" s="267" t="s">
        <v>47</v>
      </c>
      <c r="F344" s="267" t="s">
        <v>47</v>
      </c>
      <c r="G344" s="267">
        <v>19.34</v>
      </c>
    </row>
    <row r="345" spans="2:8" ht="14.25" customHeight="1">
      <c r="B345" s="1791" t="s">
        <v>290</v>
      </c>
      <c r="C345" s="1791"/>
      <c r="D345" s="1792"/>
      <c r="E345" s="265">
        <v>4414.7</v>
      </c>
      <c r="F345" s="265">
        <v>5155.5</v>
      </c>
      <c r="G345" s="265">
        <v>3171.36</v>
      </c>
      <c r="H345" s="251"/>
    </row>
    <row r="346" spans="2:8" ht="14.25" customHeight="1">
      <c r="B346" s="1795" t="s">
        <v>43</v>
      </c>
      <c r="C346" s="1795"/>
      <c r="D346" s="1796"/>
      <c r="E346" s="266">
        <v>5736.91</v>
      </c>
      <c r="F346" s="266">
        <v>6971.1</v>
      </c>
      <c r="G346" s="266">
        <v>3713.2</v>
      </c>
      <c r="H346" s="251"/>
    </row>
    <row r="347" spans="2:8" ht="14.25" customHeight="1">
      <c r="B347" s="3161" t="s">
        <v>1165</v>
      </c>
      <c r="C347" s="2933"/>
      <c r="D347" s="2933"/>
      <c r="E347" s="2933"/>
      <c r="F347" s="2933"/>
      <c r="G347" s="2933"/>
      <c r="H347" s="1"/>
    </row>
    <row r="348" spans="2:8" ht="14.25" customHeight="1">
      <c r="B348" s="2882"/>
      <c r="C348" s="2882"/>
      <c r="D348" s="2882"/>
      <c r="E348" s="2882"/>
      <c r="F348" s="2882"/>
      <c r="G348" s="2882"/>
      <c r="H348" s="1"/>
    </row>
    <row r="349" spans="2:8" ht="14.25" customHeight="1">
      <c r="B349" s="2882"/>
      <c r="C349" s="2882"/>
      <c r="D349" s="2882"/>
      <c r="E349" s="2882"/>
      <c r="F349" s="2882"/>
      <c r="G349" s="2882"/>
      <c r="H349" s="1"/>
    </row>
    <row r="350" spans="2:8" ht="17.25" customHeight="1">
      <c r="B350" s="2901"/>
      <c r="C350" s="2901"/>
      <c r="D350" s="2901"/>
      <c r="E350" s="2901"/>
      <c r="F350" s="2901"/>
      <c r="G350" s="2901"/>
      <c r="H350" s="1"/>
    </row>
    <row r="351" spans="2:8" ht="14.25" customHeight="1">
      <c r="B351" s="11"/>
      <c r="C351" s="11"/>
      <c r="D351" s="11"/>
      <c r="E351" s="11"/>
      <c r="F351" s="268"/>
      <c r="G351" s="268"/>
      <c r="H351" s="268"/>
    </row>
    <row r="352" spans="2:8" ht="14.25" customHeight="1">
      <c r="B352" s="1"/>
      <c r="C352" s="1"/>
      <c r="D352" s="1"/>
      <c r="E352" s="1"/>
      <c r="F352" s="1"/>
      <c r="G352" s="1"/>
      <c r="H352" s="1"/>
    </row>
    <row r="353" spans="2:13" ht="14.25" customHeight="1">
      <c r="B353" s="1705" t="s">
        <v>300</v>
      </c>
      <c r="C353" s="1705"/>
      <c r="D353" s="1705"/>
      <c r="E353" s="1705"/>
      <c r="F353" s="1705"/>
      <c r="G353" s="1705"/>
      <c r="H353" s="2910"/>
      <c r="I353" s="2885"/>
      <c r="J353" s="2885"/>
      <c r="K353" s="2885"/>
      <c r="L353" s="2885"/>
      <c r="M353" s="2885"/>
    </row>
    <row r="354" spans="2:13" ht="14.25" customHeight="1">
      <c r="B354" s="1"/>
      <c r="C354" s="1"/>
      <c r="D354" s="1"/>
      <c r="E354" s="1"/>
      <c r="F354" s="1"/>
      <c r="G354" s="1"/>
      <c r="H354" s="1"/>
    </row>
    <row r="355" spans="2:13" ht="15" customHeight="1">
      <c r="B355" s="3735" t="s">
        <v>1166</v>
      </c>
      <c r="C355" s="2885"/>
      <c r="D355" s="2912"/>
      <c r="E355" s="3731">
        <v>2023</v>
      </c>
      <c r="F355" s="3732">
        <v>2024</v>
      </c>
      <c r="G355" s="3731">
        <v>2025</v>
      </c>
      <c r="H355" s="2946"/>
    </row>
    <row r="356" spans="2:13" ht="15" customHeight="1">
      <c r="B356" s="2885"/>
      <c r="C356" s="2882"/>
      <c r="D356" s="2912"/>
      <c r="E356" s="2940"/>
      <c r="F356" s="2941"/>
      <c r="G356" s="2940"/>
      <c r="H356" s="2882"/>
    </row>
    <row r="357" spans="2:13" ht="14.25" customHeight="1">
      <c r="B357" s="2913"/>
      <c r="C357" s="2913"/>
      <c r="D357" s="2914"/>
      <c r="E357" s="2916"/>
      <c r="F357" s="2918"/>
      <c r="G357" s="2916"/>
      <c r="H357" s="2882"/>
    </row>
    <row r="358" spans="2:13" ht="14.25" customHeight="1">
      <c r="B358" s="3729" t="s">
        <v>285</v>
      </c>
      <c r="C358" s="3729"/>
      <c r="D358" s="2595"/>
      <c r="E358" s="2595"/>
      <c r="F358" s="2595"/>
      <c r="G358" s="2595"/>
      <c r="H358" s="1"/>
    </row>
    <row r="359" spans="2:13" ht="14.25" customHeight="1">
      <c r="B359" s="1925" t="s">
        <v>302</v>
      </c>
      <c r="C359" s="1925"/>
      <c r="D359" s="931"/>
      <c r="E359" s="1922">
        <v>21.85</v>
      </c>
      <c r="F359" s="1922">
        <v>14.9</v>
      </c>
      <c r="G359" s="1922">
        <v>17.399999999999999</v>
      </c>
      <c r="H359" s="251"/>
    </row>
    <row r="360" spans="2:13" ht="14.25" customHeight="1">
      <c r="B360" s="1791" t="s">
        <v>303</v>
      </c>
      <c r="C360" s="1791"/>
      <c r="D360" s="1792"/>
      <c r="E360" s="265">
        <v>3.8</v>
      </c>
      <c r="F360" s="265">
        <v>22.1</v>
      </c>
      <c r="G360" s="265">
        <v>2.1800000000000002</v>
      </c>
      <c r="H360" s="251"/>
    </row>
    <row r="361" spans="2:13" ht="14.25" customHeight="1">
      <c r="B361" s="1791" t="s">
        <v>305</v>
      </c>
      <c r="C361" s="1791"/>
      <c r="D361" s="1792"/>
      <c r="E361" s="265">
        <v>136.953</v>
      </c>
      <c r="F361" s="265">
        <v>116.9</v>
      </c>
      <c r="G361" s="265">
        <v>202.24</v>
      </c>
    </row>
    <row r="362" spans="2:13" ht="14.25" customHeight="1">
      <c r="B362" s="1795" t="s">
        <v>43</v>
      </c>
      <c r="C362" s="1795"/>
      <c r="D362" s="1796"/>
      <c r="E362" s="266">
        <v>162.60300000000001</v>
      </c>
      <c r="F362" s="266">
        <v>153.9</v>
      </c>
      <c r="G362" s="266">
        <v>221.8</v>
      </c>
    </row>
    <row r="363" spans="2:13" ht="15" customHeight="1">
      <c r="B363" s="3730" t="s">
        <v>291</v>
      </c>
      <c r="C363" s="3730"/>
      <c r="D363" s="2597"/>
      <c r="E363" s="2597"/>
      <c r="F363" s="2597"/>
      <c r="G363" s="2597"/>
    </row>
    <row r="364" spans="2:13" ht="14.25" customHeight="1">
      <c r="B364" s="1925" t="s">
        <v>303</v>
      </c>
      <c r="C364" s="1925"/>
      <c r="D364" s="931"/>
      <c r="E364" s="1949">
        <v>3786.2260000000001</v>
      </c>
      <c r="F364" s="1949">
        <v>3112.4</v>
      </c>
      <c r="G364" s="1949">
        <v>1590.57</v>
      </c>
    </row>
    <row r="365" spans="2:13" ht="14.25" customHeight="1">
      <c r="B365" s="1791" t="s">
        <v>304</v>
      </c>
      <c r="C365" s="1791"/>
      <c r="D365" s="1792"/>
      <c r="E365" s="1004">
        <v>0</v>
      </c>
      <c r="F365" s="1004">
        <v>117.5</v>
      </c>
      <c r="G365" s="1004">
        <v>20.440000000000001</v>
      </c>
    </row>
    <row r="366" spans="2:13" ht="14.25" customHeight="1">
      <c r="B366" s="1795" t="s">
        <v>43</v>
      </c>
      <c r="C366" s="1795"/>
      <c r="D366" s="1796"/>
      <c r="E366" s="266">
        <v>3786.2260000000001</v>
      </c>
      <c r="F366" s="266">
        <v>3229.9</v>
      </c>
      <c r="G366" s="266">
        <v>1611</v>
      </c>
    </row>
    <row r="367" spans="2:13" ht="14.25" customHeight="1">
      <c r="B367" s="3122" t="s">
        <v>1167</v>
      </c>
      <c r="C367" s="2882"/>
      <c r="D367" s="2882"/>
      <c r="E367" s="2882"/>
      <c r="F367" s="2882"/>
      <c r="G367" s="2882"/>
    </row>
    <row r="368" spans="2:13" ht="0.75" customHeight="1">
      <c r="B368" s="2882"/>
      <c r="C368" s="2882"/>
      <c r="D368" s="2882"/>
      <c r="E368" s="2882"/>
      <c r="F368" s="2882"/>
      <c r="G368" s="2882"/>
    </row>
    <row r="369" spans="2:13" ht="20.25" hidden="1" customHeight="1">
      <c r="B369" s="2882"/>
      <c r="C369" s="2882"/>
      <c r="D369" s="2882"/>
      <c r="E369" s="2882"/>
      <c r="F369" s="2882"/>
      <c r="G369" s="2882"/>
    </row>
    <row r="370" spans="2:13" ht="12" customHeight="1">
      <c r="B370" s="2901"/>
      <c r="C370" s="2901"/>
      <c r="D370" s="2901"/>
      <c r="E370" s="2901"/>
      <c r="F370" s="2901"/>
      <c r="G370" s="2901"/>
    </row>
    <row r="371" spans="2:13" ht="14.25" customHeight="1">
      <c r="B371" s="1"/>
      <c r="C371" s="1"/>
      <c r="D371" s="1"/>
      <c r="E371" s="1"/>
      <c r="F371" s="1"/>
      <c r="G371" s="1"/>
    </row>
    <row r="372" spans="2:13" ht="14.25" customHeight="1">
      <c r="B372" s="1"/>
      <c r="C372" s="1"/>
      <c r="D372" s="1"/>
      <c r="E372" s="1"/>
      <c r="F372" s="1"/>
      <c r="G372" s="1"/>
    </row>
    <row r="373" spans="2:13" ht="14.25" customHeight="1">
      <c r="B373" s="1705" t="s">
        <v>309</v>
      </c>
      <c r="C373" s="1705"/>
      <c r="D373" s="1705"/>
      <c r="E373" s="1705"/>
      <c r="F373" s="1705"/>
      <c r="G373" s="2910"/>
      <c r="H373" s="2885"/>
      <c r="I373" s="2885"/>
      <c r="J373" s="2885"/>
      <c r="K373" s="2885"/>
      <c r="L373" s="2885"/>
      <c r="M373" s="2885"/>
    </row>
    <row r="375" spans="2:13" ht="15" customHeight="1">
      <c r="B375" s="3739" t="s">
        <v>1168</v>
      </c>
      <c r="C375" s="2885"/>
      <c r="D375" s="2885"/>
      <c r="E375" s="3731">
        <v>2023</v>
      </c>
      <c r="F375" s="3732">
        <v>2024</v>
      </c>
      <c r="G375" s="3731">
        <v>2025</v>
      </c>
      <c r="H375" s="2946"/>
    </row>
    <row r="376" spans="2:13" ht="15" customHeight="1">
      <c r="B376" s="2885"/>
      <c r="C376" s="2882"/>
      <c r="D376" s="2885"/>
      <c r="E376" s="2940"/>
      <c r="F376" s="2941"/>
      <c r="G376" s="2940"/>
      <c r="H376" s="2882"/>
    </row>
    <row r="377" spans="2:13" ht="14.25" customHeight="1">
      <c r="B377" s="2913"/>
      <c r="C377" s="2913"/>
      <c r="D377" s="2913"/>
      <c r="E377" s="2916"/>
      <c r="F377" s="2918"/>
      <c r="G377" s="2916"/>
      <c r="H377" s="2882"/>
    </row>
    <row r="378" spans="2:13" ht="14.25" customHeight="1">
      <c r="B378" s="3729" t="s">
        <v>285</v>
      </c>
      <c r="C378" s="2906"/>
      <c r="D378" s="2906"/>
      <c r="E378" s="2906"/>
      <c r="F378" s="2906"/>
      <c r="G378" s="2906"/>
      <c r="H378" s="1"/>
    </row>
    <row r="379" spans="2:13" ht="14.25" customHeight="1">
      <c r="B379" s="2960" t="s">
        <v>312</v>
      </c>
      <c r="C379" s="2908"/>
      <c r="D379" s="2909"/>
      <c r="E379" s="265">
        <v>198.91</v>
      </c>
      <c r="F379" s="265">
        <v>245.6</v>
      </c>
      <c r="G379" s="265">
        <v>558.76</v>
      </c>
      <c r="H379" s="1"/>
    </row>
    <row r="380" spans="2:13" ht="14.25" customHeight="1">
      <c r="B380" s="2960" t="s">
        <v>313</v>
      </c>
      <c r="C380" s="2908"/>
      <c r="D380" s="2909"/>
      <c r="E380" s="265">
        <v>68.58</v>
      </c>
      <c r="F380" s="265">
        <v>63.5</v>
      </c>
      <c r="G380" s="265">
        <v>271.02</v>
      </c>
      <c r="H380" s="1"/>
    </row>
    <row r="381" spans="2:13" ht="14.25" customHeight="1">
      <c r="B381" s="3139" t="s">
        <v>43</v>
      </c>
      <c r="C381" s="2993"/>
      <c r="D381" s="2994"/>
      <c r="E381" s="266">
        <v>267.49</v>
      </c>
      <c r="F381" s="266">
        <v>309.10000000000002</v>
      </c>
      <c r="G381" s="266">
        <v>829.8</v>
      </c>
      <c r="H381" s="1"/>
    </row>
    <row r="382" spans="2:13" ht="15" customHeight="1">
      <c r="B382" s="3754" t="s">
        <v>291</v>
      </c>
      <c r="C382" s="3019"/>
      <c r="D382" s="2878"/>
      <c r="E382" s="2598"/>
      <c r="F382" s="2598"/>
      <c r="G382" s="2598"/>
      <c r="H382" s="1"/>
    </row>
    <row r="383" spans="2:13" ht="14.25" customHeight="1">
      <c r="B383" s="1925" t="s">
        <v>314</v>
      </c>
      <c r="C383" s="1925"/>
      <c r="D383" s="931"/>
      <c r="E383" s="1922">
        <v>1408.16</v>
      </c>
      <c r="F383" s="1922">
        <v>3263</v>
      </c>
      <c r="G383" s="1922">
        <v>1092.6400000000001</v>
      </c>
      <c r="H383" s="1"/>
    </row>
    <row r="384" spans="2:13" ht="14.25" customHeight="1">
      <c r="B384" s="2960" t="s">
        <v>313</v>
      </c>
      <c r="C384" s="2908"/>
      <c r="D384" s="2909"/>
      <c r="E384" s="265">
        <v>542.51</v>
      </c>
      <c r="F384" s="265">
        <v>478.2</v>
      </c>
      <c r="G384" s="265">
        <v>1000.8</v>
      </c>
      <c r="H384" s="1"/>
    </row>
    <row r="385" spans="2:15" ht="14.25" customHeight="1">
      <c r="B385" s="2960" t="s">
        <v>303</v>
      </c>
      <c r="C385" s="2908"/>
      <c r="D385" s="2909"/>
      <c r="E385" s="267" t="s">
        <v>47</v>
      </c>
      <c r="F385" s="267" t="s">
        <v>47</v>
      </c>
      <c r="G385" s="267">
        <v>8.75</v>
      </c>
      <c r="H385" s="1"/>
    </row>
    <row r="386" spans="2:15" ht="14.25" customHeight="1">
      <c r="B386" s="3071" t="s">
        <v>43</v>
      </c>
      <c r="C386" s="2930"/>
      <c r="D386" s="2931"/>
      <c r="E386" s="266">
        <v>1950.67</v>
      </c>
      <c r="F386" s="266">
        <v>3741.2</v>
      </c>
      <c r="G386" s="266">
        <v>2102.19</v>
      </c>
      <c r="H386" s="1"/>
    </row>
    <row r="387" spans="2:15" ht="14.25" customHeight="1">
      <c r="B387" s="3161" t="s">
        <v>1169</v>
      </c>
      <c r="C387" s="2933"/>
      <c r="D387" s="2933"/>
      <c r="E387" s="2933"/>
      <c r="F387" s="2933"/>
      <c r="G387" s="2933"/>
      <c r="H387" s="1"/>
      <c r="I387" s="1"/>
      <c r="J387" s="1"/>
      <c r="K387" s="1"/>
      <c r="L387" s="1"/>
      <c r="M387" s="1"/>
      <c r="N387" s="1"/>
      <c r="O387" s="1"/>
    </row>
    <row r="388" spans="2:15" ht="5.25" customHeight="1">
      <c r="B388" s="2882"/>
      <c r="C388" s="2882"/>
      <c r="D388" s="2882"/>
      <c r="E388" s="2882"/>
      <c r="F388" s="2882"/>
      <c r="G388" s="2882"/>
      <c r="H388" s="1"/>
      <c r="I388" s="1"/>
      <c r="J388" s="1"/>
      <c r="K388" s="1"/>
      <c r="L388" s="1"/>
      <c r="M388" s="1"/>
      <c r="N388" s="1"/>
      <c r="O388" s="1"/>
    </row>
    <row r="389" spans="2:15" ht="4.5" customHeight="1">
      <c r="B389" s="2901"/>
      <c r="C389" s="2901"/>
      <c r="D389" s="2901"/>
      <c r="E389" s="2901"/>
      <c r="F389" s="2901"/>
      <c r="G389" s="2901"/>
      <c r="H389" s="1"/>
      <c r="I389" s="1"/>
      <c r="J389" s="1"/>
      <c r="K389" s="1"/>
      <c r="L389" s="1"/>
      <c r="M389" s="1"/>
      <c r="N389" s="1"/>
      <c r="O389" s="1"/>
    </row>
    <row r="390" spans="2:15" ht="14.25" customHeight="1">
      <c r="B390" s="1"/>
      <c r="C390" s="1"/>
      <c r="D390" s="1"/>
      <c r="E390" s="1"/>
      <c r="F390" s="1"/>
      <c r="G390" s="1"/>
      <c r="H390" s="1"/>
      <c r="I390" s="1"/>
      <c r="J390" s="1"/>
      <c r="K390" s="1"/>
      <c r="L390" s="1"/>
      <c r="M390" s="1"/>
      <c r="N390" s="1"/>
      <c r="O390" s="1"/>
    </row>
    <row r="391" spans="2:15" ht="14.25" customHeight="1">
      <c r="B391" s="1"/>
      <c r="C391" s="1"/>
      <c r="D391" s="1"/>
      <c r="E391" s="1"/>
      <c r="F391" s="1"/>
      <c r="G391" s="1"/>
      <c r="H391" s="1"/>
      <c r="I391" s="1"/>
      <c r="J391" s="1"/>
      <c r="K391" s="1"/>
      <c r="L391" s="1"/>
      <c r="M391" s="1"/>
      <c r="N391" s="1"/>
      <c r="O391" s="1"/>
    </row>
    <row r="392" spans="2:15" ht="14.25" customHeight="1">
      <c r="B392" s="1"/>
      <c r="C392" s="1"/>
      <c r="D392" s="1"/>
      <c r="E392" s="1"/>
      <c r="F392" s="1"/>
      <c r="G392" s="1"/>
      <c r="H392" s="1"/>
      <c r="I392" s="1"/>
      <c r="J392" s="1"/>
      <c r="K392" s="1"/>
      <c r="L392" s="1"/>
      <c r="M392" s="1"/>
      <c r="N392" s="1"/>
      <c r="O392" s="1"/>
    </row>
    <row r="393" spans="2:15" ht="14.25" customHeight="1">
      <c r="B393" s="1"/>
      <c r="C393" s="1"/>
      <c r="D393" s="1"/>
      <c r="E393" s="1"/>
      <c r="F393" s="1"/>
      <c r="G393" s="1"/>
      <c r="H393" s="1"/>
      <c r="I393" s="1"/>
      <c r="J393" s="1"/>
      <c r="K393" s="1"/>
      <c r="L393" s="1"/>
      <c r="M393" s="1"/>
      <c r="N393" s="1"/>
      <c r="O393" s="1"/>
    </row>
    <row r="394" spans="2:15" ht="28.5" customHeight="1">
      <c r="B394" s="1147" t="s">
        <v>854</v>
      </c>
      <c r="C394" s="10"/>
      <c r="D394" s="10"/>
      <c r="E394" s="10"/>
      <c r="F394" s="10"/>
      <c r="G394" s="10"/>
      <c r="H394" s="10"/>
      <c r="I394" s="10"/>
      <c r="J394" s="10"/>
      <c r="K394" s="10"/>
      <c r="L394" s="10"/>
      <c r="M394" s="10"/>
      <c r="N394" s="10"/>
      <c r="O394" s="10"/>
    </row>
    <row r="395" spans="2:15" ht="14.25" customHeight="1">
      <c r="B395" s="1"/>
      <c r="C395" s="1"/>
      <c r="D395" s="1"/>
      <c r="E395" s="1"/>
      <c r="F395" s="1"/>
      <c r="G395" s="1"/>
      <c r="H395" s="1"/>
      <c r="I395" s="1"/>
      <c r="J395" s="1"/>
      <c r="K395" s="1"/>
      <c r="L395" s="1"/>
      <c r="M395" s="1"/>
      <c r="N395" s="1"/>
      <c r="O395" s="1"/>
    </row>
    <row r="396" spans="2:15" ht="14.25" customHeight="1">
      <c r="B396" s="1"/>
      <c r="C396" s="1"/>
      <c r="D396" s="1"/>
      <c r="E396" s="1"/>
      <c r="F396" s="1"/>
      <c r="G396" s="1"/>
      <c r="H396" s="1"/>
      <c r="I396" s="1"/>
      <c r="J396" s="1"/>
      <c r="K396" s="1"/>
      <c r="L396" s="1"/>
      <c r="M396" s="1"/>
      <c r="N396" s="1"/>
      <c r="O396" s="1"/>
    </row>
    <row r="397" spans="2:15" ht="14.25" customHeight="1">
      <c r="B397" s="3508" t="s">
        <v>1060</v>
      </c>
      <c r="C397" s="2885"/>
      <c r="D397" s="2885"/>
      <c r="E397" s="2885"/>
      <c r="F397" s="2885"/>
      <c r="G397" s="2885"/>
      <c r="H397" s="2885"/>
      <c r="I397" s="2885"/>
      <c r="J397" s="2885"/>
      <c r="K397" s="2885"/>
      <c r="L397" s="2885"/>
      <c r="M397" s="2885"/>
      <c r="N397" s="1"/>
      <c r="O397" s="1"/>
    </row>
    <row r="398" spans="2:15" ht="14.25" customHeight="1">
      <c r="B398" s="1"/>
      <c r="C398" s="1"/>
      <c r="D398" s="1"/>
      <c r="E398" s="1"/>
      <c r="F398" s="1"/>
      <c r="G398" s="1"/>
      <c r="H398" s="1"/>
      <c r="I398" s="1"/>
      <c r="J398" s="1"/>
      <c r="K398" s="1"/>
      <c r="L398" s="1"/>
      <c r="M398" s="1"/>
      <c r="N398" s="1"/>
      <c r="O398" s="1"/>
    </row>
    <row r="399" spans="2:15" ht="15" customHeight="1">
      <c r="B399" s="3444" t="s">
        <v>857</v>
      </c>
      <c r="C399" s="2885"/>
      <c r="D399" s="3760" t="s">
        <v>858</v>
      </c>
      <c r="E399" s="2885"/>
      <c r="F399" s="2912"/>
      <c r="G399" s="3760" t="s">
        <v>859</v>
      </c>
      <c r="H399" s="2912"/>
      <c r="I399" s="3760" t="s">
        <v>860</v>
      </c>
      <c r="J399" s="2885"/>
      <c r="K399" s="2912"/>
      <c r="L399" s="3444" t="s">
        <v>861</v>
      </c>
      <c r="M399" s="2885"/>
      <c r="N399" s="3352"/>
      <c r="O399" s="2885"/>
    </row>
    <row r="400" spans="2:15" ht="52.5" customHeight="1">
      <c r="B400" s="2913"/>
      <c r="C400" s="2913"/>
      <c r="D400" s="2918"/>
      <c r="E400" s="2913"/>
      <c r="F400" s="2914"/>
      <c r="G400" s="2918"/>
      <c r="H400" s="2914"/>
      <c r="I400" s="2918"/>
      <c r="J400" s="2913"/>
      <c r="K400" s="2914"/>
      <c r="L400" s="2913"/>
      <c r="M400" s="2913"/>
      <c r="N400" s="2885"/>
      <c r="O400" s="2885"/>
    </row>
    <row r="401" spans="2:15" ht="15" customHeight="1">
      <c r="B401" s="3761" t="s">
        <v>1170</v>
      </c>
      <c r="C401" s="3762"/>
      <c r="D401" s="3765" t="s">
        <v>1171</v>
      </c>
      <c r="E401" s="2885"/>
      <c r="F401" s="3659"/>
      <c r="G401" s="3765" t="s">
        <v>1172</v>
      </c>
      <c r="H401" s="3659"/>
      <c r="I401" s="3761" t="s">
        <v>1173</v>
      </c>
      <c r="J401" s="2953"/>
      <c r="K401" s="3762"/>
      <c r="L401" s="3765" t="s">
        <v>1174</v>
      </c>
      <c r="M401" s="3659"/>
      <c r="N401" s="1"/>
      <c r="O401" s="1"/>
    </row>
    <row r="402" spans="2:15" ht="69" customHeight="1">
      <c r="B402" s="3205"/>
      <c r="C402" s="3659"/>
      <c r="D402" s="3205"/>
      <c r="E402" s="2882"/>
      <c r="F402" s="3659"/>
      <c r="G402" s="3205"/>
      <c r="H402" s="3659"/>
      <c r="I402" s="3205"/>
      <c r="J402" s="2882"/>
      <c r="K402" s="3659"/>
      <c r="L402" s="3205"/>
      <c r="M402" s="3659"/>
      <c r="N402" s="1"/>
      <c r="O402" s="1"/>
    </row>
    <row r="403" spans="2:15" ht="93.75" customHeight="1">
      <c r="B403" s="3763"/>
      <c r="C403" s="3764"/>
      <c r="D403" s="3763"/>
      <c r="E403" s="2901"/>
      <c r="F403" s="3764"/>
      <c r="G403" s="3763"/>
      <c r="H403" s="3764"/>
      <c r="I403" s="3763"/>
      <c r="J403" s="2901"/>
      <c r="K403" s="3764"/>
      <c r="L403" s="3763"/>
      <c r="M403" s="3764"/>
      <c r="N403" s="1"/>
      <c r="O403" s="1"/>
    </row>
    <row r="404" spans="2:15" ht="22.5" customHeight="1">
      <c r="B404" s="1827"/>
      <c r="C404" s="1827"/>
      <c r="D404" s="1827"/>
      <c r="E404" s="1827"/>
      <c r="F404" s="1827"/>
      <c r="G404" s="1827"/>
      <c r="H404" s="1827"/>
      <c r="I404" s="1827"/>
      <c r="J404" s="1827"/>
      <c r="K404" s="1827"/>
      <c r="L404" s="1827"/>
      <c r="M404" s="1827"/>
      <c r="N404" s="1866"/>
      <c r="O404" s="1866"/>
    </row>
    <row r="405" spans="2:15" ht="19.5" customHeight="1">
      <c r="B405" s="3157" t="s">
        <v>873</v>
      </c>
      <c r="C405" s="2885"/>
      <c r="D405" s="2885"/>
      <c r="E405" s="2885"/>
      <c r="F405" s="2885"/>
      <c r="G405" s="2885"/>
      <c r="H405" s="2885"/>
      <c r="I405" s="2885"/>
      <c r="J405" s="2885"/>
      <c r="K405" s="2885"/>
      <c r="L405" s="2885"/>
      <c r="M405" s="1865"/>
      <c r="N405" s="1704"/>
      <c r="O405" s="1704"/>
    </row>
    <row r="406" spans="2:15" ht="18.75" customHeight="1">
      <c r="B406" s="1"/>
      <c r="C406" s="1"/>
      <c r="D406" s="1"/>
      <c r="E406" s="1"/>
      <c r="F406" s="1"/>
      <c r="G406" s="1"/>
      <c r="H406" s="1"/>
      <c r="I406" s="1"/>
      <c r="J406" s="1"/>
      <c r="K406" s="1"/>
      <c r="L406" s="1"/>
      <c r="M406" s="1"/>
      <c r="N406" s="1704"/>
      <c r="O406" s="1704"/>
    </row>
    <row r="407" spans="2:15" ht="18.75" customHeight="1">
      <c r="B407" s="3444" t="s">
        <v>1175</v>
      </c>
      <c r="C407" s="2912"/>
      <c r="D407" s="3444" t="s">
        <v>874</v>
      </c>
      <c r="E407" s="2885"/>
      <c r="F407" s="2912"/>
      <c r="G407" s="3444" t="s">
        <v>875</v>
      </c>
      <c r="H407" s="2912"/>
      <c r="I407" s="3444" t="s">
        <v>1095</v>
      </c>
      <c r="J407" s="2885"/>
      <c r="K407" s="2885"/>
      <c r="L407" s="2885"/>
      <c r="M407" s="2885"/>
      <c r="N407" s="1704"/>
      <c r="O407" s="1704"/>
    </row>
    <row r="408" spans="2:15" ht="50.25" customHeight="1">
      <c r="B408" s="2913"/>
      <c r="C408" s="2914"/>
      <c r="D408" s="2913"/>
      <c r="E408" s="2913"/>
      <c r="F408" s="2914"/>
      <c r="G408" s="2913"/>
      <c r="H408" s="2914"/>
      <c r="I408" s="2913"/>
      <c r="J408" s="2913"/>
      <c r="K408" s="2913"/>
      <c r="L408" s="2913"/>
      <c r="M408" s="2913"/>
      <c r="N408" s="3352"/>
      <c r="O408" s="2885"/>
    </row>
    <row r="409" spans="2:15" ht="18.75" customHeight="1">
      <c r="B409" s="3755" t="s">
        <v>1170</v>
      </c>
      <c r="C409" s="2954"/>
      <c r="D409" s="3756" t="s">
        <v>1176</v>
      </c>
      <c r="E409" s="2885"/>
      <c r="F409" s="2912"/>
      <c r="G409" s="3756" t="s">
        <v>1177</v>
      </c>
      <c r="H409" s="2912"/>
      <c r="I409" s="3757" t="s">
        <v>1178</v>
      </c>
      <c r="J409" s="2953"/>
      <c r="K409" s="2953"/>
      <c r="L409" s="2953"/>
      <c r="M409" s="2953"/>
      <c r="N409" s="2885"/>
      <c r="O409" s="2885"/>
    </row>
    <row r="410" spans="2:15" ht="66" customHeight="1">
      <c r="B410" s="2885"/>
      <c r="C410" s="2912"/>
      <c r="D410" s="2941"/>
      <c r="E410" s="2882"/>
      <c r="F410" s="2912"/>
      <c r="G410" s="2941"/>
      <c r="H410" s="2912"/>
      <c r="I410" s="2941"/>
      <c r="J410" s="2882"/>
      <c r="K410" s="2882"/>
      <c r="L410" s="2882"/>
      <c r="M410" s="2885"/>
      <c r="N410" s="1704"/>
      <c r="O410" s="1704"/>
    </row>
    <row r="411" spans="2:15" ht="90.75" customHeight="1">
      <c r="B411" s="2901"/>
      <c r="C411" s="2955"/>
      <c r="D411" s="2948"/>
      <c r="E411" s="2901"/>
      <c r="F411" s="2955"/>
      <c r="G411" s="2948"/>
      <c r="H411" s="2955"/>
      <c r="I411" s="2948"/>
      <c r="J411" s="2901"/>
      <c r="K411" s="2901"/>
      <c r="L411" s="2901"/>
      <c r="M411" s="2901"/>
      <c r="N411" s="1"/>
      <c r="O411" s="1"/>
    </row>
    <row r="412" spans="2:15" ht="81" customHeight="1">
      <c r="B412" s="1174"/>
      <c r="C412" s="1174"/>
      <c r="D412" s="1175"/>
      <c r="E412" s="1175"/>
      <c r="F412" s="1175"/>
      <c r="G412" s="1174"/>
      <c r="H412" s="1174"/>
      <c r="I412" s="1174"/>
      <c r="J412" s="1174"/>
      <c r="K412" s="1174"/>
      <c r="L412" s="1174"/>
      <c r="M412" s="1174"/>
      <c r="N412" s="1"/>
      <c r="O412" s="1"/>
    </row>
    <row r="413" spans="2:15" ht="18.75" customHeight="1">
      <c r="B413" s="1147" t="s">
        <v>315</v>
      </c>
      <c r="C413" s="10"/>
      <c r="D413" s="10"/>
      <c r="E413" s="10"/>
      <c r="F413" s="10"/>
      <c r="G413" s="10"/>
      <c r="H413" s="10"/>
      <c r="I413" s="10"/>
      <c r="J413" s="10"/>
      <c r="K413" s="10"/>
      <c r="L413" s="10"/>
      <c r="M413" s="10"/>
      <c r="N413" s="12"/>
      <c r="O413" s="12"/>
    </row>
    <row r="414" spans="2:15" ht="18.75" customHeight="1">
      <c r="B414" s="1"/>
      <c r="C414" s="1"/>
      <c r="D414" s="1"/>
      <c r="E414" s="1"/>
      <c r="F414" s="1"/>
      <c r="G414" s="1"/>
      <c r="H414" s="1"/>
      <c r="I414" s="1"/>
      <c r="J414" s="1"/>
      <c r="K414" s="1"/>
      <c r="L414" s="1"/>
      <c r="M414" s="1"/>
      <c r="N414" s="12"/>
      <c r="O414" s="12"/>
    </row>
    <row r="415" spans="2:15" ht="18.75" customHeight="1">
      <c r="B415" s="1"/>
      <c r="C415" s="1"/>
      <c r="D415" s="1"/>
      <c r="E415" s="1"/>
      <c r="F415" s="1"/>
      <c r="G415" s="1"/>
      <c r="H415" s="1"/>
      <c r="I415" s="1"/>
      <c r="J415" s="1"/>
      <c r="K415" s="1"/>
      <c r="L415" s="1"/>
      <c r="M415" s="1"/>
      <c r="N415" s="12"/>
      <c r="O415" s="12"/>
    </row>
    <row r="416" spans="2:15" ht="18.75" customHeight="1">
      <c r="B416" s="1705" t="s">
        <v>316</v>
      </c>
      <c r="C416" s="1705"/>
      <c r="D416" s="1705"/>
      <c r="E416" s="1705"/>
      <c r="F416" s="1705"/>
      <c r="G416" s="1705"/>
      <c r="H416" s="1705"/>
      <c r="I416" s="1705"/>
      <c r="J416" s="1705"/>
      <c r="K416" s="1705"/>
      <c r="L416" s="1705"/>
      <c r="M416" s="1705"/>
      <c r="N416" s="12"/>
      <c r="O416" s="12"/>
    </row>
    <row r="418" spans="2:13" ht="18.75" customHeight="1">
      <c r="B418" s="3739" t="s">
        <v>1179</v>
      </c>
      <c r="C418" s="2885"/>
      <c r="D418" s="2885"/>
      <c r="E418" s="2885"/>
      <c r="F418" s="2885"/>
      <c r="G418" s="2912"/>
      <c r="H418" s="3732">
        <v>2023</v>
      </c>
      <c r="I418" s="2912"/>
      <c r="J418" s="3732">
        <v>2024</v>
      </c>
      <c r="K418" s="2885"/>
      <c r="L418" s="3732">
        <v>2025</v>
      </c>
      <c r="M418" s="2885"/>
    </row>
    <row r="419" spans="2:13" ht="18.75" customHeight="1">
      <c r="B419" s="2885"/>
      <c r="C419" s="2885"/>
      <c r="D419" s="2885"/>
      <c r="E419" s="2885"/>
      <c r="F419" s="2885"/>
      <c r="G419" s="2912"/>
      <c r="H419" s="2557" t="s">
        <v>84</v>
      </c>
      <c r="I419" s="2558" t="s">
        <v>107</v>
      </c>
      <c r="J419" s="2557" t="s">
        <v>84</v>
      </c>
      <c r="K419" s="1176" t="s">
        <v>107</v>
      </c>
      <c r="L419" s="2557" t="s">
        <v>84</v>
      </c>
      <c r="M419" s="1176" t="s">
        <v>107</v>
      </c>
    </row>
    <row r="420" spans="2:13" ht="18.75" customHeight="1">
      <c r="B420" s="1898" t="s">
        <v>1135</v>
      </c>
      <c r="C420" s="1898"/>
      <c r="D420" s="1898"/>
      <c r="E420" s="1898"/>
      <c r="F420" s="1898"/>
      <c r="G420" s="997"/>
      <c r="H420" s="1177">
        <v>0.47</v>
      </c>
      <c r="I420" s="1178">
        <v>0.47</v>
      </c>
      <c r="J420" s="1177">
        <v>0.47</v>
      </c>
      <c r="K420" s="2599">
        <v>0.47</v>
      </c>
      <c r="L420" s="1179">
        <v>0.70499999999999996</v>
      </c>
      <c r="M420" s="1180">
        <v>0.47</v>
      </c>
    </row>
    <row r="421" spans="2:13" ht="18.75" customHeight="1">
      <c r="B421" s="3397" t="s">
        <v>1106</v>
      </c>
      <c r="C421" s="2885"/>
      <c r="D421" s="2885"/>
      <c r="E421" s="2885"/>
      <c r="F421" s="2885"/>
      <c r="G421" s="2885"/>
      <c r="H421" s="2885"/>
      <c r="I421" s="2885"/>
      <c r="J421" s="2885"/>
      <c r="K421" s="2885"/>
      <c r="L421" s="2885"/>
      <c r="M421" s="2885"/>
    </row>
    <row r="422" spans="2:13" ht="12" customHeight="1">
      <c r="B422" s="2885"/>
      <c r="C422" s="2882"/>
      <c r="D422" s="2882"/>
      <c r="E422" s="2882"/>
      <c r="F422" s="2882"/>
      <c r="G422" s="2882"/>
      <c r="H422" s="2882"/>
      <c r="I422" s="2882"/>
      <c r="J422" s="2882"/>
      <c r="K422" s="2882"/>
      <c r="L422" s="2882"/>
      <c r="M422" s="2885"/>
    </row>
    <row r="423" spans="2:13" ht="6.75" customHeight="1">
      <c r="B423" s="2901"/>
      <c r="C423" s="2901"/>
      <c r="D423" s="2901"/>
      <c r="E423" s="2901"/>
      <c r="F423" s="2901"/>
      <c r="G423" s="2901"/>
      <c r="H423" s="2901"/>
      <c r="I423" s="2901"/>
      <c r="J423" s="2901"/>
      <c r="K423" s="2901"/>
      <c r="L423" s="2901"/>
      <c r="M423" s="2901"/>
    </row>
    <row r="424" spans="2:13" ht="18.75" customHeight="1">
      <c r="B424" s="1"/>
      <c r="C424" s="1"/>
      <c r="D424" s="1"/>
      <c r="E424" s="1"/>
      <c r="F424" s="1"/>
      <c r="G424" s="1"/>
      <c r="H424" s="1"/>
      <c r="I424" s="1"/>
      <c r="J424" s="1"/>
      <c r="K424" s="1"/>
      <c r="L424" s="1"/>
      <c r="M424" s="1"/>
    </row>
    <row r="425" spans="2:13" ht="14.25" customHeight="1">
      <c r="B425" s="1705" t="s">
        <v>319</v>
      </c>
      <c r="C425" s="1705"/>
      <c r="D425" s="1705"/>
      <c r="E425" s="1705"/>
      <c r="F425" s="1705"/>
      <c r="G425" s="1705"/>
      <c r="H425" s="1705"/>
      <c r="I425" s="1705"/>
      <c r="J425" s="1705"/>
      <c r="K425" s="1705"/>
      <c r="L425" s="1705"/>
      <c r="M425" s="1705"/>
    </row>
    <row r="426" spans="2:13" ht="14.25" customHeight="1">
      <c r="B426" s="1705" t="s">
        <v>320</v>
      </c>
      <c r="C426" s="1933"/>
      <c r="D426" s="1933"/>
      <c r="E426" s="1933"/>
      <c r="F426" s="1933"/>
      <c r="G426" s="1933"/>
      <c r="H426" s="1933"/>
      <c r="I426" s="1933"/>
      <c r="J426" s="1933"/>
      <c r="K426" s="1933"/>
      <c r="L426" s="1933"/>
      <c r="M426" s="1933"/>
    </row>
    <row r="427" spans="2:13" ht="14.25" customHeight="1">
      <c r="B427" s="1"/>
      <c r="C427" s="1"/>
      <c r="D427" s="1"/>
      <c r="E427" s="1"/>
      <c r="F427" s="1"/>
      <c r="G427" s="1"/>
      <c r="H427" s="1"/>
      <c r="I427" s="1"/>
      <c r="J427" s="1"/>
      <c r="K427" s="1"/>
      <c r="L427" s="1"/>
      <c r="M427" s="1"/>
    </row>
    <row r="428" spans="2:13" ht="22.5" customHeight="1">
      <c r="B428" s="3733" t="s">
        <v>1180</v>
      </c>
      <c r="C428" s="2885"/>
      <c r="D428" s="2912"/>
      <c r="E428" s="3731">
        <v>2023</v>
      </c>
      <c r="F428" s="3732">
        <v>2024</v>
      </c>
      <c r="G428" s="3736">
        <v>2025</v>
      </c>
      <c r="H428" s="1"/>
      <c r="I428" s="1"/>
      <c r="J428" s="1"/>
      <c r="K428" s="1"/>
      <c r="L428" s="1"/>
      <c r="M428" s="1"/>
    </row>
    <row r="429" spans="2:13" ht="14.25" customHeight="1">
      <c r="B429" s="2913"/>
      <c r="C429" s="2913"/>
      <c r="D429" s="2914"/>
      <c r="E429" s="2916"/>
      <c r="F429" s="2918"/>
      <c r="G429" s="2918"/>
      <c r="H429" s="1"/>
      <c r="I429" s="1"/>
      <c r="J429" s="1"/>
      <c r="K429" s="1"/>
      <c r="L429" s="1"/>
      <c r="M429" s="1"/>
    </row>
    <row r="430" spans="2:13" ht="14.25" customHeight="1">
      <c r="B430" s="208" t="s">
        <v>322</v>
      </c>
      <c r="C430" s="208"/>
      <c r="D430" s="1867"/>
      <c r="E430" s="1868">
        <v>56.137582999999999</v>
      </c>
      <c r="F430" s="1868">
        <v>52185</v>
      </c>
      <c r="G430" s="1868">
        <v>43568.23</v>
      </c>
      <c r="H430" s="1"/>
      <c r="I430" s="1"/>
      <c r="J430" s="1"/>
      <c r="K430" s="1"/>
      <c r="L430" s="1"/>
      <c r="M430" s="1"/>
    </row>
    <row r="431" spans="2:13" ht="14.25" customHeight="1">
      <c r="B431" s="1791" t="s">
        <v>323</v>
      </c>
      <c r="C431" s="1791"/>
      <c r="D431" s="1792"/>
      <c r="E431" s="280">
        <v>0</v>
      </c>
      <c r="F431" s="280">
        <v>0</v>
      </c>
      <c r="G431" s="280">
        <v>0</v>
      </c>
      <c r="H431" s="1"/>
      <c r="I431" s="1"/>
      <c r="J431" s="1"/>
      <c r="K431" s="1"/>
      <c r="L431" s="1"/>
      <c r="M431" s="1"/>
    </row>
    <row r="432" spans="2:13" ht="14.25" customHeight="1">
      <c r="B432" s="1801" t="s">
        <v>324</v>
      </c>
      <c r="C432" s="1801"/>
      <c r="D432" s="2443"/>
      <c r="E432" s="281">
        <v>56.137582999999999</v>
      </c>
      <c r="F432" s="281">
        <v>52185</v>
      </c>
      <c r="G432" s="281">
        <v>43568.23</v>
      </c>
    </row>
    <row r="433" spans="2:13" ht="14.25" customHeight="1">
      <c r="B433" s="1801" t="s">
        <v>325</v>
      </c>
      <c r="C433" s="1801"/>
      <c r="D433" s="2443"/>
      <c r="E433" s="281">
        <v>0</v>
      </c>
      <c r="F433" s="281">
        <v>0</v>
      </c>
      <c r="G433" s="281">
        <v>0</v>
      </c>
    </row>
    <row r="434" spans="2:13" ht="14.25" customHeight="1">
      <c r="B434" s="1802" t="s">
        <v>326</v>
      </c>
      <c r="C434" s="1802"/>
      <c r="D434" s="2445"/>
      <c r="E434" s="1935">
        <v>56.137582999999999</v>
      </c>
      <c r="F434" s="1935">
        <v>52185</v>
      </c>
      <c r="G434" s="1935">
        <v>43568.23</v>
      </c>
    </row>
    <row r="435" spans="2:13" ht="24" customHeight="1">
      <c r="B435" s="3758" t="s">
        <v>1181</v>
      </c>
      <c r="C435" s="2901"/>
      <c r="D435" s="2901"/>
      <c r="E435" s="2901"/>
      <c r="F435" s="2901"/>
      <c r="G435" s="2901"/>
    </row>
    <row r="436" spans="2:13" ht="14.25" customHeight="1">
      <c r="B436" s="3759"/>
      <c r="C436" s="2885"/>
      <c r="D436" s="2885"/>
      <c r="E436" s="2885"/>
      <c r="F436" s="2885"/>
      <c r="G436" s="1"/>
    </row>
    <row r="437" spans="2:13" ht="15" customHeight="1">
      <c r="B437" s="1705" t="s">
        <v>340</v>
      </c>
      <c r="C437" s="1705"/>
      <c r="D437" s="1705"/>
      <c r="E437" s="1705"/>
      <c r="F437" s="1705"/>
      <c r="G437" s="2910"/>
      <c r="H437" s="2885"/>
      <c r="I437" s="2885"/>
      <c r="J437" s="2885"/>
      <c r="K437" s="2885"/>
      <c r="L437" s="2885"/>
      <c r="M437" s="2885"/>
    </row>
    <row r="438" spans="2:13" ht="15" customHeight="1">
      <c r="B438" s="1"/>
      <c r="C438" s="1"/>
      <c r="D438" s="1"/>
      <c r="E438" s="1"/>
      <c r="F438" s="1"/>
      <c r="G438" s="1"/>
    </row>
    <row r="439" spans="2:13" ht="15" customHeight="1">
      <c r="B439" s="3735" t="s">
        <v>1182</v>
      </c>
      <c r="C439" s="2885"/>
      <c r="D439" s="2885"/>
      <c r="E439" s="3731">
        <v>2023</v>
      </c>
      <c r="F439" s="3736" t="s">
        <v>133</v>
      </c>
      <c r="G439" s="3736">
        <v>2025</v>
      </c>
    </row>
    <row r="440" spans="2:13" ht="15" customHeight="1">
      <c r="B440" s="2913"/>
      <c r="C440" s="2913"/>
      <c r="D440" s="2913"/>
      <c r="E440" s="2916"/>
      <c r="F440" s="2918"/>
      <c r="G440" s="2918"/>
    </row>
    <row r="441" spans="2:13" ht="15" customHeight="1">
      <c r="B441" s="208" t="s">
        <v>565</v>
      </c>
      <c r="C441" s="208"/>
      <c r="D441" s="1867"/>
      <c r="E441" s="2550">
        <v>51.06</v>
      </c>
      <c r="F441" s="2550">
        <v>62.5</v>
      </c>
      <c r="G441" s="2550">
        <v>53.2</v>
      </c>
    </row>
    <row r="442" spans="2:13" ht="15" customHeight="1">
      <c r="B442" s="1791" t="s">
        <v>346</v>
      </c>
      <c r="C442" s="1791"/>
      <c r="D442" s="1792"/>
      <c r="E442" s="265">
        <v>77.260000000000005</v>
      </c>
      <c r="F442" s="265">
        <v>54.9</v>
      </c>
      <c r="G442" s="265">
        <v>45.39</v>
      </c>
    </row>
    <row r="443" spans="2:13" ht="15" customHeight="1">
      <c r="B443" s="1795" t="s">
        <v>347</v>
      </c>
      <c r="C443" s="1795"/>
      <c r="D443" s="1796"/>
      <c r="E443" s="266">
        <v>128.32</v>
      </c>
      <c r="F443" s="266">
        <v>117.4</v>
      </c>
      <c r="G443" s="266">
        <v>98.59</v>
      </c>
    </row>
    <row r="444" spans="2:13" ht="28.5" customHeight="1">
      <c r="B444" s="3161" t="s">
        <v>1183</v>
      </c>
      <c r="C444" s="2933"/>
      <c r="D444" s="2933"/>
      <c r="E444" s="2933"/>
      <c r="F444" s="2933"/>
      <c r="G444" s="2933"/>
    </row>
    <row r="445" spans="2:13" ht="15" customHeight="1">
      <c r="B445" s="2882"/>
      <c r="C445" s="2882"/>
      <c r="D445" s="2882"/>
      <c r="E445" s="2882"/>
      <c r="F445" s="2882"/>
      <c r="G445" s="2882"/>
    </row>
    <row r="446" spans="2:13" ht="15" customHeight="1">
      <c r="B446" s="2901"/>
      <c r="C446" s="2901"/>
      <c r="D446" s="2901"/>
      <c r="E446" s="2901"/>
      <c r="F446" s="2901"/>
      <c r="G446" s="2901"/>
    </row>
    <row r="447" spans="2:13" ht="15" customHeight="1">
      <c r="B447" s="1"/>
      <c r="C447" s="1"/>
      <c r="D447" s="1"/>
      <c r="E447" s="1"/>
      <c r="F447" s="1"/>
      <c r="G447" s="1"/>
    </row>
    <row r="448" spans="2:13" ht="15" customHeight="1">
      <c r="B448" s="1"/>
      <c r="C448" s="1"/>
      <c r="D448" s="1"/>
      <c r="E448" s="1"/>
      <c r="F448" s="1"/>
      <c r="G448" s="1"/>
    </row>
    <row r="449" spans="2:13" ht="15" customHeight="1">
      <c r="B449" s="1705" t="s">
        <v>350</v>
      </c>
      <c r="C449" s="1705"/>
      <c r="D449" s="1705"/>
      <c r="E449" s="1705"/>
      <c r="F449" s="1705"/>
      <c r="G449" s="2910"/>
      <c r="H449" s="2885"/>
      <c r="I449" s="2885"/>
      <c r="J449" s="2885"/>
      <c r="K449" s="2885"/>
      <c r="L449" s="2885"/>
      <c r="M449" s="2885"/>
    </row>
    <row r="450" spans="2:13" ht="15" customHeight="1">
      <c r="B450" s="1"/>
      <c r="C450" s="1"/>
      <c r="D450" s="1"/>
      <c r="E450" s="1"/>
      <c r="F450" s="1"/>
      <c r="G450" s="1"/>
    </row>
    <row r="451" spans="2:13" ht="15" customHeight="1">
      <c r="B451" s="3735" t="s">
        <v>1184</v>
      </c>
      <c r="C451" s="2885"/>
      <c r="D451" s="2912"/>
      <c r="E451" s="3731">
        <v>2023</v>
      </c>
      <c r="F451" s="3736" t="s">
        <v>1185</v>
      </c>
      <c r="G451" s="3736">
        <v>2025</v>
      </c>
    </row>
    <row r="452" spans="2:13" ht="15" customHeight="1">
      <c r="B452" s="2913"/>
      <c r="C452" s="2913"/>
      <c r="D452" s="2914"/>
      <c r="E452" s="2916"/>
      <c r="F452" s="2918"/>
      <c r="G452" s="2918"/>
    </row>
    <row r="453" spans="2:13" ht="15" customHeight="1">
      <c r="B453" s="208" t="s">
        <v>353</v>
      </c>
      <c r="C453" s="208"/>
      <c r="D453" s="1867"/>
      <c r="E453" s="2550">
        <v>35.79</v>
      </c>
      <c r="F453" s="2550">
        <v>33.799999999999997</v>
      </c>
      <c r="G453" s="2550">
        <v>20.52</v>
      </c>
      <c r="H453" s="1"/>
    </row>
    <row r="454" spans="2:13" ht="15" customHeight="1">
      <c r="B454" s="1791" t="s">
        <v>346</v>
      </c>
      <c r="C454" s="1791"/>
      <c r="D454" s="1792"/>
      <c r="E454" s="265">
        <v>47.01</v>
      </c>
      <c r="F454" s="265">
        <v>34.6</v>
      </c>
      <c r="G454" s="265">
        <v>38.119999999999997</v>
      </c>
      <c r="H454" s="1"/>
    </row>
    <row r="455" spans="2:13" ht="15" customHeight="1">
      <c r="B455" s="1795" t="s">
        <v>354</v>
      </c>
      <c r="C455" s="1795"/>
      <c r="D455" s="1796"/>
      <c r="E455" s="266">
        <v>82.8</v>
      </c>
      <c r="F455" s="266">
        <v>68.400000000000006</v>
      </c>
      <c r="G455" s="266">
        <v>58.64</v>
      </c>
      <c r="H455" s="1"/>
    </row>
    <row r="456" spans="2:13" ht="35.25" customHeight="1">
      <c r="B456" s="3036" t="s">
        <v>1186</v>
      </c>
      <c r="C456" s="2933"/>
      <c r="D456" s="2933"/>
      <c r="E456" s="2933"/>
      <c r="F456" s="2933"/>
      <c r="G456" s="2933"/>
      <c r="H456" s="1"/>
    </row>
    <row r="457" spans="2:13" ht="15" customHeight="1">
      <c r="B457" s="2882"/>
      <c r="C457" s="2882"/>
      <c r="D457" s="2882"/>
      <c r="E457" s="2882"/>
      <c r="F457" s="2882"/>
      <c r="G457" s="2882"/>
      <c r="H457" s="1"/>
    </row>
    <row r="458" spans="2:13" ht="15" customHeight="1">
      <c r="B458" s="2901"/>
      <c r="C458" s="2901"/>
      <c r="D458" s="2901"/>
      <c r="E458" s="2901"/>
      <c r="F458" s="2901"/>
      <c r="G458" s="2901"/>
      <c r="H458" s="1"/>
    </row>
    <row r="459" spans="2:13" ht="15" customHeight="1">
      <c r="B459" s="1"/>
      <c r="C459" s="1"/>
      <c r="D459" s="1"/>
      <c r="E459" s="1"/>
      <c r="F459" s="1"/>
      <c r="G459" s="1"/>
      <c r="H459" s="1"/>
    </row>
    <row r="460" spans="2:13" ht="15" customHeight="1">
      <c r="B460" s="1"/>
      <c r="C460" s="1"/>
      <c r="D460" s="1"/>
      <c r="E460" s="1"/>
      <c r="F460" s="1"/>
      <c r="G460" s="1"/>
      <c r="H460" s="1"/>
    </row>
    <row r="461" spans="2:13" ht="15" customHeight="1">
      <c r="B461" s="1705" t="s">
        <v>358</v>
      </c>
      <c r="C461" s="1705"/>
      <c r="D461" s="1705"/>
      <c r="E461" s="1705"/>
      <c r="F461" s="1705"/>
      <c r="G461" s="1705"/>
      <c r="H461" s="2910"/>
      <c r="I461" s="2885"/>
      <c r="J461" s="2885"/>
      <c r="K461" s="2885"/>
      <c r="L461" s="2885"/>
      <c r="M461" s="2885"/>
    </row>
    <row r="462" spans="2:13" ht="15" customHeight="1">
      <c r="B462" s="1"/>
      <c r="C462" s="1"/>
      <c r="D462" s="1"/>
      <c r="E462" s="1"/>
      <c r="F462" s="1"/>
      <c r="G462" s="1"/>
      <c r="H462" s="1"/>
    </row>
    <row r="463" spans="2:13" ht="15" customHeight="1">
      <c r="B463" s="3735" t="s">
        <v>1187</v>
      </c>
      <c r="C463" s="2885"/>
      <c r="D463" s="2912"/>
      <c r="E463" s="3731">
        <v>2023</v>
      </c>
      <c r="F463" s="3732">
        <v>2024</v>
      </c>
      <c r="G463" s="3731">
        <v>2025</v>
      </c>
      <c r="H463" s="2946"/>
    </row>
    <row r="464" spans="2:13" ht="15" customHeight="1">
      <c r="B464" s="2913"/>
      <c r="C464" s="2913"/>
      <c r="D464" s="2914"/>
      <c r="E464" s="2916"/>
      <c r="F464" s="2918"/>
      <c r="G464" s="2916"/>
      <c r="H464" s="2882"/>
    </row>
    <row r="465" spans="2:8" ht="15" customHeight="1">
      <c r="B465" s="208" t="s">
        <v>43</v>
      </c>
      <c r="C465" s="208"/>
      <c r="D465" s="1867"/>
      <c r="E465" s="2550">
        <v>45.519999999999996</v>
      </c>
      <c r="F465" s="2550">
        <v>49</v>
      </c>
      <c r="G465" s="2550">
        <v>39.950000000000003</v>
      </c>
      <c r="H465" s="1"/>
    </row>
    <row r="466" spans="2:8" ht="15" customHeight="1">
      <c r="B466" s="1869" t="s">
        <v>360</v>
      </c>
      <c r="C466" s="1869"/>
      <c r="D466" s="1870"/>
      <c r="E466" s="210">
        <v>45.519999999999996</v>
      </c>
      <c r="F466" s="210">
        <v>0</v>
      </c>
      <c r="G466" s="210">
        <v>0</v>
      </c>
      <c r="H466" s="1"/>
    </row>
    <row r="467" spans="2:8" ht="15" customHeight="1">
      <c r="B467" s="3161" t="s">
        <v>1188</v>
      </c>
      <c r="C467" s="2933"/>
      <c r="D467" s="2933"/>
      <c r="E467" s="2933"/>
      <c r="F467" s="2933"/>
      <c r="G467" s="2933"/>
      <c r="H467" s="1"/>
    </row>
    <row r="468" spans="2:8" ht="15" customHeight="1">
      <c r="B468" s="2901"/>
      <c r="C468" s="2901"/>
      <c r="D468" s="2901"/>
      <c r="E468" s="2901"/>
      <c r="F468" s="2901"/>
      <c r="G468" s="2901"/>
      <c r="H468" s="1"/>
    </row>
  </sheetData>
  <sheetProtection algorithmName="SHA-512" hashValue="mmeeowAc5F0cmfmOBhYo54GUpUbbKOpiM84A/SVfc6X0g1dtHSd5nNi3V9n1IQ7xmzHInfGpiW5Dq3wks5qgmA==" saltValue="FaVVz8ZD3ha/BInDJqFE8w==" spinCount="100000" sheet="1" objects="1" scenarios="1"/>
  <mergeCells count="261">
    <mergeCell ref="B202:M202"/>
    <mergeCell ref="B204:M204"/>
    <mergeCell ref="M189:M190"/>
    <mergeCell ref="B206:D209"/>
    <mergeCell ref="E206:E209"/>
    <mergeCell ref="F206:F209"/>
    <mergeCell ref="G206:G209"/>
    <mergeCell ref="H206:H209"/>
    <mergeCell ref="I174:I175"/>
    <mergeCell ref="J174:J175"/>
    <mergeCell ref="K174:K175"/>
    <mergeCell ref="L174:L175"/>
    <mergeCell ref="B177:G177"/>
    <mergeCell ref="B178:G178"/>
    <mergeCell ref="B179:G179"/>
    <mergeCell ref="B180:G180"/>
    <mergeCell ref="B181:G181"/>
    <mergeCell ref="J189:J190"/>
    <mergeCell ref="K189:K190"/>
    <mergeCell ref="L189:L190"/>
    <mergeCell ref="B182:G182"/>
    <mergeCell ref="B183:G183"/>
    <mergeCell ref="B186:G186"/>
    <mergeCell ref="B187:M187"/>
    <mergeCell ref="L239:L240"/>
    <mergeCell ref="M239:M240"/>
    <mergeCell ref="E237:E238"/>
    <mergeCell ref="F237:F238"/>
    <mergeCell ref="B239:D240"/>
    <mergeCell ref="E239:E240"/>
    <mergeCell ref="F239:F240"/>
    <mergeCell ref="G239:G240"/>
    <mergeCell ref="H239:H240"/>
    <mergeCell ref="B312:M312"/>
    <mergeCell ref="B313:M313"/>
    <mergeCell ref="B305:D307"/>
    <mergeCell ref="B355:D357"/>
    <mergeCell ref="B315:D316"/>
    <mergeCell ref="E315:E316"/>
    <mergeCell ref="F315:F316"/>
    <mergeCell ref="G315:G316"/>
    <mergeCell ref="B317:D317"/>
    <mergeCell ref="B318:D318"/>
    <mergeCell ref="B334:D335"/>
    <mergeCell ref="E334:E335"/>
    <mergeCell ref="F334:F335"/>
    <mergeCell ref="G334:G335"/>
    <mergeCell ref="B347:G350"/>
    <mergeCell ref="G270:G272"/>
    <mergeCell ref="B276:G277"/>
    <mergeCell ref="B286:I286"/>
    <mergeCell ref="B300:M300"/>
    <mergeCell ref="E305:E307"/>
    <mergeCell ref="F305:F307"/>
    <mergeCell ref="G305:G307"/>
    <mergeCell ref="B309:G309"/>
    <mergeCell ref="B311:M311"/>
    <mergeCell ref="B367:G370"/>
    <mergeCell ref="E375:E377"/>
    <mergeCell ref="F375:F377"/>
    <mergeCell ref="G375:G377"/>
    <mergeCell ref="H375:H377"/>
    <mergeCell ref="B375:D377"/>
    <mergeCell ref="B378:G378"/>
    <mergeCell ref="B379:D379"/>
    <mergeCell ref="B380:D380"/>
    <mergeCell ref="G373:M373"/>
    <mergeCell ref="B421:M423"/>
    <mergeCell ref="L399:M400"/>
    <mergeCell ref="B385:D385"/>
    <mergeCell ref="B386:D386"/>
    <mergeCell ref="B397:M397"/>
    <mergeCell ref="B399:C400"/>
    <mergeCell ref="D399:F400"/>
    <mergeCell ref="G399:H400"/>
    <mergeCell ref="I399:K400"/>
    <mergeCell ref="D407:F408"/>
    <mergeCell ref="G407:H408"/>
    <mergeCell ref="B401:C403"/>
    <mergeCell ref="D401:F403"/>
    <mergeCell ref="G401:H403"/>
    <mergeCell ref="I401:K403"/>
    <mergeCell ref="L401:M403"/>
    <mergeCell ref="G449:M449"/>
    <mergeCell ref="E451:E452"/>
    <mergeCell ref="F451:F452"/>
    <mergeCell ref="G451:G452"/>
    <mergeCell ref="B463:D464"/>
    <mergeCell ref="B467:G468"/>
    <mergeCell ref="B451:D452"/>
    <mergeCell ref="B456:G458"/>
    <mergeCell ref="H461:M461"/>
    <mergeCell ref="E463:E464"/>
    <mergeCell ref="F463:F464"/>
    <mergeCell ref="G463:G464"/>
    <mergeCell ref="H463:H464"/>
    <mergeCell ref="B444:G446"/>
    <mergeCell ref="B428:D429"/>
    <mergeCell ref="E428:E429"/>
    <mergeCell ref="F428:F429"/>
    <mergeCell ref="G428:G429"/>
    <mergeCell ref="B435:G435"/>
    <mergeCell ref="B436:F436"/>
    <mergeCell ref="G437:M437"/>
    <mergeCell ref="B439:D440"/>
    <mergeCell ref="E439:E440"/>
    <mergeCell ref="F439:F440"/>
    <mergeCell ref="G439:G440"/>
    <mergeCell ref="B381:D381"/>
    <mergeCell ref="B382:C382"/>
    <mergeCell ref="B384:D384"/>
    <mergeCell ref="B387:G389"/>
    <mergeCell ref="B418:G419"/>
    <mergeCell ref="H418:I418"/>
    <mergeCell ref="N399:O400"/>
    <mergeCell ref="N408:O409"/>
    <mergeCell ref="B409:C411"/>
    <mergeCell ref="D409:F411"/>
    <mergeCell ref="G409:H411"/>
    <mergeCell ref="I409:M411"/>
    <mergeCell ref="B405:L405"/>
    <mergeCell ref="B407:C408"/>
    <mergeCell ref="I407:M408"/>
    <mergeCell ref="J418:K418"/>
    <mergeCell ref="L418:M418"/>
    <mergeCell ref="N1:N2"/>
    <mergeCell ref="B15:M16"/>
    <mergeCell ref="B25:D27"/>
    <mergeCell ref="E25:G26"/>
    <mergeCell ref="H25:J26"/>
    <mergeCell ref="K25:M26"/>
    <mergeCell ref="B319:D319"/>
    <mergeCell ref="B321:D322"/>
    <mergeCell ref="E321:E322"/>
    <mergeCell ref="F321:F322"/>
    <mergeCell ref="G321:G322"/>
    <mergeCell ref="B189:G190"/>
    <mergeCell ref="H189:H190"/>
    <mergeCell ref="I189:I190"/>
    <mergeCell ref="B248:D248"/>
    <mergeCell ref="B249:D249"/>
    <mergeCell ref="B250:M252"/>
    <mergeCell ref="B262:D263"/>
    <mergeCell ref="E262:E263"/>
    <mergeCell ref="F262:F263"/>
    <mergeCell ref="G262:G263"/>
    <mergeCell ref="I239:I240"/>
    <mergeCell ref="J239:J240"/>
    <mergeCell ref="K239:K240"/>
    <mergeCell ref="B42:M42"/>
    <mergeCell ref="B47:D47"/>
    <mergeCell ref="B49:G50"/>
    <mergeCell ref="B54:G55"/>
    <mergeCell ref="H54:I54"/>
    <mergeCell ref="J54:K54"/>
    <mergeCell ref="A1:A2"/>
    <mergeCell ref="B1:B2"/>
    <mergeCell ref="C1:C2"/>
    <mergeCell ref="D1:D2"/>
    <mergeCell ref="E1:E2"/>
    <mergeCell ref="F1:F2"/>
    <mergeCell ref="G1:G2"/>
    <mergeCell ref="B9:M10"/>
    <mergeCell ref="B11:M12"/>
    <mergeCell ref="L54:M54"/>
    <mergeCell ref="H1:H2"/>
    <mergeCell ref="I1:I2"/>
    <mergeCell ref="J1:J2"/>
    <mergeCell ref="K1:K2"/>
    <mergeCell ref="L1:L2"/>
    <mergeCell ref="M1:M2"/>
    <mergeCell ref="B67:M68"/>
    <mergeCell ref="B70:G71"/>
    <mergeCell ref="H70:I70"/>
    <mergeCell ref="J70:K70"/>
    <mergeCell ref="L70:M70"/>
    <mergeCell ref="B83:M86"/>
    <mergeCell ref="B91:D92"/>
    <mergeCell ref="G91:G92"/>
    <mergeCell ref="E91:E92"/>
    <mergeCell ref="F91:F92"/>
    <mergeCell ref="B109:G111"/>
    <mergeCell ref="B113:M113"/>
    <mergeCell ref="E115:E117"/>
    <mergeCell ref="F115:F117"/>
    <mergeCell ref="G115:G117"/>
    <mergeCell ref="B115:D117"/>
    <mergeCell ref="B132:G136"/>
    <mergeCell ref="B141:G142"/>
    <mergeCell ref="H141:I141"/>
    <mergeCell ref="J141:K141"/>
    <mergeCell ref="L141:M141"/>
    <mergeCell ref="B154:M155"/>
    <mergeCell ref="G237:G238"/>
    <mergeCell ref="H237:H238"/>
    <mergeCell ref="I237:I238"/>
    <mergeCell ref="J237:J238"/>
    <mergeCell ref="K237:K238"/>
    <mergeCell ref="L237:L238"/>
    <mergeCell ref="B220:G224"/>
    <mergeCell ref="B234:D235"/>
    <mergeCell ref="E234:G234"/>
    <mergeCell ref="H234:J234"/>
    <mergeCell ref="K234:M234"/>
    <mergeCell ref="B236:D236"/>
    <mergeCell ref="B237:D238"/>
    <mergeCell ref="M237:M238"/>
    <mergeCell ref="B157:D158"/>
    <mergeCell ref="E157:G157"/>
    <mergeCell ref="H157:J157"/>
    <mergeCell ref="K157:M157"/>
    <mergeCell ref="B170:M172"/>
    <mergeCell ref="H174:H175"/>
    <mergeCell ref="M174:M175"/>
    <mergeCell ref="B174:G175"/>
    <mergeCell ref="B176:G176"/>
    <mergeCell ref="L242:L243"/>
    <mergeCell ref="M242:M243"/>
    <mergeCell ref="B241:D241"/>
    <mergeCell ref="B242:D243"/>
    <mergeCell ref="E242:E243"/>
    <mergeCell ref="F242:F243"/>
    <mergeCell ref="G242:G243"/>
    <mergeCell ref="H242:H243"/>
    <mergeCell ref="I242:I243"/>
    <mergeCell ref="J242:J243"/>
    <mergeCell ref="K242:K243"/>
    <mergeCell ref="K244:K245"/>
    <mergeCell ref="L244:L245"/>
    <mergeCell ref="M244:M245"/>
    <mergeCell ref="B244:D245"/>
    <mergeCell ref="E244:E245"/>
    <mergeCell ref="F244:F245"/>
    <mergeCell ref="G244:G245"/>
    <mergeCell ref="H244:H245"/>
    <mergeCell ref="I244:I245"/>
    <mergeCell ref="J244:J245"/>
    <mergeCell ref="B358:C358"/>
    <mergeCell ref="B363:C363"/>
    <mergeCell ref="H353:M353"/>
    <mergeCell ref="K246:K247"/>
    <mergeCell ref="L246:L247"/>
    <mergeCell ref="M246:M247"/>
    <mergeCell ref="B246:D247"/>
    <mergeCell ref="E246:E247"/>
    <mergeCell ref="F246:F247"/>
    <mergeCell ref="G246:G247"/>
    <mergeCell ref="H246:H247"/>
    <mergeCell ref="I246:I247"/>
    <mergeCell ref="J246:J247"/>
    <mergeCell ref="B325:G326"/>
    <mergeCell ref="G332:M332"/>
    <mergeCell ref="B336:C336"/>
    <mergeCell ref="B341:C341"/>
    <mergeCell ref="G355:G357"/>
    <mergeCell ref="H355:H357"/>
    <mergeCell ref="E355:E357"/>
    <mergeCell ref="F355:F357"/>
    <mergeCell ref="B270:D272"/>
    <mergeCell ref="E270:E272"/>
    <mergeCell ref="F270:F272"/>
  </mergeCells>
  <pageMargins left="0.25" right="0.25" top="0.75" bottom="0.75" header="0" footer="0"/>
  <pageSetup paperSize="9"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372"/>
  <sheetViews>
    <sheetView showGridLines="0" workbookViewId="0">
      <pane ySplit="2" topLeftCell="A296" activePane="bottomLeft" state="frozen"/>
      <selection pane="bottomLeft" sqref="A1:A2"/>
    </sheetView>
  </sheetViews>
  <sheetFormatPr defaultColWidth="11.19921875" defaultRowHeight="15" customHeight="1"/>
  <cols>
    <col min="1" max="2" width="7" customWidth="1"/>
    <col min="3" max="7" width="10.296875" customWidth="1"/>
    <col min="8" max="8" width="11.296875" customWidth="1"/>
    <col min="9" max="9" width="11.796875" customWidth="1"/>
    <col min="10" max="10" width="10.296875" customWidth="1"/>
    <col min="12" max="13" width="10.296875" customWidth="1"/>
    <col min="15" max="16" width="10.296875" customWidth="1"/>
    <col min="17" max="17" width="12.19921875" customWidth="1"/>
    <col min="18" max="18" width="10.796875" customWidth="1"/>
    <col min="19" max="19" width="10.19921875" customWidth="1"/>
    <col min="20" max="26" width="8.8984375" customWidth="1"/>
  </cols>
  <sheetData>
    <row r="1" spans="1:15" ht="12.75" customHeight="1">
      <c r="A1" s="2988"/>
      <c r="B1" s="2892"/>
      <c r="C1" s="2892"/>
      <c r="D1" s="2894"/>
      <c r="E1" s="2895"/>
      <c r="F1" s="2889"/>
      <c r="G1" s="2890"/>
      <c r="H1" s="2891"/>
      <c r="I1" s="2892"/>
      <c r="J1" s="2892"/>
      <c r="K1" s="2886"/>
      <c r="L1" s="2886"/>
      <c r="M1" s="2887"/>
      <c r="N1" s="2886"/>
      <c r="O1" s="2885"/>
    </row>
    <row r="2" spans="1:15" ht="12.75" customHeight="1">
      <c r="A2" s="2885"/>
      <c r="B2" s="2885"/>
      <c r="C2" s="2885"/>
      <c r="D2" s="2885"/>
      <c r="E2" s="2885"/>
      <c r="F2" s="2885"/>
      <c r="G2" s="2885"/>
      <c r="H2" s="2885"/>
      <c r="I2" s="2885"/>
      <c r="J2" s="2885"/>
      <c r="K2" s="2885"/>
      <c r="L2" s="2885"/>
      <c r="M2" s="2885"/>
      <c r="N2" s="2885"/>
      <c r="O2" s="2885"/>
    </row>
    <row r="3" spans="1:15" ht="12.75" customHeight="1">
      <c r="A3" s="1866"/>
      <c r="B3" s="1866"/>
      <c r="C3" s="1866"/>
      <c r="D3" s="1866"/>
      <c r="E3" s="1866"/>
      <c r="F3" s="1866"/>
      <c r="G3" s="1866"/>
      <c r="H3" s="1866"/>
      <c r="I3" s="1866"/>
      <c r="J3" s="1866"/>
      <c r="K3" s="1866"/>
      <c r="L3" s="1866"/>
      <c r="M3" s="1866"/>
      <c r="N3" s="1866"/>
      <c r="O3" s="1866"/>
    </row>
    <row r="4" spans="1:15" ht="24.75" customHeight="1">
      <c r="A4" s="13"/>
      <c r="B4" s="915" t="s">
        <v>13</v>
      </c>
      <c r="C4" s="916"/>
      <c r="D4" s="10"/>
      <c r="E4" s="10"/>
      <c r="F4" s="10"/>
      <c r="G4" s="10"/>
      <c r="H4" s="10"/>
      <c r="I4" s="10"/>
      <c r="J4" s="10"/>
      <c r="K4" s="10"/>
      <c r="L4" s="10"/>
      <c r="M4" s="10"/>
      <c r="N4" s="10"/>
      <c r="O4" s="10"/>
    </row>
    <row r="5" spans="1:15" ht="12.75" customHeight="1">
      <c r="A5" s="1"/>
      <c r="B5" s="1"/>
      <c r="C5" s="1"/>
      <c r="D5" s="1"/>
      <c r="E5" s="1"/>
      <c r="F5" s="1"/>
      <c r="G5" s="1"/>
      <c r="H5" s="1"/>
      <c r="I5" s="1"/>
      <c r="J5" s="1"/>
      <c r="K5" s="1"/>
      <c r="L5" s="1"/>
      <c r="M5" s="1"/>
      <c r="N5" s="1"/>
      <c r="O5" s="1"/>
    </row>
    <row r="6" spans="1:15" ht="12.75" customHeight="1">
      <c r="A6" s="1"/>
      <c r="B6" s="1"/>
      <c r="C6" s="1"/>
      <c r="D6" s="1"/>
      <c r="E6" s="1"/>
      <c r="F6" s="1"/>
      <c r="G6" s="1"/>
      <c r="H6" s="1"/>
      <c r="I6" s="1"/>
      <c r="J6" s="1"/>
      <c r="K6" s="1"/>
      <c r="L6" s="1"/>
      <c r="M6" s="1"/>
      <c r="N6" s="1"/>
      <c r="O6" s="1"/>
    </row>
    <row r="7" spans="1:15" ht="12.75" customHeight="1">
      <c r="A7" s="1705"/>
      <c r="B7" s="1706" t="s">
        <v>14</v>
      </c>
      <c r="C7" s="1705"/>
      <c r="D7" s="1705"/>
      <c r="E7" s="1705"/>
      <c r="F7" s="1705"/>
      <c r="G7" s="1705"/>
      <c r="H7" s="1705"/>
      <c r="I7" s="1705"/>
      <c r="J7" s="1705"/>
      <c r="K7" s="1705"/>
      <c r="L7" s="1705"/>
      <c r="M7" s="1705"/>
      <c r="N7" s="1"/>
      <c r="O7" s="1"/>
    </row>
    <row r="8" spans="1:15" ht="12.75" customHeight="1">
      <c r="A8" s="1"/>
      <c r="B8" s="1"/>
      <c r="C8" s="1"/>
      <c r="D8" s="1"/>
      <c r="E8" s="1"/>
      <c r="F8" s="1"/>
      <c r="G8" s="1"/>
      <c r="H8" s="1"/>
      <c r="I8" s="1"/>
      <c r="J8" s="1"/>
      <c r="K8" s="1"/>
      <c r="L8" s="1"/>
      <c r="M8" s="1"/>
      <c r="N8" s="1"/>
      <c r="O8" s="1"/>
    </row>
    <row r="9" spans="1:15" ht="15" customHeight="1">
      <c r="A9" s="1"/>
      <c r="B9" s="3102" t="s">
        <v>1189</v>
      </c>
      <c r="C9" s="2885"/>
      <c r="D9" s="2885"/>
      <c r="E9" s="2885"/>
      <c r="F9" s="2885"/>
      <c r="G9" s="2885"/>
      <c r="H9" s="2885"/>
      <c r="I9" s="2885"/>
      <c r="J9" s="2885"/>
      <c r="K9" s="2885"/>
      <c r="L9" s="2885"/>
      <c r="M9" s="2885"/>
      <c r="N9" s="1"/>
      <c r="O9" s="1"/>
    </row>
    <row r="10" spans="1:15" ht="15" customHeight="1">
      <c r="A10" s="1"/>
      <c r="B10" s="2885"/>
      <c r="C10" s="2885"/>
      <c r="D10" s="2885"/>
      <c r="E10" s="2885"/>
      <c r="F10" s="2885"/>
      <c r="G10" s="2885"/>
      <c r="H10" s="2885"/>
      <c r="I10" s="2885"/>
      <c r="J10" s="2885"/>
      <c r="K10" s="2885"/>
      <c r="L10" s="2885"/>
      <c r="M10" s="2885"/>
      <c r="N10" s="1"/>
      <c r="O10" s="1"/>
    </row>
    <row r="11" spans="1:15" ht="15" customHeight="1">
      <c r="A11" s="1"/>
      <c r="B11" s="23"/>
      <c r="C11" s="23"/>
      <c r="D11" s="23"/>
      <c r="E11" s="23"/>
      <c r="F11" s="23"/>
      <c r="G11" s="23"/>
      <c r="H11" s="23"/>
      <c r="I11" s="23"/>
      <c r="J11" s="23"/>
      <c r="K11" s="23"/>
      <c r="L11" s="23"/>
      <c r="M11" s="23"/>
      <c r="N11" s="1"/>
      <c r="O11" s="1"/>
    </row>
    <row r="12" spans="1:15" ht="12.75" customHeight="1">
      <c r="A12" s="1"/>
      <c r="B12" s="1"/>
      <c r="C12" s="1"/>
      <c r="D12" s="1"/>
      <c r="E12" s="1"/>
      <c r="F12" s="1"/>
      <c r="G12" s="1"/>
      <c r="H12" s="1"/>
      <c r="I12" s="1"/>
      <c r="J12" s="1"/>
      <c r="K12" s="1"/>
      <c r="L12" s="1"/>
      <c r="M12" s="1"/>
      <c r="N12" s="1"/>
      <c r="O12" s="1"/>
    </row>
    <row r="13" spans="1:15" ht="12.75" customHeight="1">
      <c r="A13" s="1705"/>
      <c r="B13" s="1706" t="s">
        <v>79</v>
      </c>
      <c r="C13" s="1705"/>
      <c r="D13" s="1705"/>
      <c r="E13" s="1705"/>
      <c r="F13" s="1705"/>
      <c r="G13" s="1705"/>
      <c r="H13" s="1705"/>
      <c r="I13" s="1705"/>
      <c r="J13" s="1705"/>
      <c r="K13" s="1705"/>
      <c r="L13" s="1705"/>
      <c r="M13" s="1705"/>
      <c r="N13" s="1"/>
      <c r="O13" s="1"/>
    </row>
    <row r="14" spans="1:15" ht="12.75" customHeight="1">
      <c r="A14" s="1"/>
      <c r="B14" s="1"/>
      <c r="C14" s="1"/>
      <c r="D14" s="1"/>
      <c r="E14" s="1"/>
      <c r="F14" s="1"/>
      <c r="G14" s="1"/>
      <c r="H14" s="1"/>
      <c r="I14" s="1"/>
      <c r="J14" s="1"/>
      <c r="K14" s="1"/>
      <c r="L14" s="1"/>
      <c r="M14" s="1"/>
      <c r="N14" s="1"/>
      <c r="O14" s="1"/>
    </row>
    <row r="15" spans="1:15" ht="15" customHeight="1">
      <c r="A15" s="1"/>
      <c r="B15" s="3102" t="s">
        <v>1190</v>
      </c>
      <c r="C15" s="2885"/>
      <c r="D15" s="2885"/>
      <c r="E15" s="2885"/>
      <c r="F15" s="2885"/>
      <c r="G15" s="2885"/>
      <c r="H15" s="2885"/>
      <c r="I15" s="2885"/>
      <c r="J15" s="2885"/>
      <c r="K15" s="2885"/>
      <c r="L15" s="2885"/>
      <c r="M15" s="2885"/>
      <c r="N15" s="1"/>
      <c r="O15" s="1"/>
    </row>
    <row r="16" spans="1:15" ht="15" customHeight="1">
      <c r="B16" s="2885"/>
      <c r="C16" s="2882"/>
      <c r="D16" s="2882"/>
      <c r="E16" s="2882"/>
      <c r="F16" s="2882"/>
      <c r="G16" s="2882"/>
      <c r="H16" s="2882"/>
      <c r="I16" s="2882"/>
      <c r="J16" s="2882"/>
      <c r="K16" s="2882"/>
      <c r="L16" s="2882"/>
      <c r="M16" s="2885"/>
    </row>
    <row r="17" spans="2:13" ht="12.75" customHeight="1">
      <c r="B17" s="2885"/>
      <c r="C17" s="2885"/>
      <c r="D17" s="2885"/>
      <c r="E17" s="2885"/>
      <c r="F17" s="2885"/>
      <c r="G17" s="2885"/>
      <c r="H17" s="2885"/>
      <c r="I17" s="2885"/>
      <c r="J17" s="2885"/>
      <c r="K17" s="2885"/>
      <c r="L17" s="2885"/>
      <c r="M17" s="2885"/>
    </row>
    <row r="18" spans="2:13" ht="12.75" customHeight="1">
      <c r="B18" s="1"/>
      <c r="C18" s="1"/>
      <c r="D18" s="1"/>
      <c r="E18" s="1"/>
      <c r="F18" s="1"/>
      <c r="G18" s="1"/>
      <c r="H18" s="1"/>
      <c r="I18" s="1"/>
      <c r="J18" s="1"/>
      <c r="K18" s="1"/>
      <c r="L18" s="1"/>
      <c r="M18" s="1"/>
    </row>
    <row r="19" spans="2:13" ht="12.75" customHeight="1">
      <c r="B19" s="1"/>
      <c r="C19" s="1"/>
      <c r="D19" s="1"/>
      <c r="E19" s="1"/>
      <c r="F19" s="1"/>
      <c r="G19" s="1"/>
      <c r="H19" s="1"/>
      <c r="I19" s="1"/>
      <c r="J19" s="1"/>
      <c r="K19" s="1"/>
      <c r="L19" s="1"/>
      <c r="M19" s="1"/>
    </row>
    <row r="20" spans="2:13" ht="26.25" customHeight="1">
      <c r="B20" s="915" t="s">
        <v>81</v>
      </c>
      <c r="C20" s="10"/>
      <c r="D20" s="10"/>
      <c r="E20" s="10"/>
      <c r="F20" s="10"/>
      <c r="G20" s="10"/>
      <c r="H20" s="10"/>
      <c r="I20" s="10"/>
      <c r="J20" s="10"/>
      <c r="K20" s="10"/>
      <c r="L20" s="10"/>
      <c r="M20" s="10"/>
    </row>
    <row r="21" spans="2:13" ht="12.75" customHeight="1">
      <c r="B21" s="1"/>
      <c r="C21" s="1"/>
      <c r="D21" s="1"/>
      <c r="E21" s="1"/>
      <c r="F21" s="1"/>
      <c r="G21" s="1"/>
      <c r="H21" s="1"/>
      <c r="I21" s="1"/>
      <c r="J21" s="1"/>
      <c r="K21" s="1"/>
      <c r="L21" s="1"/>
      <c r="M21" s="1"/>
    </row>
    <row r="22" spans="2:13" ht="12.75" customHeight="1">
      <c r="B22" s="1"/>
      <c r="C22" s="1"/>
      <c r="D22" s="1"/>
      <c r="E22" s="1"/>
      <c r="F22" s="1"/>
      <c r="G22" s="1"/>
      <c r="H22" s="1"/>
      <c r="I22" s="1"/>
      <c r="J22" s="1"/>
      <c r="K22" s="1"/>
      <c r="L22" s="1"/>
      <c r="M22" s="1"/>
    </row>
    <row r="23" spans="2:13" ht="12.75" customHeight="1">
      <c r="B23" s="1706" t="s">
        <v>82</v>
      </c>
      <c r="C23" s="1705"/>
      <c r="D23" s="1705"/>
      <c r="E23" s="1705"/>
      <c r="F23" s="1705"/>
      <c r="G23" s="1705"/>
      <c r="H23" s="1705"/>
      <c r="I23" s="1705"/>
      <c r="J23" s="1705"/>
      <c r="K23" s="1705"/>
      <c r="L23" s="1705"/>
      <c r="M23" s="1705"/>
    </row>
    <row r="24" spans="2:13" ht="12.75" customHeight="1">
      <c r="B24" s="1"/>
      <c r="C24" s="1"/>
      <c r="D24" s="1"/>
      <c r="E24" s="1"/>
      <c r="F24" s="1"/>
      <c r="G24" s="1"/>
      <c r="H24" s="1"/>
      <c r="I24" s="1"/>
      <c r="J24" s="1"/>
      <c r="K24" s="1"/>
      <c r="L24" s="1"/>
      <c r="M24" s="1"/>
    </row>
    <row r="25" spans="2:13" ht="15" customHeight="1">
      <c r="B25" s="3772" t="s">
        <v>1191</v>
      </c>
      <c r="C25" s="2885"/>
      <c r="D25" s="2912"/>
      <c r="E25" s="3783">
        <v>2023</v>
      </c>
      <c r="F25" s="2885"/>
      <c r="G25" s="2885"/>
      <c r="H25" s="3783">
        <v>2024</v>
      </c>
      <c r="I25" s="2885"/>
      <c r="J25" s="2885"/>
      <c r="K25" s="3783">
        <v>2025</v>
      </c>
      <c r="L25" s="2885"/>
      <c r="M25" s="2885"/>
    </row>
    <row r="26" spans="2:13" ht="12.75" customHeight="1">
      <c r="B26" s="2913"/>
      <c r="C26" s="2913"/>
      <c r="D26" s="2914"/>
      <c r="E26" s="2388" t="s">
        <v>84</v>
      </c>
      <c r="F26" s="917" t="s">
        <v>107</v>
      </c>
      <c r="G26" s="2389" t="s">
        <v>43</v>
      </c>
      <c r="H26" s="2388" t="s">
        <v>84</v>
      </c>
      <c r="I26" s="917" t="s">
        <v>107</v>
      </c>
      <c r="J26" s="2389" t="s">
        <v>43</v>
      </c>
      <c r="K26" s="2388" t="s">
        <v>84</v>
      </c>
      <c r="L26" s="917" t="s">
        <v>107</v>
      </c>
      <c r="M26" s="2389" t="s">
        <v>43</v>
      </c>
    </row>
    <row r="27" spans="2:13" ht="12.75" customHeight="1">
      <c r="B27" s="3808" t="s">
        <v>370</v>
      </c>
      <c r="C27" s="2882"/>
      <c r="D27" s="2882"/>
      <c r="E27" s="2882"/>
      <c r="F27" s="2882"/>
      <c r="G27" s="2882"/>
      <c r="H27" s="1"/>
      <c r="I27" s="1"/>
      <c r="J27" s="1"/>
      <c r="K27" s="1"/>
      <c r="L27" s="1"/>
      <c r="M27" s="1"/>
    </row>
    <row r="28" spans="2:13" ht="12.75" customHeight="1">
      <c r="B28" s="2960" t="s">
        <v>28</v>
      </c>
      <c r="C28" s="2908"/>
      <c r="D28" s="2909"/>
      <c r="E28" s="76">
        <v>158</v>
      </c>
      <c r="F28" s="77">
        <v>30</v>
      </c>
      <c r="G28" s="918">
        <f>SUM(E28:F28)</f>
        <v>188</v>
      </c>
      <c r="H28" s="73">
        <v>131</v>
      </c>
      <c r="I28" s="74">
        <v>28</v>
      </c>
      <c r="J28" s="1789">
        <f>SUM(H28:I28)</f>
        <v>159</v>
      </c>
      <c r="K28" s="73">
        <v>164</v>
      </c>
      <c r="L28" s="74">
        <v>31</v>
      </c>
      <c r="M28" s="1789">
        <v>195</v>
      </c>
    </row>
    <row r="29" spans="2:13" ht="12.75" customHeight="1">
      <c r="B29" s="3071" t="s">
        <v>43</v>
      </c>
      <c r="C29" s="2930"/>
      <c r="D29" s="2931"/>
      <c r="E29" s="919">
        <f t="shared" ref="E29:J29" si="0">SUM(E28)</f>
        <v>158</v>
      </c>
      <c r="F29" s="920">
        <f t="shared" si="0"/>
        <v>30</v>
      </c>
      <c r="G29" s="921">
        <f t="shared" si="0"/>
        <v>188</v>
      </c>
      <c r="H29" s="919">
        <f t="shared" si="0"/>
        <v>131</v>
      </c>
      <c r="I29" s="920">
        <f t="shared" si="0"/>
        <v>28</v>
      </c>
      <c r="J29" s="2390">
        <f t="shared" si="0"/>
        <v>159</v>
      </c>
      <c r="K29" s="919">
        <v>164</v>
      </c>
      <c r="L29" s="920">
        <v>31</v>
      </c>
      <c r="M29" s="2390">
        <v>195</v>
      </c>
    </row>
    <row r="30" spans="2:13" ht="12.75" customHeight="1">
      <c r="B30" s="3807" t="s">
        <v>88</v>
      </c>
      <c r="C30" s="2964"/>
      <c r="D30" s="2964"/>
      <c r="E30" s="2964"/>
      <c r="F30" s="2964"/>
      <c r="G30" s="2964"/>
      <c r="H30" s="1"/>
      <c r="I30" s="1"/>
      <c r="J30" s="1"/>
      <c r="K30" s="1"/>
      <c r="L30" s="1"/>
      <c r="M30" s="1"/>
    </row>
    <row r="31" spans="2:13" ht="12.75" customHeight="1">
      <c r="B31" s="3802" t="s">
        <v>26</v>
      </c>
      <c r="C31" s="3022"/>
      <c r="D31" s="3023"/>
      <c r="E31" s="73">
        <v>0</v>
      </c>
      <c r="F31" s="74">
        <v>0</v>
      </c>
      <c r="G31" s="1789">
        <f t="shared" ref="G31:G33" si="1">SUM(E31:F31)</f>
        <v>0</v>
      </c>
      <c r="H31" s="73">
        <v>0</v>
      </c>
      <c r="I31" s="74">
        <v>0</v>
      </c>
      <c r="J31" s="1789">
        <f t="shared" ref="J31:J33" si="2">SUM(H31:I31)</f>
        <v>0</v>
      </c>
      <c r="K31" s="73">
        <v>0</v>
      </c>
      <c r="L31" s="74">
        <v>0</v>
      </c>
      <c r="M31" s="1789">
        <f t="shared" ref="M31:M33" si="3">SUM(K31:L31)</f>
        <v>0</v>
      </c>
    </row>
    <row r="32" spans="2:13" ht="12.75" customHeight="1">
      <c r="B32" s="2960" t="s">
        <v>27</v>
      </c>
      <c r="C32" s="2908"/>
      <c r="D32" s="2909"/>
      <c r="E32" s="1790">
        <v>0</v>
      </c>
      <c r="F32" s="1793">
        <v>0</v>
      </c>
      <c r="G32" s="1794">
        <f t="shared" si="1"/>
        <v>0</v>
      </c>
      <c r="H32" s="1790">
        <v>0</v>
      </c>
      <c r="I32" s="1793">
        <v>0</v>
      </c>
      <c r="J32" s="1794">
        <f t="shared" si="2"/>
        <v>0</v>
      </c>
      <c r="K32" s="1790">
        <v>0</v>
      </c>
      <c r="L32" s="1793">
        <v>0</v>
      </c>
      <c r="M32" s="1794">
        <f t="shared" si="3"/>
        <v>0</v>
      </c>
    </row>
    <row r="33" spans="2:13" ht="12.75" customHeight="1">
      <c r="B33" s="2960" t="s">
        <v>28</v>
      </c>
      <c r="C33" s="2908"/>
      <c r="D33" s="2909"/>
      <c r="E33" s="76">
        <v>0</v>
      </c>
      <c r="F33" s="77">
        <v>0</v>
      </c>
      <c r="G33" s="1794">
        <f t="shared" si="1"/>
        <v>0</v>
      </c>
      <c r="H33" s="76">
        <v>0</v>
      </c>
      <c r="I33" s="77">
        <v>0</v>
      </c>
      <c r="J33" s="1794">
        <f t="shared" si="2"/>
        <v>0</v>
      </c>
      <c r="K33" s="76">
        <v>0</v>
      </c>
      <c r="L33" s="77">
        <v>0</v>
      </c>
      <c r="M33" s="1794">
        <f t="shared" si="3"/>
        <v>0</v>
      </c>
    </row>
    <row r="34" spans="2:13" ht="12.75" customHeight="1">
      <c r="B34" s="3071" t="s">
        <v>43</v>
      </c>
      <c r="C34" s="2930"/>
      <c r="D34" s="2931"/>
      <c r="E34" s="919">
        <f t="shared" ref="E34:M34" si="4">SUM(E31:E33)</f>
        <v>0</v>
      </c>
      <c r="F34" s="920">
        <f t="shared" si="4"/>
        <v>0</v>
      </c>
      <c r="G34" s="2390">
        <f t="shared" si="4"/>
        <v>0</v>
      </c>
      <c r="H34" s="919">
        <f t="shared" si="4"/>
        <v>0</v>
      </c>
      <c r="I34" s="920">
        <f t="shared" si="4"/>
        <v>0</v>
      </c>
      <c r="J34" s="2390">
        <f t="shared" si="4"/>
        <v>0</v>
      </c>
      <c r="K34" s="919">
        <f t="shared" si="4"/>
        <v>0</v>
      </c>
      <c r="L34" s="920">
        <f t="shared" si="4"/>
        <v>0</v>
      </c>
      <c r="M34" s="2390">
        <f t="shared" si="4"/>
        <v>0</v>
      </c>
    </row>
    <row r="35" spans="2:13" ht="12.75" customHeight="1">
      <c r="B35" s="3807" t="s">
        <v>89</v>
      </c>
      <c r="C35" s="2964"/>
      <c r="D35" s="2964"/>
      <c r="E35" s="2964"/>
      <c r="F35" s="2964"/>
      <c r="G35" s="2964"/>
      <c r="H35" s="1"/>
      <c r="I35" s="1"/>
      <c r="J35" s="1"/>
      <c r="K35" s="1"/>
      <c r="L35" s="1"/>
      <c r="M35" s="1"/>
    </row>
    <row r="36" spans="2:13" ht="12.75" customHeight="1">
      <c r="B36" s="3802" t="s">
        <v>26</v>
      </c>
      <c r="C36" s="3022"/>
      <c r="D36" s="3023"/>
      <c r="E36" s="73">
        <v>0</v>
      </c>
      <c r="F36" s="74">
        <v>0</v>
      </c>
      <c r="G36" s="1789">
        <f t="shared" ref="G36:G38" si="5">SUM(E36:F36)</f>
        <v>0</v>
      </c>
      <c r="H36" s="73">
        <v>0</v>
      </c>
      <c r="I36" s="74">
        <v>0</v>
      </c>
      <c r="J36" s="1789">
        <f t="shared" ref="J36:J38" si="6">SUM(H36:I36)</f>
        <v>0</v>
      </c>
      <c r="K36" s="73">
        <v>0</v>
      </c>
      <c r="L36" s="74">
        <v>0</v>
      </c>
      <c r="M36" s="1789">
        <v>0</v>
      </c>
    </row>
    <row r="37" spans="2:13" ht="12.75" customHeight="1">
      <c r="B37" s="2960" t="s">
        <v>27</v>
      </c>
      <c r="C37" s="2908"/>
      <c r="D37" s="2909"/>
      <c r="E37" s="1790">
        <v>0</v>
      </c>
      <c r="F37" s="1793">
        <v>0</v>
      </c>
      <c r="G37" s="1794">
        <f t="shared" si="5"/>
        <v>0</v>
      </c>
      <c r="H37" s="1790">
        <v>0</v>
      </c>
      <c r="I37" s="1793">
        <v>0</v>
      </c>
      <c r="J37" s="1794">
        <f t="shared" si="6"/>
        <v>0</v>
      </c>
      <c r="K37" s="1790">
        <v>0</v>
      </c>
      <c r="L37" s="1793">
        <v>0</v>
      </c>
      <c r="M37" s="1794">
        <v>0</v>
      </c>
    </row>
    <row r="38" spans="2:13" ht="12.75" customHeight="1">
      <c r="B38" s="2960" t="s">
        <v>28</v>
      </c>
      <c r="C38" s="2908"/>
      <c r="D38" s="2909"/>
      <c r="E38" s="76">
        <v>2</v>
      </c>
      <c r="F38" s="77">
        <v>3</v>
      </c>
      <c r="G38" s="1794">
        <f t="shared" si="5"/>
        <v>5</v>
      </c>
      <c r="H38" s="76">
        <v>0</v>
      </c>
      <c r="I38" s="77">
        <v>0</v>
      </c>
      <c r="J38" s="1794">
        <f t="shared" si="6"/>
        <v>0</v>
      </c>
      <c r="K38" s="76">
        <v>0</v>
      </c>
      <c r="L38" s="77">
        <v>2</v>
      </c>
      <c r="M38" s="1794">
        <v>2</v>
      </c>
    </row>
    <row r="39" spans="2:13" ht="12.75" customHeight="1">
      <c r="B39" s="3139" t="s">
        <v>43</v>
      </c>
      <c r="C39" s="2993"/>
      <c r="D39" s="2994"/>
      <c r="E39" s="79">
        <f t="shared" ref="E39:K39" si="7">SUM(E36:E38)</f>
        <v>2</v>
      </c>
      <c r="F39" s="1797">
        <f t="shared" si="7"/>
        <v>3</v>
      </c>
      <c r="G39" s="1798">
        <f t="shared" si="7"/>
        <v>5</v>
      </c>
      <c r="H39" s="79">
        <f t="shared" si="7"/>
        <v>0</v>
      </c>
      <c r="I39" s="1797">
        <f t="shared" si="7"/>
        <v>0</v>
      </c>
      <c r="J39" s="1798">
        <f t="shared" si="7"/>
        <v>0</v>
      </c>
      <c r="K39" s="79">
        <f t="shared" si="7"/>
        <v>0</v>
      </c>
      <c r="L39" s="1797">
        <v>0</v>
      </c>
      <c r="M39" s="1798">
        <v>0</v>
      </c>
    </row>
    <row r="40" spans="2:13" ht="12.75" customHeight="1">
      <c r="B40" s="3098" t="s">
        <v>1192</v>
      </c>
      <c r="C40" s="2930"/>
      <c r="D40" s="2931"/>
      <c r="E40" s="2392">
        <f t="shared" ref="E40:J40" si="8">E29+E34+E39</f>
        <v>160</v>
      </c>
      <c r="F40" s="2393">
        <f t="shared" si="8"/>
        <v>33</v>
      </c>
      <c r="G40" s="2394">
        <f t="shared" si="8"/>
        <v>193</v>
      </c>
      <c r="H40" s="2392">
        <f t="shared" si="8"/>
        <v>131</v>
      </c>
      <c r="I40" s="2393">
        <f t="shared" si="8"/>
        <v>28</v>
      </c>
      <c r="J40" s="2394">
        <f t="shared" si="8"/>
        <v>159</v>
      </c>
      <c r="K40" s="2392">
        <v>164</v>
      </c>
      <c r="L40" s="2393">
        <v>33</v>
      </c>
      <c r="M40" s="2394">
        <v>197</v>
      </c>
    </row>
    <row r="41" spans="2:13" ht="15" customHeight="1">
      <c r="B41" s="3039" t="s">
        <v>1193</v>
      </c>
      <c r="C41" s="2933"/>
      <c r="D41" s="2933"/>
      <c r="E41" s="2933"/>
      <c r="F41" s="2933"/>
      <c r="G41" s="2933"/>
      <c r="H41" s="2933"/>
      <c r="I41" s="2933"/>
      <c r="J41" s="2933"/>
      <c r="K41" s="2933"/>
      <c r="L41" s="2933"/>
      <c r="M41" s="2933"/>
    </row>
    <row r="42" spans="2:13" ht="5.25" customHeight="1">
      <c r="B42" s="2882"/>
      <c r="C42" s="2882"/>
      <c r="D42" s="2882"/>
      <c r="E42" s="2882"/>
      <c r="F42" s="2882"/>
      <c r="G42" s="2882"/>
      <c r="H42" s="2882"/>
      <c r="I42" s="2882"/>
      <c r="J42" s="2882"/>
      <c r="K42" s="2882"/>
      <c r="L42" s="2882"/>
      <c r="M42" s="2882"/>
    </row>
    <row r="43" spans="2:13" ht="4.5" customHeight="1">
      <c r="B43" s="2882"/>
      <c r="C43" s="2882"/>
      <c r="D43" s="2882"/>
      <c r="E43" s="2882"/>
      <c r="F43" s="2882"/>
      <c r="G43" s="2882"/>
      <c r="H43" s="2882"/>
      <c r="I43" s="2882"/>
      <c r="J43" s="2882"/>
      <c r="K43" s="2882"/>
      <c r="L43" s="2882"/>
      <c r="M43" s="2882"/>
    </row>
    <row r="44" spans="2:13" ht="6.75" customHeight="1">
      <c r="B44" s="2882"/>
      <c r="C44" s="2882"/>
      <c r="D44" s="2882"/>
      <c r="E44" s="2882"/>
      <c r="F44" s="2882"/>
      <c r="G44" s="2882"/>
      <c r="H44" s="2882"/>
      <c r="I44" s="2882"/>
      <c r="J44" s="2882"/>
      <c r="K44" s="2882"/>
      <c r="L44" s="2882"/>
      <c r="M44" s="2882"/>
    </row>
    <row r="45" spans="2:13" ht="0.75" customHeight="1">
      <c r="B45" s="2901"/>
      <c r="C45" s="2901"/>
      <c r="D45" s="2901"/>
      <c r="E45" s="2901"/>
      <c r="F45" s="2901"/>
      <c r="G45" s="2901"/>
      <c r="H45" s="2901"/>
      <c r="I45" s="2901"/>
      <c r="J45" s="2901"/>
      <c r="K45" s="2901"/>
      <c r="L45" s="2901"/>
      <c r="M45" s="2901"/>
    </row>
    <row r="48" spans="2:13" ht="12.75" customHeight="1">
      <c r="B48" s="1706" t="s">
        <v>92</v>
      </c>
      <c r="C48" s="1705"/>
      <c r="D48" s="1705"/>
      <c r="E48" s="1705"/>
      <c r="F48" s="1705"/>
      <c r="G48" s="1705"/>
      <c r="H48" s="1705"/>
      <c r="I48" s="1705"/>
      <c r="J48" s="1705"/>
      <c r="K48" s="2910"/>
      <c r="L48" s="2885"/>
      <c r="M48" s="2885"/>
    </row>
    <row r="49" spans="2:11" ht="12.75" customHeight="1">
      <c r="B49" s="1"/>
      <c r="C49" s="1"/>
      <c r="D49" s="1"/>
      <c r="E49" s="1"/>
      <c r="F49" s="1"/>
      <c r="G49" s="1"/>
      <c r="H49" s="1"/>
      <c r="I49" s="1"/>
      <c r="J49" s="1"/>
      <c r="K49" s="1"/>
    </row>
    <row r="50" spans="2:11" ht="12.75" customHeight="1">
      <c r="B50" s="12"/>
      <c r="C50" s="12"/>
      <c r="D50" s="12"/>
      <c r="E50" s="12"/>
      <c r="F50" s="12"/>
      <c r="G50" s="12"/>
      <c r="H50" s="12"/>
      <c r="I50" s="12"/>
      <c r="J50" s="1"/>
      <c r="K50" s="1"/>
    </row>
    <row r="51" spans="2:11" ht="12.75" customHeight="1">
      <c r="B51" s="3805" t="s">
        <v>1194</v>
      </c>
      <c r="C51" s="2913"/>
      <c r="D51" s="2914"/>
      <c r="E51" s="2395">
        <v>2023</v>
      </c>
      <c r="F51" s="2395">
        <v>2024</v>
      </c>
      <c r="G51" s="2395">
        <v>2025</v>
      </c>
      <c r="H51" s="12"/>
      <c r="I51" s="12"/>
      <c r="J51" s="1"/>
      <c r="K51" s="1"/>
    </row>
    <row r="52" spans="2:11" ht="19.5" customHeight="1">
      <c r="B52" s="3806" t="s">
        <v>1195</v>
      </c>
      <c r="C52" s="2906"/>
      <c r="D52" s="2944"/>
      <c r="E52" s="2396">
        <v>104</v>
      </c>
      <c r="F52" s="2396">
        <v>102</v>
      </c>
      <c r="G52" s="2396">
        <v>181</v>
      </c>
      <c r="H52" s="12"/>
      <c r="I52" s="12"/>
      <c r="J52" s="1"/>
      <c r="K52" s="1"/>
    </row>
    <row r="53" spans="2:11" ht="23.25" customHeight="1">
      <c r="B53" s="2962" t="s">
        <v>1196</v>
      </c>
      <c r="C53" s="2933"/>
      <c r="D53" s="2933"/>
      <c r="E53" s="2933"/>
      <c r="F53" s="2933"/>
      <c r="G53" s="2933"/>
      <c r="H53" s="12"/>
      <c r="I53" s="12"/>
      <c r="J53" s="1"/>
      <c r="K53" s="1"/>
    </row>
    <row r="54" spans="2:11" ht="36.75" customHeight="1">
      <c r="B54" s="2885"/>
      <c r="C54" s="2882"/>
      <c r="D54" s="2882"/>
      <c r="E54" s="2882"/>
      <c r="F54" s="2882"/>
      <c r="G54" s="2885"/>
      <c r="H54" s="12"/>
      <c r="I54" s="12"/>
      <c r="J54" s="1"/>
      <c r="K54" s="1"/>
    </row>
    <row r="55" spans="2:11" ht="1.5" customHeight="1">
      <c r="B55" s="2901"/>
      <c r="C55" s="2901"/>
      <c r="D55" s="2901"/>
      <c r="E55" s="2901"/>
      <c r="F55" s="2901"/>
      <c r="G55" s="2901"/>
      <c r="H55" s="12"/>
      <c r="I55" s="12"/>
      <c r="J55" s="1"/>
      <c r="K55" s="1"/>
    </row>
    <row r="56" spans="2:11" ht="12.75" customHeight="1">
      <c r="B56" s="673"/>
      <c r="C56" s="673"/>
      <c r="D56" s="673"/>
      <c r="E56" s="673"/>
      <c r="F56" s="673"/>
      <c r="G56" s="673"/>
      <c r="H56" s="673"/>
      <c r="I56" s="673"/>
      <c r="J56" s="673"/>
      <c r="K56" s="12"/>
    </row>
    <row r="57" spans="2:11" ht="12.75" customHeight="1">
      <c r="B57" s="2397"/>
      <c r="C57" s="2397"/>
      <c r="D57" s="2397"/>
      <c r="E57" s="2397"/>
      <c r="F57" s="2397"/>
      <c r="G57" s="2397"/>
      <c r="H57" s="2397"/>
      <c r="I57" s="2397"/>
      <c r="J57" s="2397"/>
      <c r="K57" s="1"/>
    </row>
    <row r="58" spans="2:11" ht="12.75" customHeight="1">
      <c r="B58" s="1706" t="s">
        <v>102</v>
      </c>
      <c r="C58" s="1705"/>
      <c r="D58" s="1705"/>
      <c r="E58" s="1705"/>
      <c r="F58" s="1705"/>
      <c r="G58" s="1705"/>
      <c r="H58" s="1705"/>
      <c r="I58" s="1705"/>
      <c r="J58" s="1705"/>
      <c r="K58" s="1705"/>
    </row>
    <row r="59" spans="2:11" ht="12.75" customHeight="1">
      <c r="B59" s="1"/>
      <c r="C59" s="1"/>
      <c r="D59" s="1"/>
      <c r="E59" s="1"/>
      <c r="F59" s="1"/>
      <c r="G59" s="1"/>
      <c r="H59" s="1"/>
      <c r="I59" s="1"/>
      <c r="J59" s="1"/>
      <c r="K59" s="1"/>
    </row>
    <row r="60" spans="2:11" ht="15" customHeight="1">
      <c r="B60" s="3772" t="s">
        <v>1197</v>
      </c>
      <c r="C60" s="2885"/>
      <c r="D60" s="2885"/>
      <c r="E60" s="2885"/>
      <c r="F60" s="2885"/>
      <c r="G60" s="2912"/>
      <c r="H60" s="3783">
        <v>2024</v>
      </c>
      <c r="I60" s="2885"/>
      <c r="J60" s="3783">
        <v>2025</v>
      </c>
      <c r="K60" s="2885"/>
    </row>
    <row r="61" spans="2:11" ht="15" customHeight="1">
      <c r="B61" s="2913"/>
      <c r="C61" s="2913"/>
      <c r="D61" s="2913"/>
      <c r="E61" s="2913"/>
      <c r="F61" s="2913"/>
      <c r="G61" s="2914"/>
      <c r="H61" s="2398" t="s">
        <v>1198</v>
      </c>
      <c r="I61" s="2399" t="s">
        <v>1199</v>
      </c>
      <c r="J61" s="2398" t="s">
        <v>1198</v>
      </c>
      <c r="K61" s="2399" t="s">
        <v>1199</v>
      </c>
    </row>
    <row r="62" spans="2:11" ht="12.75" customHeight="1">
      <c r="B62" s="2400" t="s">
        <v>106</v>
      </c>
      <c r="C62" s="2401"/>
      <c r="D62" s="2401"/>
      <c r="E62" s="2401"/>
      <c r="F62" s="2401"/>
      <c r="G62" s="2401"/>
      <c r="H62" s="2401"/>
      <c r="I62" s="2401"/>
      <c r="J62" s="922"/>
      <c r="K62" s="922"/>
    </row>
    <row r="63" spans="2:11" ht="12.75" customHeight="1">
      <c r="B63" s="3802" t="s">
        <v>84</v>
      </c>
      <c r="C63" s="3022"/>
      <c r="D63" s="3022"/>
      <c r="E63" s="3022"/>
      <c r="F63" s="3022"/>
      <c r="G63" s="3023"/>
      <c r="H63" s="73">
        <v>10</v>
      </c>
      <c r="I63" s="2315">
        <v>19</v>
      </c>
      <c r="J63" s="923">
        <v>47</v>
      </c>
      <c r="K63" s="2402">
        <v>14</v>
      </c>
    </row>
    <row r="64" spans="2:11" ht="12.75" customHeight="1">
      <c r="B64" s="2961" t="s">
        <v>107</v>
      </c>
      <c r="C64" s="2930"/>
      <c r="D64" s="2930"/>
      <c r="E64" s="2930"/>
      <c r="F64" s="2930"/>
      <c r="G64" s="2931"/>
      <c r="H64" s="924">
        <v>2</v>
      </c>
      <c r="I64" s="2315">
        <v>4</v>
      </c>
      <c r="J64" s="925">
        <v>16</v>
      </c>
      <c r="K64" s="926">
        <v>13</v>
      </c>
    </row>
    <row r="65" spans="2:11" ht="12.75" customHeight="1">
      <c r="B65" s="2403" t="s">
        <v>108</v>
      </c>
      <c r="C65" s="2403"/>
      <c r="D65" s="2404"/>
      <c r="E65" s="2404"/>
      <c r="F65" s="2404"/>
      <c r="G65" s="2404"/>
      <c r="H65" s="2404"/>
      <c r="I65" s="2404"/>
      <c r="J65" s="922"/>
      <c r="K65" s="922"/>
    </row>
    <row r="66" spans="2:11" ht="12.75" customHeight="1">
      <c r="B66" s="1787" t="s">
        <v>1200</v>
      </c>
      <c r="C66" s="1787"/>
      <c r="D66" s="1787"/>
      <c r="E66" s="1787"/>
      <c r="F66" s="1787"/>
      <c r="G66" s="1788"/>
      <c r="H66" s="73">
        <v>2</v>
      </c>
      <c r="I66" s="2315">
        <v>0</v>
      </c>
      <c r="J66" s="73">
        <v>17</v>
      </c>
      <c r="K66" s="2402">
        <v>1</v>
      </c>
    </row>
    <row r="67" spans="2:11" ht="12.75" customHeight="1">
      <c r="B67" s="1791" t="s">
        <v>1201</v>
      </c>
      <c r="C67" s="1791"/>
      <c r="D67" s="1791"/>
      <c r="E67" s="1791"/>
      <c r="F67" s="1791"/>
      <c r="G67" s="1792"/>
      <c r="H67" s="76">
        <v>9</v>
      </c>
      <c r="I67" s="2315">
        <v>15</v>
      </c>
      <c r="J67" s="76">
        <v>32</v>
      </c>
      <c r="K67" s="2315">
        <v>23</v>
      </c>
    </row>
    <row r="68" spans="2:11" ht="12.75" customHeight="1">
      <c r="B68" s="1869" t="s">
        <v>1202</v>
      </c>
      <c r="C68" s="1869"/>
      <c r="D68" s="1869"/>
      <c r="E68" s="1869"/>
      <c r="F68" s="1869"/>
      <c r="G68" s="1870"/>
      <c r="H68" s="924">
        <v>1</v>
      </c>
      <c r="I68" s="2315">
        <v>8</v>
      </c>
      <c r="J68" s="924">
        <v>14</v>
      </c>
      <c r="K68" s="926">
        <v>3</v>
      </c>
    </row>
    <row r="69" spans="2:11" ht="12.75" customHeight="1">
      <c r="B69" s="2403" t="s">
        <v>23</v>
      </c>
      <c r="C69" s="2404"/>
      <c r="D69" s="2404"/>
      <c r="E69" s="2404"/>
      <c r="F69" s="2404"/>
      <c r="G69" s="2404"/>
      <c r="H69" s="2404"/>
      <c r="I69" s="2404"/>
      <c r="J69" s="922"/>
      <c r="K69" s="922"/>
    </row>
    <row r="70" spans="2:11" ht="12.75" customHeight="1">
      <c r="B70" s="1787" t="s">
        <v>28</v>
      </c>
      <c r="C70" s="1787"/>
      <c r="D70" s="1787"/>
      <c r="E70" s="1787"/>
      <c r="F70" s="1787"/>
      <c r="G70" s="1788"/>
      <c r="H70" s="927">
        <v>12</v>
      </c>
      <c r="I70" s="928">
        <v>23</v>
      </c>
      <c r="J70" s="927">
        <v>63</v>
      </c>
      <c r="K70" s="929">
        <v>27</v>
      </c>
    </row>
    <row r="71" spans="2:11" ht="12.75" customHeight="1">
      <c r="B71" s="2405" t="s">
        <v>43</v>
      </c>
      <c r="C71" s="2405"/>
      <c r="D71" s="2405"/>
      <c r="E71" s="2405"/>
      <c r="F71" s="2405"/>
      <c r="G71" s="2405"/>
      <c r="H71" s="2406">
        <v>12</v>
      </c>
      <c r="I71" s="2407">
        <v>23</v>
      </c>
      <c r="J71" s="2406">
        <v>63</v>
      </c>
      <c r="K71" s="930">
        <v>27</v>
      </c>
    </row>
    <row r="72" spans="2:11" ht="6.75" customHeight="1">
      <c r="B72" s="2932" t="s">
        <v>382</v>
      </c>
      <c r="C72" s="2933"/>
      <c r="D72" s="2933"/>
      <c r="E72" s="2933"/>
      <c r="F72" s="2933"/>
      <c r="G72" s="2933"/>
      <c r="H72" s="2933"/>
      <c r="I72" s="2933"/>
      <c r="J72" s="2933"/>
      <c r="K72" s="2933"/>
    </row>
    <row r="73" spans="2:11" ht="12.75" customHeight="1">
      <c r="B73" s="2901"/>
      <c r="C73" s="2901"/>
      <c r="D73" s="2901"/>
      <c r="E73" s="2901"/>
      <c r="F73" s="2901"/>
      <c r="G73" s="2901"/>
      <c r="H73" s="2901"/>
      <c r="I73" s="2901"/>
      <c r="J73" s="2901"/>
      <c r="K73" s="2901"/>
    </row>
    <row r="74" spans="2:11" ht="15" hidden="1" customHeight="1">
      <c r="B74" s="2408"/>
      <c r="C74" s="2408"/>
      <c r="D74" s="2408"/>
      <c r="E74" s="2408"/>
      <c r="F74" s="2408"/>
      <c r="G74" s="2408"/>
      <c r="H74" s="2408"/>
      <c r="I74" s="2408"/>
      <c r="J74" s="1"/>
      <c r="K74" s="1"/>
    </row>
    <row r="75" spans="2:11" ht="15" customHeight="1">
      <c r="B75" s="12"/>
      <c r="C75" s="12"/>
      <c r="D75" s="12"/>
      <c r="E75" s="12"/>
      <c r="F75" s="12"/>
      <c r="G75" s="12"/>
      <c r="H75" s="12"/>
      <c r="I75" s="12"/>
      <c r="J75" s="1"/>
      <c r="K75" s="1"/>
    </row>
    <row r="76" spans="2:11" ht="15" customHeight="1">
      <c r="B76" s="3772" t="s">
        <v>1203</v>
      </c>
      <c r="C76" s="2885"/>
      <c r="D76" s="2885"/>
      <c r="E76" s="2885"/>
      <c r="F76" s="2885"/>
      <c r="G76" s="2912"/>
      <c r="H76" s="3783">
        <v>2024</v>
      </c>
      <c r="I76" s="2885"/>
      <c r="J76" s="3768">
        <v>2025</v>
      </c>
      <c r="K76" s="2885"/>
    </row>
    <row r="77" spans="2:11" ht="30.75" customHeight="1">
      <c r="B77" s="2913"/>
      <c r="C77" s="2913"/>
      <c r="D77" s="2913"/>
      <c r="E77" s="2913"/>
      <c r="F77" s="2913"/>
      <c r="G77" s="2914"/>
      <c r="H77" s="2409" t="s">
        <v>114</v>
      </c>
      <c r="I77" s="2410" t="s">
        <v>115</v>
      </c>
      <c r="J77" s="2409" t="s">
        <v>114</v>
      </c>
      <c r="K77" s="2410" t="s">
        <v>115</v>
      </c>
    </row>
    <row r="78" spans="2:11" ht="12.75" customHeight="1">
      <c r="B78" s="2411" t="s">
        <v>106</v>
      </c>
      <c r="C78" s="2411"/>
      <c r="D78" s="2411"/>
      <c r="E78" s="2411"/>
      <c r="F78" s="2411"/>
      <c r="G78" s="2411"/>
      <c r="H78" s="2411"/>
      <c r="I78" s="2411"/>
      <c r="J78" s="922"/>
      <c r="K78" s="922"/>
    </row>
    <row r="79" spans="2:11" ht="15" customHeight="1">
      <c r="B79" s="1925" t="s">
        <v>84</v>
      </c>
      <c r="C79" s="1925"/>
      <c r="D79" s="1925"/>
      <c r="E79" s="1925"/>
      <c r="F79" s="1925"/>
      <c r="G79" s="931"/>
      <c r="H79" s="941">
        <v>7.2999999999999995E-2</v>
      </c>
      <c r="I79" s="941">
        <v>0.14299999999999999</v>
      </c>
      <c r="J79" s="941">
        <v>0.30499999999999999</v>
      </c>
      <c r="K79" s="2412">
        <v>0.1</v>
      </c>
    </row>
    <row r="80" spans="2:11" ht="15" customHeight="1">
      <c r="B80" s="933" t="s">
        <v>107</v>
      </c>
      <c r="C80" s="933"/>
      <c r="D80" s="933"/>
      <c r="E80" s="933"/>
      <c r="F80" s="933"/>
      <c r="G80" s="934"/>
      <c r="H80" s="2321">
        <v>6.8000000000000005E-2</v>
      </c>
      <c r="I80" s="941">
        <v>0.14599999999999999</v>
      </c>
      <c r="J80" s="935">
        <v>0.56499999999999995</v>
      </c>
      <c r="K80" s="936">
        <v>0.57099999999999995</v>
      </c>
    </row>
    <row r="81" spans="2:11" ht="12.75" customHeight="1">
      <c r="B81" s="937" t="s">
        <v>108</v>
      </c>
      <c r="C81" s="938"/>
      <c r="D81" s="938"/>
      <c r="E81" s="938"/>
      <c r="F81" s="938"/>
      <c r="G81" s="938"/>
      <c r="H81" s="2414"/>
      <c r="I81" s="2414"/>
      <c r="J81" s="1"/>
      <c r="K81" s="1"/>
    </row>
    <row r="82" spans="2:11" ht="15" customHeight="1">
      <c r="B82" s="939" t="s">
        <v>1200</v>
      </c>
      <c r="C82" s="939"/>
      <c r="D82" s="939"/>
      <c r="E82" s="939"/>
      <c r="F82" s="939"/>
      <c r="G82" s="940"/>
      <c r="H82" s="941">
        <v>0.66700000000000004</v>
      </c>
      <c r="I82" s="942">
        <v>0</v>
      </c>
      <c r="J82" s="943">
        <v>1.5129999999999999</v>
      </c>
      <c r="K82" s="942">
        <v>5.8999999999999997E-2</v>
      </c>
    </row>
    <row r="83" spans="2:11" ht="15" customHeight="1">
      <c r="B83" s="1791" t="s">
        <v>1201</v>
      </c>
      <c r="C83" s="1791"/>
      <c r="D83" s="1791"/>
      <c r="E83" s="1791"/>
      <c r="F83" s="1791"/>
      <c r="G83" s="1792"/>
      <c r="H83" s="2415">
        <v>7.4999999999999997E-2</v>
      </c>
      <c r="I83" s="2416">
        <v>0.127</v>
      </c>
      <c r="J83" s="944">
        <v>0.27600000000000002</v>
      </c>
      <c r="K83" s="2416">
        <v>0.21199999999999999</v>
      </c>
    </row>
    <row r="84" spans="2:11" ht="15" customHeight="1">
      <c r="B84" s="2133" t="s">
        <v>1202</v>
      </c>
      <c r="C84" s="2133"/>
      <c r="D84" s="2133"/>
      <c r="E84" s="2133"/>
      <c r="F84" s="2133"/>
      <c r="G84" s="2417"/>
      <c r="H84" s="945">
        <v>2.3E-2</v>
      </c>
      <c r="I84" s="946">
        <v>0.19600000000000001</v>
      </c>
      <c r="J84" s="947">
        <v>0.26100000000000001</v>
      </c>
      <c r="K84" s="948">
        <v>6.3E-2</v>
      </c>
    </row>
    <row r="85" spans="2:11" ht="12.75" customHeight="1">
      <c r="B85" s="2418" t="s">
        <v>23</v>
      </c>
      <c r="C85" s="2418"/>
      <c r="D85" s="2418"/>
      <c r="E85" s="2418"/>
      <c r="F85" s="2418"/>
      <c r="G85" s="2418"/>
      <c r="H85" s="2418"/>
      <c r="I85" s="2418"/>
      <c r="J85" s="922"/>
      <c r="K85" s="922"/>
    </row>
    <row r="86" spans="2:11" ht="15" customHeight="1">
      <c r="B86" s="2419" t="s">
        <v>27</v>
      </c>
      <c r="C86" s="2419"/>
      <c r="D86" s="2419"/>
      <c r="E86" s="2419"/>
      <c r="F86" s="2419"/>
      <c r="G86" s="2420"/>
      <c r="H86" s="2421">
        <v>7.2999999999999995E-2</v>
      </c>
      <c r="I86" s="2422">
        <v>0.14199999999999999</v>
      </c>
      <c r="J86" s="949">
        <v>0.34599999999999997</v>
      </c>
      <c r="K86" s="950">
        <v>0.16900000000000001</v>
      </c>
    </row>
    <row r="87" spans="2:11" ht="12.75" customHeight="1">
      <c r="B87" s="50" t="s">
        <v>43</v>
      </c>
      <c r="C87" s="50"/>
      <c r="D87" s="50"/>
      <c r="E87" s="50"/>
      <c r="F87" s="50"/>
      <c r="G87" s="2423"/>
      <c r="H87" s="951">
        <v>7.2999999999999995E-2</v>
      </c>
      <c r="I87" s="2424">
        <v>0.14199999999999999</v>
      </c>
      <c r="J87" s="952">
        <v>0.34599999999999997</v>
      </c>
      <c r="K87" s="953">
        <v>0.16900000000000001</v>
      </c>
    </row>
    <row r="88" spans="2:11" ht="36" customHeight="1">
      <c r="B88" s="3803" t="s">
        <v>1204</v>
      </c>
      <c r="C88" s="3165"/>
      <c r="D88" s="3165"/>
      <c r="E88" s="3165"/>
      <c r="F88" s="3165"/>
      <c r="G88" s="3165"/>
      <c r="H88" s="3165"/>
      <c r="I88" s="3165"/>
      <c r="J88" s="3165"/>
      <c r="K88" s="3165"/>
    </row>
    <row r="89" spans="2:11" ht="12.75" customHeight="1">
      <c r="B89" s="2885"/>
      <c r="C89" s="2882"/>
      <c r="D89" s="2882"/>
      <c r="E89" s="2882"/>
      <c r="F89" s="2882"/>
      <c r="G89" s="2882"/>
      <c r="H89" s="2882"/>
      <c r="I89" s="2882"/>
      <c r="J89" s="2882"/>
      <c r="K89" s="2885"/>
    </row>
    <row r="90" spans="2:11" ht="7.5" customHeight="1">
      <c r="B90" s="2935"/>
      <c r="C90" s="2935"/>
      <c r="D90" s="2935"/>
      <c r="E90" s="2935"/>
      <c r="F90" s="2935"/>
      <c r="G90" s="2935"/>
      <c r="H90" s="2935"/>
      <c r="I90" s="2935"/>
      <c r="J90" s="2935"/>
      <c r="K90" s="2935"/>
    </row>
    <row r="91" spans="2:11" ht="12.75" customHeight="1">
      <c r="B91" s="1"/>
      <c r="C91" s="1"/>
      <c r="D91" s="1"/>
      <c r="E91" s="1"/>
      <c r="F91" s="1"/>
      <c r="G91" s="1"/>
      <c r="H91" s="1"/>
      <c r="I91" s="1"/>
      <c r="J91" s="1"/>
      <c r="K91" s="1"/>
    </row>
    <row r="92" spans="2:11" ht="15" customHeight="1">
      <c r="B92" s="1"/>
      <c r="C92" s="1"/>
      <c r="D92" s="1"/>
      <c r="E92" s="1"/>
      <c r="F92" s="1"/>
      <c r="G92" s="1"/>
      <c r="H92" s="1"/>
      <c r="I92" s="1"/>
      <c r="J92" s="1"/>
      <c r="K92" s="1"/>
    </row>
    <row r="93" spans="2:11" ht="12.75" customHeight="1">
      <c r="B93" s="1706" t="s">
        <v>126</v>
      </c>
      <c r="C93" s="1705"/>
      <c r="D93" s="1705"/>
      <c r="E93" s="1705"/>
      <c r="F93" s="1705"/>
      <c r="G93" s="1705"/>
      <c r="H93" s="1705"/>
      <c r="I93" s="1705"/>
      <c r="J93" s="1705"/>
      <c r="K93" s="1705"/>
    </row>
    <row r="94" spans="2:11" ht="12.75" customHeight="1">
      <c r="B94" s="1"/>
      <c r="C94" s="1"/>
      <c r="D94" s="1"/>
      <c r="E94" s="1"/>
      <c r="F94" s="1"/>
      <c r="G94" s="1"/>
      <c r="H94" s="1"/>
      <c r="I94" s="1"/>
      <c r="J94" s="1"/>
      <c r="K94" s="1"/>
    </row>
    <row r="95" spans="2:11" ht="30" customHeight="1">
      <c r="B95" s="3772" t="s">
        <v>1205</v>
      </c>
      <c r="C95" s="2885"/>
      <c r="D95" s="2912"/>
      <c r="E95" s="3804">
        <v>2023</v>
      </c>
      <c r="F95" s="3768" t="s">
        <v>133</v>
      </c>
      <c r="G95" s="3768" t="s">
        <v>188</v>
      </c>
      <c r="H95" s="1"/>
      <c r="I95" s="1"/>
      <c r="J95" s="1"/>
      <c r="K95" s="1"/>
    </row>
    <row r="96" spans="2:11" ht="12.75" customHeight="1">
      <c r="B96" s="2913"/>
      <c r="C96" s="2913"/>
      <c r="D96" s="2914"/>
      <c r="E96" s="2916"/>
      <c r="F96" s="2918"/>
      <c r="G96" s="2918"/>
    </row>
    <row r="97" spans="2:7" ht="17.25" customHeight="1">
      <c r="B97" s="2425" t="s">
        <v>106</v>
      </c>
      <c r="C97" s="2425"/>
      <c r="D97" s="2425"/>
      <c r="E97" s="2425"/>
      <c r="F97" s="1"/>
      <c r="G97" s="1"/>
    </row>
    <row r="98" spans="2:7" ht="12.75" customHeight="1">
      <c r="B98" s="1925" t="s">
        <v>84</v>
      </c>
      <c r="C98" s="1925"/>
      <c r="D98" s="931"/>
      <c r="E98" s="1922">
        <v>16.776978417266186</v>
      </c>
      <c r="F98" s="1922">
        <v>93.2</v>
      </c>
      <c r="G98" s="1922">
        <v>29.62</v>
      </c>
    </row>
    <row r="99" spans="2:7" ht="12.75" customHeight="1">
      <c r="B99" s="2133" t="s">
        <v>107</v>
      </c>
      <c r="C99" s="2133"/>
      <c r="D99" s="2417"/>
      <c r="E99" s="210">
        <v>9.8571428571428577</v>
      </c>
      <c r="F99" s="210">
        <v>37.94</v>
      </c>
      <c r="G99" s="210">
        <v>19.96</v>
      </c>
    </row>
    <row r="100" spans="2:7" ht="12.75" customHeight="1">
      <c r="B100" s="2426" t="s">
        <v>29</v>
      </c>
      <c r="C100" s="2426"/>
      <c r="D100" s="2426"/>
      <c r="E100" s="2426"/>
      <c r="F100" s="1"/>
      <c r="G100" s="1"/>
    </row>
    <row r="101" spans="2:7" ht="12.75" customHeight="1">
      <c r="B101" s="1925" t="s">
        <v>31</v>
      </c>
      <c r="C101" s="1925"/>
      <c r="D101" s="931"/>
      <c r="E101" s="1949">
        <v>13.375</v>
      </c>
      <c r="F101" s="1922">
        <v>69.709999999999994</v>
      </c>
      <c r="G101" s="1922">
        <v>27.91</v>
      </c>
    </row>
    <row r="102" spans="2:7" ht="12.75" customHeight="1">
      <c r="B102" s="1791" t="s">
        <v>32</v>
      </c>
      <c r="C102" s="1791"/>
      <c r="D102" s="1792"/>
      <c r="E102" s="265">
        <v>20</v>
      </c>
      <c r="F102" s="265">
        <v>7.65</v>
      </c>
      <c r="G102" s="265" t="s">
        <v>47</v>
      </c>
    </row>
    <row r="103" spans="2:7" ht="12.75" customHeight="1">
      <c r="B103" s="1791" t="s">
        <v>33</v>
      </c>
      <c r="C103" s="1791"/>
      <c r="D103" s="1792"/>
      <c r="E103" s="265">
        <v>12.666666666666666</v>
      </c>
      <c r="F103" s="265">
        <v>80.680000000000007</v>
      </c>
      <c r="G103" s="265">
        <v>50.73</v>
      </c>
    </row>
    <row r="104" spans="2:7" ht="12.75" customHeight="1">
      <c r="B104" s="1791" t="s">
        <v>34</v>
      </c>
      <c r="C104" s="1791"/>
      <c r="D104" s="1792"/>
      <c r="E104" s="267" t="s">
        <v>657</v>
      </c>
      <c r="F104" s="265">
        <v>40.67</v>
      </c>
      <c r="G104" s="265">
        <v>8.9</v>
      </c>
    </row>
    <row r="105" spans="2:7" ht="12.75" customHeight="1">
      <c r="B105" s="1791" t="s">
        <v>35</v>
      </c>
      <c r="C105" s="1791"/>
      <c r="D105" s="1792"/>
      <c r="E105" s="265">
        <v>33.25</v>
      </c>
      <c r="F105" s="265">
        <v>94.67</v>
      </c>
      <c r="G105" s="265">
        <v>29.57</v>
      </c>
    </row>
    <row r="106" spans="2:7" ht="12.75" customHeight="1">
      <c r="B106" s="1791" t="s">
        <v>36</v>
      </c>
      <c r="C106" s="1791"/>
      <c r="D106" s="1792"/>
      <c r="E106" s="265">
        <v>9.32</v>
      </c>
      <c r="F106" s="265">
        <v>1.68</v>
      </c>
      <c r="G106" s="265">
        <v>13.68</v>
      </c>
    </row>
    <row r="107" spans="2:7" ht="12.75" customHeight="1">
      <c r="B107" s="1791" t="s">
        <v>37</v>
      </c>
      <c r="C107" s="1791"/>
      <c r="D107" s="1792"/>
      <c r="E107" s="265">
        <v>11.35</v>
      </c>
      <c r="F107" s="265">
        <v>105</v>
      </c>
      <c r="G107" s="265">
        <v>30.28</v>
      </c>
    </row>
    <row r="108" spans="2:7" ht="12.75" customHeight="1">
      <c r="B108" s="1820" t="s">
        <v>129</v>
      </c>
      <c r="C108" s="1820"/>
      <c r="D108" s="103"/>
      <c r="E108" s="267">
        <v>17</v>
      </c>
      <c r="F108" s="267">
        <v>0</v>
      </c>
      <c r="G108" s="267">
        <v>9.9</v>
      </c>
    </row>
    <row r="109" spans="2:7" ht="12.75" customHeight="1">
      <c r="B109" s="1820" t="s">
        <v>39</v>
      </c>
      <c r="C109" s="1820"/>
      <c r="D109" s="103"/>
      <c r="E109" s="267" t="s">
        <v>47</v>
      </c>
      <c r="F109" s="267" t="s">
        <v>47</v>
      </c>
      <c r="G109" s="267" t="s">
        <v>47</v>
      </c>
    </row>
    <row r="110" spans="2:7" ht="12.75" customHeight="1">
      <c r="B110" s="1923" t="s">
        <v>43</v>
      </c>
      <c r="C110" s="1923"/>
      <c r="D110" s="954"/>
      <c r="E110" s="266">
        <v>15.616766467065869</v>
      </c>
      <c r="F110" s="266">
        <v>83.47</v>
      </c>
      <c r="G110" s="266">
        <v>27.99</v>
      </c>
    </row>
    <row r="111" spans="2:7" ht="3" customHeight="1">
      <c r="B111" s="2951" t="s">
        <v>1206</v>
      </c>
      <c r="C111" s="2885"/>
      <c r="D111" s="2885"/>
      <c r="E111" s="2885"/>
      <c r="F111" s="2885"/>
      <c r="G111" s="2885"/>
    </row>
    <row r="112" spans="2:7" ht="28.5" customHeight="1">
      <c r="B112" s="2885"/>
      <c r="C112" s="2882"/>
      <c r="D112" s="2882"/>
      <c r="E112" s="2882"/>
      <c r="F112" s="2882"/>
      <c r="G112" s="2885"/>
    </row>
    <row r="113" spans="2:13" ht="6" customHeight="1">
      <c r="B113" s="2885"/>
      <c r="C113" s="2882"/>
      <c r="D113" s="2882"/>
      <c r="E113" s="2882"/>
      <c r="F113" s="2882"/>
      <c r="G113" s="2885"/>
    </row>
    <row r="114" spans="2:13" ht="67.5" customHeight="1">
      <c r="B114" s="2901"/>
      <c r="C114" s="2901"/>
      <c r="D114" s="2901"/>
      <c r="E114" s="2901"/>
      <c r="F114" s="2901"/>
      <c r="G114" s="2901"/>
    </row>
    <row r="115" spans="2:13" ht="12.75" customHeight="1">
      <c r="B115" s="1"/>
      <c r="C115" s="1"/>
      <c r="D115" s="1"/>
      <c r="E115" s="1"/>
      <c r="F115" s="1"/>
      <c r="G115" s="1"/>
    </row>
    <row r="116" spans="2:13" ht="12.75" customHeight="1">
      <c r="B116" s="1"/>
      <c r="C116" s="1"/>
      <c r="D116" s="1"/>
      <c r="E116" s="1"/>
      <c r="F116" s="1"/>
      <c r="G116" s="1"/>
    </row>
    <row r="117" spans="2:13" ht="12.75" customHeight="1">
      <c r="B117" s="1705" t="s">
        <v>131</v>
      </c>
      <c r="C117" s="1706"/>
      <c r="D117" s="1706"/>
      <c r="E117" s="1706"/>
      <c r="F117" s="1706"/>
      <c r="G117" s="1706"/>
      <c r="H117" s="1706"/>
      <c r="I117" s="1706"/>
      <c r="J117" s="1706"/>
      <c r="K117" s="1706"/>
      <c r="L117" s="1706"/>
      <c r="M117" s="1706"/>
    </row>
    <row r="118" spans="2:13" ht="12.75" customHeight="1">
      <c r="B118" s="1"/>
      <c r="C118" s="1"/>
      <c r="D118" s="1"/>
      <c r="E118" s="1"/>
      <c r="F118" s="1"/>
      <c r="G118" s="1"/>
    </row>
    <row r="119" spans="2:13" ht="12.75" customHeight="1">
      <c r="B119" s="3772" t="s">
        <v>1207</v>
      </c>
      <c r="C119" s="2885"/>
      <c r="D119" s="2912"/>
      <c r="E119" s="3801">
        <v>2025</v>
      </c>
      <c r="F119" s="1"/>
      <c r="G119" s="1"/>
    </row>
    <row r="120" spans="2:13" ht="33" customHeight="1">
      <c r="B120" s="2913"/>
      <c r="C120" s="2913"/>
      <c r="D120" s="2914"/>
      <c r="E120" s="2916"/>
      <c r="F120" s="1"/>
      <c r="G120" s="1"/>
    </row>
    <row r="121" spans="2:13" ht="12.75" customHeight="1">
      <c r="B121" s="3798" t="s">
        <v>106</v>
      </c>
      <c r="C121" s="3187"/>
      <c r="D121" s="3187"/>
      <c r="E121" s="3187"/>
      <c r="F121" s="1"/>
      <c r="G121" s="1"/>
    </row>
    <row r="122" spans="2:13" ht="12.75" customHeight="1">
      <c r="B122" s="1925" t="s">
        <v>84</v>
      </c>
      <c r="C122" s="1925"/>
      <c r="D122" s="931"/>
      <c r="E122" s="955">
        <v>1</v>
      </c>
      <c r="F122" s="1"/>
      <c r="G122" s="1"/>
    </row>
    <row r="123" spans="2:13" ht="12.75" customHeight="1">
      <c r="B123" s="933" t="s">
        <v>107</v>
      </c>
      <c r="C123" s="933"/>
      <c r="D123" s="934"/>
      <c r="E123" s="2427">
        <v>1</v>
      </c>
      <c r="F123" s="1"/>
      <c r="G123" s="1"/>
    </row>
    <row r="124" spans="2:13" ht="12.75" customHeight="1">
      <c r="B124" s="3799" t="s">
        <v>1208</v>
      </c>
      <c r="C124" s="2935"/>
      <c r="D124" s="2935"/>
      <c r="E124" s="2935"/>
      <c r="F124" s="1"/>
      <c r="G124" s="1"/>
    </row>
    <row r="125" spans="2:13" ht="12.75" customHeight="1">
      <c r="B125" s="3800" t="s">
        <v>31</v>
      </c>
      <c r="C125" s="2995"/>
      <c r="D125" s="2996"/>
      <c r="E125" s="955">
        <v>1</v>
      </c>
      <c r="F125" s="1"/>
      <c r="G125" s="1"/>
    </row>
    <row r="126" spans="2:13" ht="12.75" customHeight="1">
      <c r="B126" s="2976" t="s">
        <v>32</v>
      </c>
      <c r="C126" s="2908"/>
      <c r="D126" s="2909"/>
      <c r="E126" s="2428">
        <v>1</v>
      </c>
      <c r="F126" s="1"/>
      <c r="G126" s="1"/>
    </row>
    <row r="127" spans="2:13" ht="12.75" customHeight="1">
      <c r="B127" s="2976" t="s">
        <v>33</v>
      </c>
      <c r="C127" s="2908"/>
      <c r="D127" s="2909"/>
      <c r="E127" s="2428">
        <v>1</v>
      </c>
      <c r="F127" s="1"/>
      <c r="G127" s="1"/>
    </row>
    <row r="128" spans="2:13" ht="12.75" customHeight="1">
      <c r="B128" s="2976" t="s">
        <v>34</v>
      </c>
      <c r="C128" s="2908"/>
      <c r="D128" s="2909"/>
      <c r="E128" s="2428">
        <v>1</v>
      </c>
      <c r="F128" s="1"/>
      <c r="G128" s="1"/>
      <c r="H128" s="1"/>
      <c r="I128" s="1"/>
      <c r="J128" s="1"/>
    </row>
    <row r="129" spans="2:13" ht="12.75" customHeight="1">
      <c r="B129" s="2976" t="s">
        <v>35</v>
      </c>
      <c r="C129" s="2908"/>
      <c r="D129" s="2909"/>
      <c r="E129" s="2428">
        <v>1</v>
      </c>
      <c r="F129" s="1"/>
      <c r="G129" s="1"/>
      <c r="H129" s="1"/>
      <c r="I129" s="1"/>
      <c r="J129" s="1"/>
    </row>
    <row r="130" spans="2:13" ht="12.75" customHeight="1">
      <c r="B130" s="2976" t="s">
        <v>36</v>
      </c>
      <c r="C130" s="2908"/>
      <c r="D130" s="2909"/>
      <c r="E130" s="2428">
        <v>1</v>
      </c>
      <c r="F130" s="1"/>
      <c r="G130" s="1"/>
      <c r="H130" s="1"/>
      <c r="I130" s="1"/>
      <c r="J130" s="1"/>
    </row>
    <row r="131" spans="2:13" ht="12.75" customHeight="1">
      <c r="B131" s="2976" t="s">
        <v>37</v>
      </c>
      <c r="C131" s="2908"/>
      <c r="D131" s="2909"/>
      <c r="E131" s="2428">
        <v>1</v>
      </c>
      <c r="F131" s="1"/>
      <c r="G131" s="1"/>
      <c r="H131" s="1"/>
      <c r="I131" s="1"/>
      <c r="J131" s="1"/>
    </row>
    <row r="132" spans="2:13" ht="12.75" customHeight="1">
      <c r="B132" s="2976" t="s">
        <v>38</v>
      </c>
      <c r="C132" s="2908"/>
      <c r="D132" s="2909"/>
      <c r="E132" s="2428">
        <v>1</v>
      </c>
      <c r="F132" s="1"/>
      <c r="G132" s="1"/>
      <c r="H132" s="1"/>
      <c r="I132" s="1"/>
      <c r="J132" s="1"/>
    </row>
    <row r="133" spans="2:13" ht="12.75" customHeight="1">
      <c r="B133" s="3052" t="s">
        <v>43</v>
      </c>
      <c r="C133" s="3026"/>
      <c r="D133" s="3053"/>
      <c r="E133" s="2429">
        <v>1</v>
      </c>
      <c r="F133" s="1"/>
      <c r="G133" s="1"/>
      <c r="H133" s="1"/>
      <c r="I133" s="1"/>
      <c r="J133" s="1"/>
    </row>
    <row r="134" spans="2:13" ht="12.75" customHeight="1">
      <c r="B134" s="1"/>
      <c r="C134" s="1"/>
      <c r="D134" s="1"/>
      <c r="E134" s="1"/>
      <c r="F134" s="1"/>
      <c r="G134" s="1"/>
      <c r="H134" s="1"/>
      <c r="I134" s="1"/>
      <c r="J134" s="1"/>
    </row>
    <row r="135" spans="2:13" ht="12.75" customHeight="1">
      <c r="B135" s="1"/>
      <c r="C135" s="1"/>
      <c r="D135" s="1"/>
      <c r="E135" s="1"/>
      <c r="F135" s="1"/>
      <c r="G135" s="1"/>
      <c r="H135" s="1"/>
      <c r="I135" s="1"/>
      <c r="J135" s="1"/>
    </row>
    <row r="136" spans="2:13" ht="12.75" customHeight="1">
      <c r="B136" s="1706" t="s">
        <v>135</v>
      </c>
      <c r="C136" s="1705"/>
      <c r="D136" s="1705"/>
      <c r="E136" s="1705"/>
      <c r="F136" s="1705"/>
      <c r="G136" s="1705"/>
      <c r="H136" s="1705"/>
      <c r="I136" s="1705"/>
      <c r="J136" s="1705"/>
    </row>
    <row r="137" spans="2:13" ht="12.75" customHeight="1">
      <c r="B137" s="1"/>
      <c r="C137" s="1"/>
      <c r="D137" s="1"/>
      <c r="E137" s="1"/>
      <c r="F137" s="1"/>
      <c r="G137" s="1"/>
      <c r="H137" s="1"/>
      <c r="I137" s="1"/>
      <c r="J137" s="1"/>
    </row>
    <row r="138" spans="2:13" ht="15" customHeight="1">
      <c r="B138" s="3772" t="s">
        <v>1209</v>
      </c>
      <c r="C138" s="2885"/>
      <c r="D138" s="2912"/>
      <c r="E138" s="3783">
        <v>2023</v>
      </c>
      <c r="F138" s="2885"/>
      <c r="G138" s="3783">
        <v>2024</v>
      </c>
      <c r="H138" s="2885"/>
      <c r="I138" s="3783">
        <v>2025</v>
      </c>
      <c r="J138" s="2885"/>
    </row>
    <row r="139" spans="2:13" ht="21" customHeight="1">
      <c r="B139" s="2913"/>
      <c r="C139" s="2913"/>
      <c r="D139" s="2914"/>
      <c r="E139" s="2388" t="s">
        <v>84</v>
      </c>
      <c r="F139" s="2389" t="s">
        <v>107</v>
      </c>
      <c r="G139" s="2388" t="s">
        <v>84</v>
      </c>
      <c r="H139" s="2389" t="s">
        <v>107</v>
      </c>
      <c r="I139" s="2388" t="s">
        <v>84</v>
      </c>
      <c r="J139" s="2389" t="s">
        <v>107</v>
      </c>
    </row>
    <row r="140" spans="2:13" ht="12.75" customHeight="1">
      <c r="B140" s="1925" t="s">
        <v>31</v>
      </c>
      <c r="C140" s="1925"/>
      <c r="D140" s="931"/>
      <c r="E140" s="2430">
        <v>0.8125</v>
      </c>
      <c r="F140" s="2162">
        <v>0.1875</v>
      </c>
      <c r="G140" s="2430">
        <v>0.8125</v>
      </c>
      <c r="H140" s="2162">
        <v>0.1875</v>
      </c>
      <c r="I140" s="2430">
        <v>0.88200000000000001</v>
      </c>
      <c r="J140" s="2162">
        <v>0.11799999999999999</v>
      </c>
    </row>
    <row r="141" spans="2:13" ht="12.75" customHeight="1">
      <c r="B141" s="1791" t="s">
        <v>32</v>
      </c>
      <c r="C141" s="1791"/>
      <c r="D141" s="1792"/>
      <c r="E141" s="2430">
        <v>0</v>
      </c>
      <c r="F141" s="1846">
        <v>1</v>
      </c>
      <c r="G141" s="2430">
        <v>0.5</v>
      </c>
      <c r="H141" s="1846">
        <v>0.5</v>
      </c>
      <c r="I141" s="2430">
        <v>0</v>
      </c>
      <c r="J141" s="1846">
        <v>0</v>
      </c>
    </row>
    <row r="142" spans="2:13" ht="12.75" customHeight="1">
      <c r="B142" s="1791" t="s">
        <v>33</v>
      </c>
      <c r="C142" s="1791"/>
      <c r="D142" s="1792"/>
      <c r="E142" s="159">
        <v>0.92307692307692313</v>
      </c>
      <c r="F142" s="1846">
        <v>7.6923076923076927E-2</v>
      </c>
      <c r="G142" s="159">
        <v>0.92900000000000005</v>
      </c>
      <c r="H142" s="1846">
        <v>7.0999999999999994E-2</v>
      </c>
      <c r="I142" s="159">
        <v>1</v>
      </c>
      <c r="J142" s="1846">
        <v>0</v>
      </c>
      <c r="K142" s="1"/>
      <c r="L142" s="1"/>
      <c r="M142" s="1"/>
    </row>
    <row r="143" spans="2:13" ht="12.75" customHeight="1">
      <c r="B143" s="1791" t="s">
        <v>34</v>
      </c>
      <c r="C143" s="1791"/>
      <c r="D143" s="1792"/>
      <c r="E143" s="2430">
        <v>0.3</v>
      </c>
      <c r="F143" s="1846">
        <v>0.7</v>
      </c>
      <c r="G143" s="2430">
        <v>0.25</v>
      </c>
      <c r="H143" s="1846">
        <v>0.75</v>
      </c>
      <c r="I143" s="2430">
        <v>0.63600000000000001</v>
      </c>
      <c r="J143" s="1846">
        <v>0.36399999999999999</v>
      </c>
      <c r="K143" s="1"/>
      <c r="L143" s="1"/>
      <c r="M143" s="1"/>
    </row>
    <row r="144" spans="2:13" ht="12.75" customHeight="1">
      <c r="B144" s="1791" t="s">
        <v>35</v>
      </c>
      <c r="C144" s="1791"/>
      <c r="D144" s="1792"/>
      <c r="E144" s="159">
        <v>0.8125</v>
      </c>
      <c r="F144" s="1846">
        <v>0.1875</v>
      </c>
      <c r="G144" s="159">
        <v>0.83299999999999996</v>
      </c>
      <c r="H144" s="1846">
        <v>0.16700000000000001</v>
      </c>
      <c r="I144" s="159">
        <v>0.85199999999999998</v>
      </c>
      <c r="J144" s="1846">
        <v>0.14799999999999999</v>
      </c>
      <c r="K144" s="1"/>
      <c r="L144" s="1"/>
      <c r="M144" s="1"/>
    </row>
    <row r="145" spans="2:13" ht="12.75" customHeight="1">
      <c r="B145" s="1791" t="s">
        <v>36</v>
      </c>
      <c r="C145" s="1791"/>
      <c r="D145" s="1792"/>
      <c r="E145" s="2430">
        <v>0.6470588235294118</v>
      </c>
      <c r="F145" s="1846">
        <v>0.35294117647058826</v>
      </c>
      <c r="G145" s="2430">
        <v>0.47099999999999997</v>
      </c>
      <c r="H145" s="1846">
        <v>0.52900000000000003</v>
      </c>
      <c r="I145" s="2430">
        <v>0.56499999999999995</v>
      </c>
      <c r="J145" s="1846">
        <v>0.435</v>
      </c>
      <c r="K145" s="1"/>
      <c r="L145" s="1"/>
      <c r="M145" s="1"/>
    </row>
    <row r="146" spans="2:13" ht="12.75" customHeight="1">
      <c r="B146" s="1791" t="s">
        <v>37</v>
      </c>
      <c r="C146" s="1791"/>
      <c r="D146" s="1792"/>
      <c r="E146" s="159">
        <v>0.91764705882352937</v>
      </c>
      <c r="F146" s="1846">
        <v>8.2352941176470587E-2</v>
      </c>
      <c r="G146" s="159">
        <v>0.92100000000000004</v>
      </c>
      <c r="H146" s="1846">
        <v>7.9000000000000001E-2</v>
      </c>
      <c r="I146" s="159">
        <v>0.89039999999999997</v>
      </c>
      <c r="J146" s="1846">
        <v>0.106</v>
      </c>
      <c r="K146" s="1"/>
      <c r="L146" s="1"/>
      <c r="M146" s="1"/>
    </row>
    <row r="147" spans="2:13" ht="12.75" customHeight="1">
      <c r="B147" s="1791" t="s">
        <v>39</v>
      </c>
      <c r="C147" s="1791"/>
      <c r="D147" s="1792"/>
      <c r="E147" s="956">
        <v>0.4</v>
      </c>
      <c r="F147" s="2413">
        <v>0.6</v>
      </c>
      <c r="G147" s="957" t="s">
        <v>657</v>
      </c>
      <c r="H147" s="2431" t="s">
        <v>657</v>
      </c>
      <c r="I147" s="957">
        <v>0</v>
      </c>
      <c r="J147" s="2432">
        <v>1</v>
      </c>
      <c r="K147" s="1"/>
      <c r="L147" s="1"/>
      <c r="M147" s="1"/>
    </row>
    <row r="148" spans="2:13" ht="12.75" customHeight="1">
      <c r="B148" s="1795" t="s">
        <v>43</v>
      </c>
      <c r="C148" s="1795"/>
      <c r="D148" s="1796"/>
      <c r="E148" s="958">
        <v>0.81</v>
      </c>
      <c r="F148" s="1848">
        <v>0.18990000000000001</v>
      </c>
      <c r="G148" s="958">
        <v>0.82399999999999995</v>
      </c>
      <c r="H148" s="1848">
        <v>0.17599999999999999</v>
      </c>
      <c r="I148" s="958">
        <v>0.83199999999999996</v>
      </c>
      <c r="J148" s="1848">
        <v>0.16800000000000001</v>
      </c>
      <c r="K148" s="1"/>
      <c r="L148" s="1"/>
      <c r="M148" s="1"/>
    </row>
    <row r="149" spans="2:13" ht="12.75" customHeight="1">
      <c r="B149" s="1"/>
      <c r="C149" s="1"/>
      <c r="D149" s="1"/>
      <c r="E149" s="1"/>
      <c r="F149" s="1"/>
      <c r="G149" s="1"/>
      <c r="H149" s="1"/>
      <c r="I149" s="1"/>
      <c r="J149" s="1"/>
      <c r="K149" s="1"/>
      <c r="L149" s="1"/>
      <c r="M149" s="1"/>
    </row>
    <row r="150" spans="2:13" ht="18.75" customHeight="1">
      <c r="B150" s="3772" t="s">
        <v>1210</v>
      </c>
      <c r="C150" s="2885"/>
      <c r="D150" s="2912"/>
      <c r="E150" s="3783">
        <v>2023</v>
      </c>
      <c r="F150" s="2885"/>
      <c r="G150" s="2885"/>
      <c r="H150" s="3783">
        <v>2024</v>
      </c>
      <c r="I150" s="2885"/>
      <c r="J150" s="2885"/>
      <c r="K150" s="3768">
        <v>2025</v>
      </c>
      <c r="L150" s="2885"/>
      <c r="M150" s="2885"/>
    </row>
    <row r="151" spans="2:13" ht="42.75" customHeight="1">
      <c r="B151" s="2913"/>
      <c r="C151" s="2913"/>
      <c r="D151" s="2914"/>
      <c r="E151" s="2433" t="s">
        <v>109</v>
      </c>
      <c r="F151" s="959" t="s">
        <v>110</v>
      </c>
      <c r="G151" s="2434" t="s">
        <v>111</v>
      </c>
      <c r="H151" s="2433" t="s">
        <v>109</v>
      </c>
      <c r="I151" s="959" t="s">
        <v>110</v>
      </c>
      <c r="J151" s="2434" t="s">
        <v>111</v>
      </c>
      <c r="K151" s="2433" t="s">
        <v>109</v>
      </c>
      <c r="L151" s="959" t="s">
        <v>110</v>
      </c>
      <c r="M151" s="2434" t="s">
        <v>111</v>
      </c>
    </row>
    <row r="152" spans="2:13" ht="12.75" customHeight="1">
      <c r="B152" s="1925" t="s">
        <v>31</v>
      </c>
      <c r="C152" s="1925"/>
      <c r="D152" s="931"/>
      <c r="E152" s="2430">
        <v>0</v>
      </c>
      <c r="F152" s="2167">
        <v>0.875</v>
      </c>
      <c r="G152" s="2162">
        <v>0.125</v>
      </c>
      <c r="H152" s="2430">
        <v>0</v>
      </c>
      <c r="I152" s="2167">
        <v>0.875</v>
      </c>
      <c r="J152" s="2162">
        <v>0.125</v>
      </c>
      <c r="K152" s="2430">
        <v>0</v>
      </c>
      <c r="L152" s="2167">
        <v>0.88200000000000001</v>
      </c>
      <c r="M152" s="2162">
        <v>0.11799999999999999</v>
      </c>
    </row>
    <row r="153" spans="2:13" ht="12.75" customHeight="1">
      <c r="B153" s="1791" t="s">
        <v>32</v>
      </c>
      <c r="C153" s="1791"/>
      <c r="D153" s="1792"/>
      <c r="E153" s="159">
        <v>0</v>
      </c>
      <c r="F153" s="160">
        <v>1</v>
      </c>
      <c r="G153" s="1846">
        <v>0</v>
      </c>
      <c r="H153" s="159">
        <v>0</v>
      </c>
      <c r="I153" s="160">
        <v>1</v>
      </c>
      <c r="J153" s="1846">
        <v>0</v>
      </c>
      <c r="K153" s="159">
        <v>0</v>
      </c>
      <c r="L153" s="160">
        <v>0</v>
      </c>
      <c r="M153" s="1846">
        <v>0</v>
      </c>
    </row>
    <row r="154" spans="2:13" ht="12.75" customHeight="1">
      <c r="B154" s="1791" t="s">
        <v>33</v>
      </c>
      <c r="C154" s="1791"/>
      <c r="D154" s="1792"/>
      <c r="E154" s="159">
        <v>0</v>
      </c>
      <c r="F154" s="160">
        <v>0.75</v>
      </c>
      <c r="G154" s="1846">
        <v>0.25</v>
      </c>
      <c r="H154" s="159">
        <v>0</v>
      </c>
      <c r="I154" s="160">
        <v>0.78600000000000003</v>
      </c>
      <c r="J154" s="1846">
        <v>0.214</v>
      </c>
      <c r="K154" s="159">
        <v>0</v>
      </c>
      <c r="L154" s="160">
        <v>0.69199999999999995</v>
      </c>
      <c r="M154" s="1846">
        <v>0.308</v>
      </c>
    </row>
    <row r="155" spans="2:13" ht="12.75" customHeight="1">
      <c r="B155" s="1791" t="s">
        <v>34</v>
      </c>
      <c r="C155" s="1791"/>
      <c r="D155" s="1792"/>
      <c r="E155" s="159">
        <v>0.1</v>
      </c>
      <c r="F155" s="160">
        <v>0.8</v>
      </c>
      <c r="G155" s="1846">
        <v>0.1</v>
      </c>
      <c r="H155" s="159">
        <v>0</v>
      </c>
      <c r="I155" s="160">
        <v>1</v>
      </c>
      <c r="J155" s="1846">
        <v>0</v>
      </c>
      <c r="K155" s="159">
        <v>0</v>
      </c>
      <c r="L155" s="160">
        <v>0.63600000000000001</v>
      </c>
      <c r="M155" s="1846">
        <v>0.36399999999999999</v>
      </c>
    </row>
    <row r="156" spans="2:13" ht="12.75" customHeight="1">
      <c r="B156" s="1791" t="s">
        <v>35</v>
      </c>
      <c r="C156" s="1791"/>
      <c r="D156" s="1792"/>
      <c r="E156" s="159">
        <v>3.3300000000000003E-2</v>
      </c>
      <c r="F156" s="160">
        <v>0.76659999999999995</v>
      </c>
      <c r="G156" s="1846">
        <v>0.2</v>
      </c>
      <c r="H156" s="159">
        <v>0</v>
      </c>
      <c r="I156" s="160">
        <v>0.76659999999999995</v>
      </c>
      <c r="J156" s="1846">
        <v>0.23300000000000001</v>
      </c>
      <c r="K156" s="159">
        <v>0</v>
      </c>
      <c r="L156" s="160">
        <v>0.70399999999999996</v>
      </c>
      <c r="M156" s="1846">
        <v>0.29599999999999999</v>
      </c>
    </row>
    <row r="157" spans="2:13" ht="12.75" customHeight="1">
      <c r="B157" s="1791" t="s">
        <v>36</v>
      </c>
      <c r="C157" s="1791"/>
      <c r="D157" s="1792"/>
      <c r="E157" s="159">
        <v>0</v>
      </c>
      <c r="F157" s="160">
        <v>0.82350000000000001</v>
      </c>
      <c r="G157" s="1846">
        <v>0.1764</v>
      </c>
      <c r="H157" s="159">
        <v>0</v>
      </c>
      <c r="I157" s="160">
        <v>0.70599999999999996</v>
      </c>
      <c r="J157" s="1846">
        <v>0.29399999999999998</v>
      </c>
      <c r="K157" s="159">
        <v>0</v>
      </c>
      <c r="L157" s="160">
        <v>0.78300000000000003</v>
      </c>
      <c r="M157" s="1846">
        <v>0.217</v>
      </c>
    </row>
    <row r="158" spans="2:13" ht="12.75" customHeight="1">
      <c r="B158" s="1791" t="s">
        <v>37</v>
      </c>
      <c r="C158" s="1791"/>
      <c r="D158" s="1792"/>
      <c r="E158" s="159">
        <v>0</v>
      </c>
      <c r="F158" s="160">
        <v>0.77029999999999998</v>
      </c>
      <c r="G158" s="1846">
        <v>0.22969999999999999</v>
      </c>
      <c r="H158" s="159">
        <v>3.9E-2</v>
      </c>
      <c r="I158" s="160">
        <v>0.65800000000000003</v>
      </c>
      <c r="J158" s="1846">
        <v>0.30299999999999999</v>
      </c>
      <c r="K158" s="159">
        <v>0.14399999999999999</v>
      </c>
      <c r="L158" s="160">
        <v>0.51</v>
      </c>
      <c r="M158" s="1846">
        <v>0.34599999999999997</v>
      </c>
    </row>
    <row r="159" spans="2:13" ht="12.75" customHeight="1">
      <c r="B159" s="1791" t="s">
        <v>39</v>
      </c>
      <c r="C159" s="1791"/>
      <c r="D159" s="1792"/>
      <c r="E159" s="159">
        <v>1</v>
      </c>
      <c r="F159" s="160">
        <v>0</v>
      </c>
      <c r="G159" s="1846">
        <v>0</v>
      </c>
      <c r="H159" s="960" t="s">
        <v>657</v>
      </c>
      <c r="I159" s="961" t="s">
        <v>657</v>
      </c>
      <c r="J159" s="2249" t="s">
        <v>657</v>
      </c>
      <c r="K159" s="960">
        <v>1</v>
      </c>
      <c r="L159" s="961">
        <v>0</v>
      </c>
      <c r="M159" s="2249">
        <v>0</v>
      </c>
    </row>
    <row r="160" spans="2:13" ht="15" customHeight="1">
      <c r="B160" s="1795" t="s">
        <v>43</v>
      </c>
      <c r="C160" s="1795"/>
      <c r="D160" s="1796"/>
      <c r="E160" s="958">
        <v>4.4999999999999998E-2</v>
      </c>
      <c r="F160" s="154">
        <v>0.73141999999999996</v>
      </c>
      <c r="G160" s="1848">
        <v>0.22850000000000001</v>
      </c>
      <c r="H160" s="958">
        <v>1.9E-2</v>
      </c>
      <c r="I160" s="154">
        <v>0.73</v>
      </c>
      <c r="J160" s="1848">
        <v>0.252</v>
      </c>
      <c r="K160" s="958">
        <v>8.6300000000000002E-2</v>
      </c>
      <c r="L160" s="154">
        <v>0.61419999999999997</v>
      </c>
      <c r="M160" s="1848">
        <v>0.29949999999999999</v>
      </c>
    </row>
    <row r="161" spans="2:13" ht="12.75" customHeight="1">
      <c r="B161" s="1"/>
      <c r="C161" s="1"/>
      <c r="D161" s="1"/>
      <c r="E161" s="1"/>
      <c r="F161" s="1"/>
      <c r="G161" s="1"/>
      <c r="H161" s="1"/>
      <c r="I161" s="1"/>
      <c r="J161" s="1"/>
      <c r="K161" s="1"/>
      <c r="L161" s="1"/>
      <c r="M161" s="1"/>
    </row>
    <row r="162" spans="2:13" ht="12.75" customHeight="1">
      <c r="B162" s="3772" t="s">
        <v>1211</v>
      </c>
      <c r="C162" s="2885"/>
      <c r="D162" s="2885"/>
      <c r="E162" s="2885"/>
      <c r="F162" s="2885"/>
      <c r="G162" s="2912"/>
      <c r="H162" s="3795" t="s">
        <v>140</v>
      </c>
      <c r="I162" s="3795" t="s">
        <v>659</v>
      </c>
      <c r="J162" s="3795" t="s">
        <v>142</v>
      </c>
      <c r="K162" s="3795" t="s">
        <v>143</v>
      </c>
      <c r="L162" s="3795" t="s">
        <v>660</v>
      </c>
      <c r="M162" s="3796" t="s">
        <v>661</v>
      </c>
    </row>
    <row r="163" spans="2:13" ht="18.75" customHeight="1">
      <c r="B163" s="2913"/>
      <c r="C163" s="2913"/>
      <c r="D163" s="2913"/>
      <c r="E163" s="2913"/>
      <c r="F163" s="2913"/>
      <c r="G163" s="2914"/>
      <c r="H163" s="2916"/>
      <c r="I163" s="2916"/>
      <c r="J163" s="2916"/>
      <c r="K163" s="2916"/>
      <c r="L163" s="2916"/>
      <c r="M163" s="2918"/>
    </row>
    <row r="164" spans="2:13" ht="12.75" customHeight="1">
      <c r="B164" s="208" t="s">
        <v>30</v>
      </c>
      <c r="C164" s="208"/>
      <c r="D164" s="208"/>
      <c r="E164" s="208"/>
      <c r="F164" s="208"/>
      <c r="G164" s="1867"/>
      <c r="H164" s="164" t="s">
        <v>657</v>
      </c>
      <c r="I164" s="164" t="s">
        <v>657</v>
      </c>
      <c r="J164" s="164" t="s">
        <v>657</v>
      </c>
      <c r="K164" s="164" t="s">
        <v>657</v>
      </c>
      <c r="L164" s="164" t="s">
        <v>657</v>
      </c>
      <c r="M164" s="1852" t="s">
        <v>657</v>
      </c>
    </row>
    <row r="165" spans="2:13" ht="12.75" customHeight="1">
      <c r="B165" s="1791" t="s">
        <v>596</v>
      </c>
      <c r="C165" s="1791"/>
      <c r="D165" s="1791"/>
      <c r="E165" s="1791"/>
      <c r="F165" s="1791"/>
      <c r="G165" s="1792"/>
      <c r="H165" s="165">
        <v>0</v>
      </c>
      <c r="I165" s="165">
        <v>0.93799999999999994</v>
      </c>
      <c r="J165" s="165">
        <v>0</v>
      </c>
      <c r="K165" s="165">
        <v>0</v>
      </c>
      <c r="L165" s="165">
        <v>6.3E-2</v>
      </c>
      <c r="M165" s="166">
        <v>0</v>
      </c>
    </row>
    <row r="166" spans="2:13" ht="12.75" customHeight="1">
      <c r="B166" s="1791" t="s">
        <v>32</v>
      </c>
      <c r="C166" s="1791"/>
      <c r="D166" s="1791"/>
      <c r="E166" s="1791"/>
      <c r="F166" s="1791"/>
      <c r="G166" s="1792"/>
      <c r="H166" s="165">
        <v>0</v>
      </c>
      <c r="I166" s="165">
        <v>1</v>
      </c>
      <c r="J166" s="165">
        <v>0</v>
      </c>
      <c r="K166" s="165">
        <v>0</v>
      </c>
      <c r="L166" s="165">
        <v>0</v>
      </c>
      <c r="M166" s="166">
        <v>0</v>
      </c>
    </row>
    <row r="167" spans="2:13" ht="12.75" customHeight="1">
      <c r="B167" s="1791" t="s">
        <v>33</v>
      </c>
      <c r="C167" s="1791"/>
      <c r="D167" s="1791"/>
      <c r="E167" s="1791"/>
      <c r="F167" s="1791"/>
      <c r="G167" s="1792"/>
      <c r="H167" s="165">
        <v>0</v>
      </c>
      <c r="I167" s="165">
        <v>0.92900000000000005</v>
      </c>
      <c r="J167" s="165">
        <v>0</v>
      </c>
      <c r="K167" s="165">
        <v>0</v>
      </c>
      <c r="L167" s="165">
        <v>7.0999999999999994E-2</v>
      </c>
      <c r="M167" s="166">
        <v>0</v>
      </c>
    </row>
    <row r="168" spans="2:13" ht="12.75" customHeight="1">
      <c r="B168" s="1791" t="s">
        <v>597</v>
      </c>
      <c r="C168" s="1791"/>
      <c r="D168" s="1791"/>
      <c r="E168" s="1791"/>
      <c r="F168" s="1791"/>
      <c r="G168" s="1792"/>
      <c r="H168" s="165">
        <v>0</v>
      </c>
      <c r="I168" s="165">
        <v>0.75</v>
      </c>
      <c r="J168" s="165">
        <v>0</v>
      </c>
      <c r="K168" s="165">
        <v>0</v>
      </c>
      <c r="L168" s="165">
        <v>0.25</v>
      </c>
      <c r="M168" s="166">
        <v>0</v>
      </c>
    </row>
    <row r="169" spans="2:13" ht="12.75" customHeight="1">
      <c r="B169" s="1791" t="s">
        <v>598</v>
      </c>
      <c r="C169" s="1791"/>
      <c r="D169" s="1791"/>
      <c r="E169" s="1791"/>
      <c r="F169" s="1791"/>
      <c r="G169" s="1792"/>
      <c r="H169" s="165">
        <v>0</v>
      </c>
      <c r="I169" s="165">
        <v>0.83299999999999996</v>
      </c>
      <c r="J169" s="165">
        <v>0</v>
      </c>
      <c r="K169" s="165">
        <v>3.3000000000000002E-2</v>
      </c>
      <c r="L169" s="165">
        <v>0.13300000000000001</v>
      </c>
      <c r="M169" s="166">
        <v>0</v>
      </c>
    </row>
    <row r="170" spans="2:13" ht="12.75" customHeight="1">
      <c r="B170" s="1791" t="s">
        <v>36</v>
      </c>
      <c r="C170" s="1791"/>
      <c r="D170" s="1791"/>
      <c r="E170" s="1791"/>
      <c r="F170" s="1791"/>
      <c r="G170" s="1792"/>
      <c r="H170" s="165">
        <v>0</v>
      </c>
      <c r="I170" s="165">
        <v>0.82399999999999995</v>
      </c>
      <c r="J170" s="165">
        <v>0</v>
      </c>
      <c r="K170" s="165">
        <v>0.11799999999999999</v>
      </c>
      <c r="L170" s="165">
        <v>5.8999999999999997E-2</v>
      </c>
      <c r="M170" s="166">
        <v>0</v>
      </c>
    </row>
    <row r="171" spans="2:13" ht="12.75" customHeight="1">
      <c r="B171" s="1791" t="s">
        <v>37</v>
      </c>
      <c r="C171" s="1791"/>
      <c r="D171" s="1791"/>
      <c r="E171" s="1791"/>
      <c r="F171" s="1791"/>
      <c r="G171" s="1792"/>
      <c r="H171" s="165">
        <v>0</v>
      </c>
      <c r="I171" s="165">
        <v>0.85499999999999998</v>
      </c>
      <c r="J171" s="165">
        <v>0</v>
      </c>
      <c r="K171" s="165">
        <v>3.9E-2</v>
      </c>
      <c r="L171" s="165">
        <v>0.105</v>
      </c>
      <c r="M171" s="166">
        <v>0</v>
      </c>
    </row>
    <row r="172" spans="2:13" ht="12.75" customHeight="1">
      <c r="B172" s="1795" t="s">
        <v>43</v>
      </c>
      <c r="C172" s="1795"/>
      <c r="D172" s="1795"/>
      <c r="E172" s="1795"/>
      <c r="F172" s="1795"/>
      <c r="G172" s="1796"/>
      <c r="H172" s="167">
        <v>0</v>
      </c>
      <c r="I172" s="167">
        <v>0.86199999999999999</v>
      </c>
      <c r="J172" s="167">
        <v>0</v>
      </c>
      <c r="K172" s="167">
        <v>3.7999999999999999E-2</v>
      </c>
      <c r="L172" s="167">
        <v>0.10100000000000001</v>
      </c>
      <c r="M172" s="168">
        <v>0</v>
      </c>
    </row>
    <row r="173" spans="2:13" ht="18.75" customHeight="1">
      <c r="B173" s="3283" t="s">
        <v>1212</v>
      </c>
      <c r="C173" s="2964"/>
      <c r="D173" s="2964"/>
      <c r="E173" s="2964"/>
      <c r="F173" s="2964"/>
      <c r="G173" s="2964"/>
      <c r="H173" s="2964"/>
      <c r="I173" s="2964"/>
      <c r="J173" s="2964"/>
      <c r="K173" s="2964"/>
      <c r="L173" s="2964"/>
      <c r="M173" s="2964"/>
    </row>
    <row r="175" spans="2:13" ht="29.25" customHeight="1">
      <c r="B175" s="3772" t="s">
        <v>1213</v>
      </c>
      <c r="C175" s="2885"/>
      <c r="D175" s="2885"/>
      <c r="E175" s="2885"/>
      <c r="F175" s="2885"/>
      <c r="G175" s="2912"/>
      <c r="H175" s="3795" t="s">
        <v>140</v>
      </c>
      <c r="I175" s="3795" t="s">
        <v>659</v>
      </c>
      <c r="J175" s="3795" t="s">
        <v>142</v>
      </c>
      <c r="K175" s="3795" t="s">
        <v>143</v>
      </c>
      <c r="L175" s="3796" t="s">
        <v>660</v>
      </c>
      <c r="M175" s="3797"/>
    </row>
    <row r="176" spans="2:13" ht="9.75" customHeight="1">
      <c r="B176" s="2913"/>
      <c r="C176" s="2913"/>
      <c r="D176" s="2913"/>
      <c r="E176" s="2913"/>
      <c r="F176" s="2913"/>
      <c r="G176" s="2914"/>
      <c r="H176" s="2916"/>
      <c r="I176" s="2916"/>
      <c r="J176" s="2916"/>
      <c r="K176" s="2916"/>
      <c r="L176" s="2918"/>
      <c r="M176" s="2885"/>
    </row>
    <row r="177" spans="2:13" ht="15.75" customHeight="1">
      <c r="B177" s="2960" t="s">
        <v>30</v>
      </c>
      <c r="C177" s="2908"/>
      <c r="D177" s="2908"/>
      <c r="E177" s="2908"/>
      <c r="F177" s="2908"/>
      <c r="G177" s="2908"/>
      <c r="H177" s="962" t="s">
        <v>657</v>
      </c>
      <c r="I177" s="962" t="s">
        <v>657</v>
      </c>
      <c r="J177" s="962" t="s">
        <v>657</v>
      </c>
      <c r="K177" s="962" t="s">
        <v>657</v>
      </c>
      <c r="L177" s="963" t="s">
        <v>657</v>
      </c>
      <c r="M177" s="2435"/>
    </row>
    <row r="178" spans="2:13" ht="15" customHeight="1">
      <c r="B178" s="2960" t="s">
        <v>596</v>
      </c>
      <c r="C178" s="2908"/>
      <c r="D178" s="2908"/>
      <c r="E178" s="2908"/>
      <c r="F178" s="2908"/>
      <c r="G178" s="2908"/>
      <c r="H178" s="172">
        <v>0</v>
      </c>
      <c r="I178" s="172">
        <v>0.88200000000000001</v>
      </c>
      <c r="J178" s="172">
        <v>0</v>
      </c>
      <c r="K178" s="172">
        <v>0</v>
      </c>
      <c r="L178" s="1853">
        <v>0.11799999999999999</v>
      </c>
      <c r="M178" s="2200"/>
    </row>
    <row r="179" spans="2:13" ht="12.75" customHeight="1">
      <c r="B179" s="2960" t="s">
        <v>32</v>
      </c>
      <c r="C179" s="2908"/>
      <c r="D179" s="2908"/>
      <c r="E179" s="2908"/>
      <c r="F179" s="2908"/>
      <c r="G179" s="2909"/>
      <c r="H179" s="172">
        <v>0</v>
      </c>
      <c r="I179" s="172">
        <v>0</v>
      </c>
      <c r="J179" s="172">
        <v>0</v>
      </c>
      <c r="K179" s="172">
        <v>0</v>
      </c>
      <c r="L179" s="1853">
        <v>0</v>
      </c>
      <c r="M179" s="2200"/>
    </row>
    <row r="180" spans="2:13" ht="12.75" customHeight="1">
      <c r="B180" s="2960" t="s">
        <v>33</v>
      </c>
      <c r="C180" s="2908"/>
      <c r="D180" s="2908"/>
      <c r="E180" s="2908"/>
      <c r="F180" s="2908"/>
      <c r="G180" s="2909"/>
      <c r="H180" s="172">
        <v>0</v>
      </c>
      <c r="I180" s="172">
        <v>0.92300000000000004</v>
      </c>
      <c r="J180" s="172">
        <v>0</v>
      </c>
      <c r="K180" s="172">
        <v>0</v>
      </c>
      <c r="L180" s="1853">
        <v>7.6999999999999999E-2</v>
      </c>
      <c r="M180" s="2200"/>
    </row>
    <row r="181" spans="2:13" ht="13.5" customHeight="1">
      <c r="B181" s="2960" t="s">
        <v>597</v>
      </c>
      <c r="C181" s="2908"/>
      <c r="D181" s="2908"/>
      <c r="E181" s="2908"/>
      <c r="F181" s="2908"/>
      <c r="G181" s="2909"/>
      <c r="H181" s="172">
        <v>0</v>
      </c>
      <c r="I181" s="172">
        <v>0.81799999999999995</v>
      </c>
      <c r="J181" s="172">
        <v>0</v>
      </c>
      <c r="K181" s="172">
        <v>0</v>
      </c>
      <c r="L181" s="1853">
        <v>0.182</v>
      </c>
      <c r="M181" s="2200"/>
    </row>
    <row r="182" spans="2:13" ht="12.75" customHeight="1">
      <c r="B182" s="2960" t="s">
        <v>598</v>
      </c>
      <c r="C182" s="2908"/>
      <c r="D182" s="2908"/>
      <c r="E182" s="2908"/>
      <c r="F182" s="2908"/>
      <c r="G182" s="2909"/>
      <c r="H182" s="172">
        <v>0</v>
      </c>
      <c r="I182" s="172">
        <v>0.88900000000000001</v>
      </c>
      <c r="J182" s="172">
        <v>0</v>
      </c>
      <c r="K182" s="172">
        <v>3.6999999999999998E-2</v>
      </c>
      <c r="L182" s="1853">
        <v>7.3999999999999996E-2</v>
      </c>
      <c r="M182" s="2200"/>
    </row>
    <row r="183" spans="2:13" ht="11.25" customHeight="1">
      <c r="B183" s="2960" t="s">
        <v>36</v>
      </c>
      <c r="C183" s="2908"/>
      <c r="D183" s="2908"/>
      <c r="E183" s="2908"/>
      <c r="F183" s="2908"/>
      <c r="G183" s="2909"/>
      <c r="H183" s="172">
        <v>0</v>
      </c>
      <c r="I183" s="172">
        <v>0.95699999999999996</v>
      </c>
      <c r="J183" s="172">
        <v>0</v>
      </c>
      <c r="K183" s="172">
        <v>4.2999999999999997E-2</v>
      </c>
      <c r="L183" s="1853">
        <v>0</v>
      </c>
      <c r="M183" s="2200"/>
    </row>
    <row r="184" spans="2:13" ht="11.25" customHeight="1">
      <c r="B184" s="2960" t="s">
        <v>37</v>
      </c>
      <c r="C184" s="2908"/>
      <c r="D184" s="2908"/>
      <c r="E184" s="2908"/>
      <c r="F184" s="2908"/>
      <c r="G184" s="2909"/>
      <c r="H184" s="172">
        <v>0.01</v>
      </c>
      <c r="I184" s="172">
        <v>0.76</v>
      </c>
      <c r="J184" s="172">
        <v>0.01</v>
      </c>
      <c r="K184" s="172">
        <v>4.8000000000000001E-2</v>
      </c>
      <c r="L184" s="1853">
        <v>0.17299999999999999</v>
      </c>
      <c r="M184" s="2200"/>
    </row>
    <row r="185" spans="2:13" ht="12.75" customHeight="1">
      <c r="B185" s="3313" t="s">
        <v>39</v>
      </c>
      <c r="C185" s="2993"/>
      <c r="D185" s="2993"/>
      <c r="E185" s="2993"/>
      <c r="F185" s="2993"/>
      <c r="G185" s="2994"/>
      <c r="H185" s="964">
        <v>0</v>
      </c>
      <c r="I185" s="964">
        <v>1</v>
      </c>
      <c r="J185" s="964">
        <v>0</v>
      </c>
      <c r="K185" s="964">
        <v>0</v>
      </c>
      <c r="L185" s="965">
        <v>0</v>
      </c>
      <c r="M185" s="2200"/>
    </row>
    <row r="186" spans="2:13" ht="15.75" customHeight="1">
      <c r="B186" s="3071" t="s">
        <v>43</v>
      </c>
      <c r="C186" s="2930"/>
      <c r="D186" s="2930"/>
      <c r="E186" s="2930"/>
      <c r="F186" s="2930"/>
      <c r="G186" s="2931"/>
      <c r="H186" s="966">
        <v>5.0000000000000001E-3</v>
      </c>
      <c r="I186" s="966">
        <v>0.82699999999999996</v>
      </c>
      <c r="J186" s="966">
        <v>5.0000000000000001E-3</v>
      </c>
      <c r="K186" s="966">
        <v>3.5999999999999997E-2</v>
      </c>
      <c r="L186" s="2436">
        <v>0.127</v>
      </c>
      <c r="M186" s="2187"/>
    </row>
    <row r="187" spans="2:13" ht="14.25">
      <c r="B187" s="3794" t="s">
        <v>1214</v>
      </c>
      <c r="C187" s="2935"/>
      <c r="D187" s="2935"/>
      <c r="E187" s="2935"/>
      <c r="F187" s="2935"/>
      <c r="G187" s="2935"/>
      <c r="H187" s="2935"/>
      <c r="I187" s="2935"/>
      <c r="J187" s="2935"/>
      <c r="K187" s="2935"/>
      <c r="L187" s="2935"/>
    </row>
    <row r="189" spans="2:13" ht="12.75" customHeight="1">
      <c r="B189" s="1706" t="s">
        <v>148</v>
      </c>
      <c r="C189" s="1706"/>
      <c r="D189" s="1706"/>
      <c r="E189" s="1706"/>
      <c r="F189" s="1706"/>
      <c r="G189" s="1706"/>
      <c r="H189" s="1706"/>
      <c r="I189" s="1706"/>
      <c r="J189" s="1706"/>
      <c r="K189" s="1706"/>
      <c r="L189" s="1706"/>
      <c r="M189" s="1706"/>
    </row>
    <row r="190" spans="2:13" ht="12.75" customHeight="1">
      <c r="B190" s="1"/>
      <c r="C190" s="1"/>
      <c r="D190" s="1"/>
      <c r="E190" s="1"/>
      <c r="F190" s="1"/>
    </row>
    <row r="191" spans="2:13" ht="12.75" customHeight="1">
      <c r="B191" s="3772" t="s">
        <v>1215</v>
      </c>
      <c r="C191" s="2885"/>
      <c r="D191" s="2912"/>
      <c r="E191" s="3783">
        <v>2024</v>
      </c>
      <c r="F191" s="3768">
        <v>2025</v>
      </c>
    </row>
    <row r="192" spans="2:13" ht="27" customHeight="1">
      <c r="B192" s="2885"/>
      <c r="C192" s="2882"/>
      <c r="D192" s="2912"/>
      <c r="E192" s="2941"/>
      <c r="F192" s="2941"/>
    </row>
    <row r="193" spans="2:19" ht="12.75" customHeight="1">
      <c r="B193" s="2913"/>
      <c r="C193" s="2913"/>
      <c r="D193" s="2914"/>
      <c r="E193" s="2918"/>
      <c r="F193" s="2918"/>
    </row>
    <row r="194" spans="2:19" ht="12.75" customHeight="1">
      <c r="B194" s="208" t="s">
        <v>30</v>
      </c>
      <c r="C194" s="208"/>
      <c r="D194" s="1867"/>
      <c r="E194" s="1852" t="s">
        <v>657</v>
      </c>
      <c r="F194" s="963" t="s">
        <v>657</v>
      </c>
    </row>
    <row r="195" spans="2:19" ht="12.75" customHeight="1">
      <c r="B195" s="1791" t="s">
        <v>596</v>
      </c>
      <c r="C195" s="1791"/>
      <c r="D195" s="1792"/>
      <c r="E195" s="144">
        <v>1.161</v>
      </c>
      <c r="F195" s="2437">
        <v>0.94499999999999995</v>
      </c>
    </row>
    <row r="196" spans="2:19" ht="12.75" customHeight="1">
      <c r="B196" s="1791" t="s">
        <v>32</v>
      </c>
      <c r="C196" s="1791"/>
      <c r="D196" s="1792"/>
      <c r="E196" s="144">
        <v>2.5950000000000002</v>
      </c>
      <c r="F196" s="2437">
        <v>0</v>
      </c>
    </row>
    <row r="197" spans="2:19" ht="12.75" customHeight="1">
      <c r="B197" s="1791" t="s">
        <v>33</v>
      </c>
      <c r="C197" s="1791"/>
      <c r="D197" s="1792"/>
      <c r="E197" s="144">
        <v>1.0960000000000001</v>
      </c>
      <c r="F197" s="967">
        <v>0</v>
      </c>
    </row>
    <row r="198" spans="2:19" ht="12.75" customHeight="1">
      <c r="B198" s="1791" t="s">
        <v>597</v>
      </c>
      <c r="C198" s="1791"/>
      <c r="D198" s="1792"/>
      <c r="E198" s="144">
        <v>1.728</v>
      </c>
      <c r="F198" s="2437">
        <v>0.96499999999999997</v>
      </c>
    </row>
    <row r="199" spans="2:19" ht="12.75" customHeight="1">
      <c r="B199" s="1791" t="s">
        <v>598</v>
      </c>
      <c r="C199" s="1791"/>
      <c r="D199" s="1792"/>
      <c r="E199" s="144">
        <v>0.622</v>
      </c>
      <c r="F199" s="2437">
        <v>0.56999999999999995</v>
      </c>
    </row>
    <row r="200" spans="2:19" ht="12.75" customHeight="1">
      <c r="B200" s="1791" t="s">
        <v>36</v>
      </c>
      <c r="C200" s="1791"/>
      <c r="D200" s="1792"/>
      <c r="E200" s="144">
        <v>0.93</v>
      </c>
      <c r="F200" s="2437">
        <v>0.74199999999999999</v>
      </c>
    </row>
    <row r="201" spans="2:19" ht="12.75" customHeight="1">
      <c r="B201" s="1791" t="s">
        <v>37</v>
      </c>
      <c r="C201" s="1791"/>
      <c r="D201" s="1792"/>
      <c r="E201" s="144">
        <v>1.1080000000000001</v>
      </c>
      <c r="F201" s="2437">
        <v>0.98299999999999998</v>
      </c>
    </row>
    <row r="202" spans="2:19" ht="12.75" customHeight="1">
      <c r="B202" s="1795" t="s">
        <v>150</v>
      </c>
      <c r="C202" s="1795"/>
      <c r="D202" s="1796"/>
      <c r="E202" s="145">
        <v>1.0129999999999999</v>
      </c>
      <c r="F202" s="2438">
        <v>0.76300000000000001</v>
      </c>
    </row>
    <row r="203" spans="2:19" ht="7.5" customHeight="1">
      <c r="B203" s="3036" t="s">
        <v>1216</v>
      </c>
      <c r="C203" s="2933"/>
      <c r="D203" s="2933"/>
      <c r="E203" s="2933"/>
      <c r="F203" s="2933"/>
    </row>
    <row r="204" spans="2:19" ht="12.75" customHeight="1">
      <c r="B204" s="2882"/>
      <c r="C204" s="2882"/>
      <c r="D204" s="2882"/>
      <c r="E204" s="2882"/>
      <c r="F204" s="2882"/>
      <c r="G204" s="673"/>
      <c r="H204" s="1"/>
      <c r="I204" s="1"/>
      <c r="J204" s="1"/>
      <c r="K204" s="1"/>
      <c r="L204" s="1"/>
      <c r="M204" s="1"/>
      <c r="N204" s="1"/>
      <c r="O204" s="1"/>
      <c r="P204" s="1"/>
      <c r="Q204" s="1"/>
      <c r="R204" s="1"/>
      <c r="S204" s="1"/>
    </row>
    <row r="205" spans="2:19" ht="12.75" customHeight="1">
      <c r="B205" s="2882"/>
      <c r="C205" s="2882"/>
      <c r="D205" s="2882"/>
      <c r="E205" s="2882"/>
      <c r="F205" s="2882"/>
      <c r="G205" s="673"/>
      <c r="H205" s="1"/>
      <c r="I205" s="1"/>
      <c r="J205" s="1"/>
      <c r="K205" s="1"/>
      <c r="L205" s="1"/>
      <c r="M205" s="1"/>
      <c r="N205" s="1"/>
      <c r="O205" s="1"/>
      <c r="P205" s="1"/>
      <c r="Q205" s="1"/>
      <c r="R205" s="1"/>
      <c r="S205" s="1"/>
    </row>
    <row r="206" spans="2:19" ht="24.75" customHeight="1">
      <c r="B206" s="2882"/>
      <c r="C206" s="2882"/>
      <c r="D206" s="2882"/>
      <c r="E206" s="2882"/>
      <c r="F206" s="2882"/>
      <c r="G206" s="673"/>
      <c r="H206" s="1"/>
      <c r="I206" s="1"/>
      <c r="J206" s="1"/>
      <c r="K206" s="1"/>
      <c r="L206" s="1"/>
      <c r="M206" s="1"/>
      <c r="N206" s="1"/>
      <c r="O206" s="1"/>
      <c r="P206" s="1"/>
      <c r="Q206" s="1"/>
      <c r="R206" s="1"/>
      <c r="S206" s="1"/>
    </row>
    <row r="207" spans="2:19" ht="21.75" customHeight="1">
      <c r="B207" s="2901"/>
      <c r="C207" s="2901"/>
      <c r="D207" s="2901"/>
      <c r="E207" s="2901"/>
      <c r="F207" s="2901"/>
      <c r="G207" s="1"/>
      <c r="H207" s="1"/>
      <c r="I207" s="1"/>
      <c r="J207" s="1"/>
      <c r="K207" s="1"/>
      <c r="L207" s="1"/>
      <c r="M207" s="1"/>
      <c r="N207" s="1"/>
      <c r="O207" s="1"/>
      <c r="P207" s="1"/>
      <c r="Q207" s="1"/>
      <c r="R207" s="1"/>
      <c r="S207" s="1"/>
    </row>
    <row r="208" spans="2:19" ht="38.25" customHeight="1">
      <c r="B208" s="968"/>
      <c r="C208" s="968"/>
      <c r="D208" s="968"/>
      <c r="E208" s="968"/>
      <c r="F208" s="1"/>
      <c r="G208" s="1"/>
      <c r="H208" s="1"/>
      <c r="I208" s="1"/>
      <c r="J208" s="1"/>
      <c r="K208" s="1"/>
      <c r="L208" s="1"/>
      <c r="M208" s="1"/>
      <c r="N208" s="1"/>
      <c r="O208" s="1"/>
      <c r="P208" s="1"/>
      <c r="Q208" s="1"/>
      <c r="R208" s="1"/>
      <c r="S208" s="1"/>
    </row>
    <row r="209" spans="2:19" ht="38.25" customHeight="1">
      <c r="B209" s="915" t="s">
        <v>157</v>
      </c>
      <c r="C209" s="969"/>
      <c r="D209" s="969"/>
      <c r="E209" s="969"/>
      <c r="F209" s="969"/>
      <c r="G209" s="969"/>
      <c r="H209" s="969"/>
      <c r="I209" s="969"/>
      <c r="J209" s="969"/>
      <c r="K209" s="969"/>
      <c r="L209" s="969"/>
      <c r="M209" s="969"/>
      <c r="N209" s="969"/>
      <c r="O209" s="969"/>
      <c r="P209" s="969"/>
      <c r="Q209" s="969"/>
      <c r="R209" s="969"/>
      <c r="S209" s="969"/>
    </row>
    <row r="210" spans="2:19" ht="12.75" customHeight="1">
      <c r="B210" s="1"/>
      <c r="C210" s="1"/>
      <c r="D210" s="1"/>
      <c r="E210" s="1"/>
      <c r="F210" s="1"/>
      <c r="G210" s="1"/>
      <c r="H210" s="1"/>
      <c r="I210" s="1"/>
      <c r="J210" s="1"/>
      <c r="K210" s="1"/>
      <c r="L210" s="1"/>
      <c r="M210" s="1"/>
      <c r="N210" s="1"/>
      <c r="O210" s="1"/>
      <c r="P210" s="1"/>
      <c r="Q210" s="1"/>
      <c r="R210" s="1"/>
      <c r="S210" s="1"/>
    </row>
    <row r="211" spans="2:19" ht="12.75" customHeight="1">
      <c r="B211" s="3183" t="s">
        <v>158</v>
      </c>
      <c r="C211" s="2885"/>
      <c r="D211" s="2885"/>
      <c r="E211" s="2885"/>
      <c r="F211" s="2885"/>
      <c r="G211" s="2885"/>
      <c r="H211" s="2885"/>
      <c r="I211" s="2885"/>
      <c r="J211" s="2885"/>
      <c r="K211" s="2885"/>
      <c r="L211" s="2885"/>
      <c r="M211" s="2885"/>
      <c r="N211" s="2885"/>
      <c r="O211" s="2885"/>
      <c r="P211" s="2885"/>
      <c r="Q211" s="2885"/>
      <c r="R211" s="2885"/>
      <c r="S211" s="2885"/>
    </row>
    <row r="212" spans="2:19" ht="12.75" customHeight="1">
      <c r="B212" s="1"/>
      <c r="C212" s="1"/>
      <c r="D212" s="1"/>
      <c r="E212" s="1"/>
      <c r="F212" s="1"/>
      <c r="G212" s="1"/>
      <c r="H212" s="1"/>
      <c r="I212" s="1"/>
      <c r="J212" s="1"/>
      <c r="K212" s="1"/>
      <c r="L212" s="1"/>
      <c r="M212" s="1"/>
      <c r="N212" s="1"/>
      <c r="O212" s="1"/>
      <c r="P212" s="1"/>
      <c r="Q212" s="1"/>
      <c r="R212" s="1"/>
      <c r="S212" s="1"/>
    </row>
    <row r="213" spans="2:19" ht="12.75" customHeight="1">
      <c r="B213" s="3772" t="s">
        <v>1217</v>
      </c>
      <c r="C213" s="2885"/>
      <c r="D213" s="2885"/>
      <c r="E213" s="2885"/>
      <c r="F213" s="2885"/>
      <c r="G213" s="2885"/>
      <c r="H213" s="2885"/>
      <c r="I213" s="2885"/>
      <c r="J213" s="2912"/>
      <c r="K213" s="3793">
        <v>2023</v>
      </c>
      <c r="L213" s="2885"/>
      <c r="M213" s="2885"/>
      <c r="N213" s="3792">
        <v>2024</v>
      </c>
      <c r="O213" s="2885"/>
      <c r="P213" s="2885"/>
      <c r="Q213" s="3792">
        <v>2025</v>
      </c>
      <c r="R213" s="2885"/>
      <c r="S213" s="2885"/>
    </row>
    <row r="214" spans="2:19" ht="12.75" customHeight="1">
      <c r="B214" s="2913"/>
      <c r="C214" s="2913"/>
      <c r="D214" s="2913"/>
      <c r="E214" s="2913"/>
      <c r="F214" s="2913"/>
      <c r="G214" s="2913"/>
      <c r="H214" s="2913"/>
      <c r="I214" s="2913"/>
      <c r="J214" s="2914"/>
      <c r="K214" s="970" t="s">
        <v>160</v>
      </c>
      <c r="L214" s="971" t="s">
        <v>161</v>
      </c>
      <c r="M214" s="972" t="s">
        <v>150</v>
      </c>
      <c r="N214" s="970" t="s">
        <v>160</v>
      </c>
      <c r="O214" s="971" t="s">
        <v>161</v>
      </c>
      <c r="P214" s="972" t="s">
        <v>150</v>
      </c>
      <c r="Q214" s="970" t="s">
        <v>160</v>
      </c>
      <c r="R214" s="971" t="s">
        <v>161</v>
      </c>
      <c r="S214" s="972" t="s">
        <v>150</v>
      </c>
    </row>
    <row r="215" spans="2:19" ht="15" customHeight="1">
      <c r="B215" s="3791" t="s">
        <v>162</v>
      </c>
      <c r="C215" s="3638"/>
      <c r="D215" s="3638"/>
      <c r="E215" s="3638"/>
      <c r="F215" s="3638"/>
      <c r="G215" s="3638"/>
      <c r="H215" s="3638"/>
      <c r="I215" s="3638"/>
      <c r="J215" s="3787"/>
      <c r="K215" s="973">
        <v>397823.5</v>
      </c>
      <c r="L215" s="974">
        <v>253146.23999999999</v>
      </c>
      <c r="M215" s="975">
        <v>650969.74</v>
      </c>
      <c r="N215" s="976">
        <v>331513.53000000003</v>
      </c>
      <c r="O215" s="974">
        <v>214378.08</v>
      </c>
      <c r="P215" s="977">
        <v>545892</v>
      </c>
      <c r="Q215" s="973">
        <v>265483</v>
      </c>
      <c r="R215" s="974">
        <v>376904</v>
      </c>
      <c r="S215" s="975">
        <v>642387</v>
      </c>
    </row>
    <row r="216" spans="2:19" ht="15" customHeight="1">
      <c r="B216" s="3786" t="s">
        <v>163</v>
      </c>
      <c r="C216" s="3638"/>
      <c r="D216" s="3638"/>
      <c r="E216" s="3638"/>
      <c r="F216" s="3638"/>
      <c r="G216" s="3638"/>
      <c r="H216" s="3638"/>
      <c r="I216" s="3638"/>
      <c r="J216" s="3787"/>
      <c r="K216" s="978">
        <v>0</v>
      </c>
      <c r="L216" s="979">
        <v>1</v>
      </c>
      <c r="M216" s="980">
        <v>1</v>
      </c>
      <c r="N216" s="981">
        <v>1</v>
      </c>
      <c r="O216" s="979">
        <v>3</v>
      </c>
      <c r="P216" s="982">
        <v>4</v>
      </c>
      <c r="Q216" s="978">
        <v>2</v>
      </c>
      <c r="R216" s="979">
        <v>5</v>
      </c>
      <c r="S216" s="980">
        <v>7</v>
      </c>
    </row>
    <row r="217" spans="2:19" ht="15" customHeight="1">
      <c r="B217" s="3786" t="s">
        <v>164</v>
      </c>
      <c r="C217" s="3638"/>
      <c r="D217" s="3638"/>
      <c r="E217" s="3638"/>
      <c r="F217" s="3638"/>
      <c r="G217" s="3638"/>
      <c r="H217" s="3638"/>
      <c r="I217" s="3638"/>
      <c r="J217" s="3787"/>
      <c r="K217" s="978">
        <v>0</v>
      </c>
      <c r="L217" s="979">
        <v>1</v>
      </c>
      <c r="M217" s="980">
        <v>1</v>
      </c>
      <c r="N217" s="981">
        <v>1</v>
      </c>
      <c r="O217" s="979">
        <v>0</v>
      </c>
      <c r="P217" s="982">
        <v>1</v>
      </c>
      <c r="Q217" s="978">
        <v>0</v>
      </c>
      <c r="R217" s="979">
        <v>0</v>
      </c>
      <c r="S217" s="980">
        <v>0</v>
      </c>
    </row>
    <row r="218" spans="2:19" ht="15" customHeight="1">
      <c r="B218" s="3786" t="s">
        <v>165</v>
      </c>
      <c r="C218" s="3638"/>
      <c r="D218" s="3638"/>
      <c r="E218" s="3638"/>
      <c r="F218" s="3638"/>
      <c r="G218" s="3638"/>
      <c r="H218" s="3638"/>
      <c r="I218" s="3638"/>
      <c r="J218" s="3787"/>
      <c r="K218" s="978">
        <v>0</v>
      </c>
      <c r="L218" s="979">
        <v>0</v>
      </c>
      <c r="M218" s="980">
        <v>0</v>
      </c>
      <c r="N218" s="981">
        <v>0</v>
      </c>
      <c r="O218" s="979">
        <v>0</v>
      </c>
      <c r="P218" s="982">
        <v>0</v>
      </c>
      <c r="Q218" s="978">
        <v>0</v>
      </c>
      <c r="R218" s="979">
        <v>0</v>
      </c>
      <c r="S218" s="980">
        <v>0</v>
      </c>
    </row>
    <row r="219" spans="2:19" ht="15" customHeight="1">
      <c r="B219" s="3786" t="s">
        <v>166</v>
      </c>
      <c r="C219" s="3638"/>
      <c r="D219" s="3638"/>
      <c r="E219" s="3638"/>
      <c r="F219" s="3638"/>
      <c r="G219" s="3638"/>
      <c r="H219" s="3638"/>
      <c r="I219" s="3638"/>
      <c r="J219" s="3787"/>
      <c r="K219" s="978">
        <v>0</v>
      </c>
      <c r="L219" s="979">
        <v>250</v>
      </c>
      <c r="M219" s="980">
        <v>250</v>
      </c>
      <c r="N219" s="981">
        <f>(SUM(217+3500))</f>
        <v>3717</v>
      </c>
      <c r="O219" s="979">
        <v>17</v>
      </c>
      <c r="P219" s="982">
        <f>(SUM((N219+O219)))</f>
        <v>3734</v>
      </c>
      <c r="Q219" s="978">
        <v>180</v>
      </c>
      <c r="R219" s="979">
        <v>19</v>
      </c>
      <c r="S219" s="980">
        <v>199</v>
      </c>
    </row>
    <row r="220" spans="2:19" ht="15" customHeight="1">
      <c r="B220" s="3786" t="s">
        <v>167</v>
      </c>
      <c r="C220" s="3638"/>
      <c r="D220" s="3638"/>
      <c r="E220" s="3638"/>
      <c r="F220" s="3638"/>
      <c r="G220" s="3638"/>
      <c r="H220" s="3638"/>
      <c r="I220" s="3638"/>
      <c r="J220" s="3787"/>
      <c r="K220" s="983">
        <v>0</v>
      </c>
      <c r="L220" s="984">
        <v>0.79</v>
      </c>
      <c r="M220" s="985">
        <v>0.31</v>
      </c>
      <c r="N220" s="986">
        <v>0.6</v>
      </c>
      <c r="O220" s="984">
        <v>2.79</v>
      </c>
      <c r="P220" s="987">
        <v>1.47</v>
      </c>
      <c r="Q220" s="983">
        <v>1.5</v>
      </c>
      <c r="R220" s="984">
        <v>2.65</v>
      </c>
      <c r="S220" s="985">
        <v>2.1800000000000002</v>
      </c>
    </row>
    <row r="221" spans="2:19" ht="15" customHeight="1">
      <c r="B221" s="3786" t="s">
        <v>168</v>
      </c>
      <c r="C221" s="3638"/>
      <c r="D221" s="3638"/>
      <c r="E221" s="3638"/>
      <c r="F221" s="3638"/>
      <c r="G221" s="3638"/>
      <c r="H221" s="3638"/>
      <c r="I221" s="3638"/>
      <c r="J221" s="3787"/>
      <c r="K221" s="983">
        <v>0</v>
      </c>
      <c r="L221" s="984">
        <v>0.79</v>
      </c>
      <c r="M221" s="985">
        <v>0.31</v>
      </c>
      <c r="N221" s="986">
        <v>0.6</v>
      </c>
      <c r="O221" s="984">
        <v>0</v>
      </c>
      <c r="P221" s="987">
        <v>0.37</v>
      </c>
      <c r="Q221" s="983">
        <v>0</v>
      </c>
      <c r="R221" s="984">
        <v>0</v>
      </c>
      <c r="S221" s="985">
        <v>0</v>
      </c>
    </row>
    <row r="222" spans="2:19" ht="15" customHeight="1">
      <c r="B222" s="3786" t="s">
        <v>169</v>
      </c>
      <c r="C222" s="3638"/>
      <c r="D222" s="3638"/>
      <c r="E222" s="3638"/>
      <c r="F222" s="3638"/>
      <c r="G222" s="3638"/>
      <c r="H222" s="3638"/>
      <c r="I222" s="3638"/>
      <c r="J222" s="3787"/>
      <c r="K222" s="983">
        <v>0</v>
      </c>
      <c r="L222" s="984">
        <v>0</v>
      </c>
      <c r="M222" s="985">
        <v>0</v>
      </c>
      <c r="N222" s="986">
        <v>0</v>
      </c>
      <c r="O222" s="984">
        <v>0</v>
      </c>
      <c r="P222" s="987">
        <v>0</v>
      </c>
      <c r="Q222" s="983">
        <v>0</v>
      </c>
      <c r="R222" s="984">
        <v>0</v>
      </c>
      <c r="S222" s="985">
        <v>0</v>
      </c>
    </row>
    <row r="223" spans="2:19" ht="15" customHeight="1">
      <c r="B223" s="3788" t="s">
        <v>170</v>
      </c>
      <c r="C223" s="3789"/>
      <c r="D223" s="3789"/>
      <c r="E223" s="3789"/>
      <c r="F223" s="3789"/>
      <c r="G223" s="3789"/>
      <c r="H223" s="3789"/>
      <c r="I223" s="3789"/>
      <c r="J223" s="3790"/>
      <c r="K223" s="988">
        <v>0</v>
      </c>
      <c r="L223" s="989">
        <v>198</v>
      </c>
      <c r="M223" s="990">
        <v>77</v>
      </c>
      <c r="N223" s="991">
        <v>2242</v>
      </c>
      <c r="O223" s="989">
        <v>16</v>
      </c>
      <c r="P223" s="992">
        <v>1368</v>
      </c>
      <c r="Q223" s="988">
        <v>136</v>
      </c>
      <c r="R223" s="989">
        <v>10</v>
      </c>
      <c r="S223" s="990">
        <v>62</v>
      </c>
    </row>
    <row r="224" spans="2:19" ht="15" customHeight="1">
      <c r="B224" s="2962" t="s">
        <v>1218</v>
      </c>
      <c r="C224" s="2933"/>
      <c r="D224" s="2933"/>
      <c r="E224" s="2933"/>
      <c r="F224" s="2933"/>
      <c r="G224" s="2933"/>
      <c r="H224" s="2933"/>
      <c r="I224" s="2933"/>
      <c r="J224" s="2933"/>
      <c r="K224" s="2933"/>
      <c r="L224" s="2933"/>
      <c r="M224" s="2933"/>
      <c r="N224" s="2933"/>
      <c r="O224" s="2933"/>
      <c r="P224" s="2933"/>
      <c r="Q224" s="2933"/>
      <c r="R224" s="2933"/>
      <c r="S224" s="2933"/>
    </row>
    <row r="225" spans="2:19" ht="28.5" customHeight="1">
      <c r="B225" s="2901"/>
      <c r="C225" s="2901"/>
      <c r="D225" s="2901"/>
      <c r="E225" s="2901"/>
      <c r="F225" s="2901"/>
      <c r="G225" s="2901"/>
      <c r="H225" s="2901"/>
      <c r="I225" s="2901"/>
      <c r="J225" s="2901"/>
      <c r="K225" s="2901"/>
      <c r="L225" s="2901"/>
      <c r="M225" s="2901"/>
      <c r="N225" s="2901"/>
      <c r="O225" s="2901"/>
      <c r="P225" s="2901"/>
      <c r="Q225" s="2901"/>
      <c r="R225" s="2901"/>
      <c r="S225" s="2901"/>
    </row>
    <row r="226" spans="2:19" ht="29.25" customHeight="1">
      <c r="B226" s="23"/>
      <c r="C226" s="23"/>
      <c r="D226" s="23"/>
      <c r="E226" s="23"/>
      <c r="F226" s="23"/>
      <c r="G226" s="23"/>
      <c r="H226" s="23"/>
      <c r="I226" s="23"/>
      <c r="J226" s="23"/>
      <c r="K226" s="23"/>
      <c r="L226" s="23"/>
      <c r="M226" s="23"/>
      <c r="N226" s="23"/>
      <c r="O226" s="23"/>
      <c r="P226" s="23"/>
      <c r="Q226" s="1"/>
      <c r="R226" s="1"/>
      <c r="S226" s="1"/>
    </row>
    <row r="227" spans="2:19" ht="12.75" customHeight="1">
      <c r="B227" s="12"/>
      <c r="C227" s="12"/>
      <c r="D227" s="12"/>
      <c r="E227" s="12"/>
      <c r="F227" s="12"/>
      <c r="G227" s="12"/>
      <c r="H227" s="12"/>
      <c r="I227" s="12"/>
      <c r="J227" s="12"/>
      <c r="K227" s="12"/>
      <c r="L227" s="12"/>
      <c r="M227" s="12"/>
      <c r="N227" s="1"/>
      <c r="O227" s="1"/>
      <c r="P227" s="1"/>
      <c r="Q227" s="1"/>
      <c r="R227" s="1"/>
      <c r="S227" s="1"/>
    </row>
    <row r="228" spans="2:19" ht="27.75" customHeight="1">
      <c r="B228" s="915" t="s">
        <v>174</v>
      </c>
      <c r="C228" s="656"/>
      <c r="D228" s="10"/>
      <c r="E228" s="10"/>
      <c r="F228" s="10"/>
      <c r="G228" s="10"/>
      <c r="H228" s="10"/>
      <c r="I228" s="10"/>
      <c r="J228" s="10"/>
      <c r="K228" s="10"/>
      <c r="L228" s="10"/>
      <c r="M228" s="10"/>
      <c r="N228" s="1"/>
      <c r="O228" s="1"/>
      <c r="P228" s="1"/>
      <c r="Q228" s="1"/>
      <c r="R228" s="1"/>
      <c r="S228" s="1"/>
    </row>
    <row r="229" spans="2:19" ht="12.75" customHeight="1">
      <c r="B229" s="1"/>
      <c r="C229" s="1"/>
      <c r="D229" s="1"/>
      <c r="E229" s="1"/>
      <c r="F229" s="1"/>
      <c r="G229" s="1"/>
      <c r="H229" s="1"/>
      <c r="I229" s="1"/>
      <c r="J229" s="1"/>
      <c r="K229" s="1"/>
      <c r="L229" s="1"/>
      <c r="M229" s="1"/>
      <c r="N229" s="1"/>
      <c r="O229" s="1"/>
      <c r="P229" s="1"/>
      <c r="Q229" s="1"/>
      <c r="R229" s="1"/>
      <c r="S229" s="1"/>
    </row>
    <row r="230" spans="2:19" ht="12.75" customHeight="1">
      <c r="B230" s="1"/>
      <c r="C230" s="1"/>
      <c r="D230" s="1"/>
      <c r="E230" s="1"/>
      <c r="F230" s="1"/>
      <c r="G230" s="1"/>
      <c r="H230" s="1"/>
      <c r="I230" s="1"/>
      <c r="J230" s="1"/>
      <c r="K230" s="1"/>
      <c r="L230" s="1"/>
      <c r="M230" s="1"/>
      <c r="N230" s="1"/>
      <c r="O230" s="1"/>
      <c r="P230" s="1"/>
      <c r="Q230" s="1"/>
      <c r="R230" s="1"/>
      <c r="S230" s="1"/>
    </row>
    <row r="231" spans="2:19" ht="12.75" customHeight="1">
      <c r="B231" s="1706" t="s">
        <v>175</v>
      </c>
      <c r="C231" s="1705"/>
      <c r="D231" s="1705"/>
      <c r="E231" s="1705"/>
      <c r="F231" s="1705"/>
      <c r="G231" s="1705"/>
      <c r="H231" s="1705"/>
      <c r="I231" s="1705"/>
      <c r="J231" s="1705"/>
      <c r="K231" s="1705"/>
      <c r="L231" s="1705"/>
      <c r="M231" s="1705"/>
      <c r="N231" s="1"/>
      <c r="O231" s="1"/>
      <c r="P231" s="1"/>
      <c r="Q231" s="1"/>
      <c r="R231" s="1"/>
      <c r="S231" s="1"/>
    </row>
    <row r="232" spans="2:19" ht="12.75" customHeight="1">
      <c r="B232" s="1"/>
      <c r="C232" s="1"/>
      <c r="D232" s="1"/>
      <c r="E232" s="1"/>
      <c r="F232" s="1"/>
      <c r="G232" s="1"/>
      <c r="H232" s="1"/>
      <c r="I232" s="1"/>
      <c r="J232" s="1"/>
      <c r="K232" s="1"/>
      <c r="L232" s="1"/>
      <c r="M232" s="1"/>
      <c r="N232" s="1"/>
      <c r="O232" s="1"/>
      <c r="P232" s="1"/>
      <c r="Q232" s="1"/>
      <c r="R232" s="1"/>
      <c r="S232" s="1"/>
    </row>
    <row r="233" spans="2:19" ht="12.75" customHeight="1">
      <c r="B233" s="3772" t="s">
        <v>1219</v>
      </c>
      <c r="C233" s="2885"/>
      <c r="D233" s="2912"/>
      <c r="E233" s="3773">
        <v>2024</v>
      </c>
      <c r="F233" s="3774">
        <v>2025</v>
      </c>
      <c r="G233" s="1"/>
      <c r="H233" s="1"/>
      <c r="I233" s="1"/>
      <c r="J233" s="1"/>
      <c r="K233" s="1"/>
      <c r="L233" s="1"/>
      <c r="M233" s="1"/>
      <c r="N233" s="1"/>
      <c r="O233" s="1"/>
      <c r="P233" s="1"/>
      <c r="Q233" s="1"/>
      <c r="R233" s="1"/>
      <c r="S233" s="1"/>
    </row>
    <row r="234" spans="2:19" ht="12.75" customHeight="1">
      <c r="B234" s="2913"/>
      <c r="C234" s="2913"/>
      <c r="D234" s="2914"/>
      <c r="E234" s="2913"/>
      <c r="F234" s="2918"/>
      <c r="G234" s="1"/>
      <c r="H234" s="1"/>
      <c r="I234" s="1"/>
      <c r="J234" s="1"/>
      <c r="K234" s="1"/>
      <c r="L234" s="1"/>
      <c r="M234" s="1"/>
      <c r="N234" s="1"/>
      <c r="O234" s="1"/>
      <c r="P234" s="1"/>
      <c r="Q234" s="1"/>
      <c r="R234" s="1"/>
      <c r="S234" s="1"/>
    </row>
    <row r="235" spans="2:19" ht="18" customHeight="1">
      <c r="B235" s="2958" t="s">
        <v>177</v>
      </c>
      <c r="C235" s="2953"/>
      <c r="D235" s="2953"/>
      <c r="E235" s="2439">
        <v>385</v>
      </c>
      <c r="F235" s="2439">
        <v>512</v>
      </c>
    </row>
    <row r="236" spans="2:19" ht="15" customHeight="1">
      <c r="B236" s="1869" t="s">
        <v>1220</v>
      </c>
      <c r="C236" s="1869"/>
      <c r="D236" s="1870"/>
      <c r="E236" s="993">
        <v>65441</v>
      </c>
      <c r="F236" s="993">
        <v>214.44</v>
      </c>
    </row>
    <row r="237" spans="2:19" ht="12.75" customHeight="1">
      <c r="B237" s="1"/>
      <c r="C237" s="1"/>
      <c r="D237" s="1"/>
      <c r="E237" s="1"/>
      <c r="F237" s="1"/>
    </row>
    <row r="238" spans="2:19" ht="12.75" customHeight="1">
      <c r="B238" s="3477" t="s">
        <v>180</v>
      </c>
      <c r="C238" s="2885"/>
      <c r="D238" s="2885"/>
      <c r="E238" s="2885"/>
      <c r="F238" s="2885"/>
      <c r="G238" s="2885"/>
      <c r="H238" s="2885"/>
      <c r="I238" s="2885"/>
      <c r="J238" s="2885"/>
      <c r="K238" s="2885"/>
      <c r="L238" s="2885"/>
      <c r="M238" s="2885"/>
    </row>
    <row r="239" spans="2:19" ht="12.75" customHeight="1">
      <c r="B239" s="1"/>
      <c r="C239" s="1"/>
      <c r="D239" s="1"/>
      <c r="E239" s="1"/>
      <c r="F239" s="1"/>
    </row>
    <row r="240" spans="2:19" ht="12.75" customHeight="1">
      <c r="B240" s="3772" t="s">
        <v>1221</v>
      </c>
      <c r="C240" s="2885"/>
      <c r="D240" s="2912"/>
      <c r="E240" s="3775">
        <v>2024</v>
      </c>
      <c r="F240" s="3775">
        <v>2025</v>
      </c>
    </row>
    <row r="241" spans="2:16" ht="12.75" customHeight="1">
      <c r="B241" s="2885"/>
      <c r="C241" s="2882"/>
      <c r="D241" s="2912"/>
      <c r="E241" s="2941"/>
      <c r="F241" s="2941"/>
    </row>
    <row r="242" spans="2:16" ht="12.75" customHeight="1">
      <c r="B242" s="2913"/>
      <c r="C242" s="2913"/>
      <c r="D242" s="2914"/>
      <c r="E242" s="2918"/>
      <c r="F242" s="2918"/>
    </row>
    <row r="243" spans="2:16" ht="18.75" customHeight="1">
      <c r="B243" s="2958" t="s">
        <v>183</v>
      </c>
      <c r="C243" s="2953"/>
      <c r="D243" s="2953"/>
      <c r="E243" s="2440">
        <v>0.83799999999999997</v>
      </c>
      <c r="F243" s="2440">
        <v>0.60399999999999998</v>
      </c>
    </row>
    <row r="244" spans="2:16" ht="12.75" customHeight="1">
      <c r="B244" s="2133" t="s">
        <v>184</v>
      </c>
      <c r="C244" s="2133"/>
      <c r="D244" s="2417"/>
      <c r="E244" s="144">
        <v>0.248</v>
      </c>
      <c r="F244" s="144">
        <v>8.3000000000000004E-2</v>
      </c>
    </row>
    <row r="245" spans="2:16" ht="12.75" customHeight="1">
      <c r="B245" s="3776" t="s">
        <v>150</v>
      </c>
      <c r="C245" s="3640"/>
      <c r="D245" s="3640"/>
      <c r="E245" s="145">
        <v>0.33500000000000002</v>
      </c>
      <c r="F245" s="145">
        <v>0.126</v>
      </c>
    </row>
    <row r="246" spans="2:16" ht="19.5" customHeight="1">
      <c r="B246" s="3161" t="s">
        <v>1222</v>
      </c>
      <c r="C246" s="2933"/>
      <c r="D246" s="2933"/>
      <c r="E246" s="2933"/>
      <c r="F246" s="2933"/>
    </row>
    <row r="247" spans="2:16" ht="12.75" customHeight="1">
      <c r="B247" s="2901"/>
      <c r="C247" s="2901"/>
      <c r="D247" s="2901"/>
      <c r="E247" s="2901"/>
      <c r="F247" s="2901"/>
    </row>
    <row r="248" spans="2:16" ht="15" customHeight="1">
      <c r="B248" s="1"/>
      <c r="C248" s="1"/>
      <c r="D248" s="1"/>
      <c r="E248" s="1"/>
      <c r="F248" s="1"/>
    </row>
    <row r="249" spans="2:16" ht="12.75" customHeight="1">
      <c r="B249" s="1"/>
      <c r="C249" s="1"/>
      <c r="D249" s="1"/>
      <c r="E249" s="1"/>
      <c r="F249" s="1"/>
    </row>
    <row r="250" spans="2:16" ht="24.75" customHeight="1">
      <c r="B250" s="994" t="s">
        <v>198</v>
      </c>
      <c r="C250" s="10"/>
      <c r="D250" s="10"/>
      <c r="E250" s="10"/>
      <c r="F250" s="10"/>
    </row>
    <row r="253" spans="2:16" ht="12.75" customHeight="1">
      <c r="B253" s="3183" t="s">
        <v>1223</v>
      </c>
      <c r="C253" s="2885"/>
      <c r="D253" s="2885"/>
      <c r="E253" s="2885"/>
      <c r="F253" s="2885"/>
      <c r="G253" s="2885"/>
      <c r="H253" s="2885"/>
      <c r="I253" s="2885"/>
      <c r="J253" s="2885"/>
      <c r="K253" s="2885"/>
      <c r="L253" s="2885"/>
      <c r="M253" s="2885"/>
      <c r="N253" s="2885"/>
      <c r="O253" s="2885"/>
      <c r="P253" s="1"/>
    </row>
    <row r="254" spans="2:16" ht="12.75" customHeight="1">
      <c r="B254" s="1"/>
      <c r="C254" s="1"/>
      <c r="D254" s="1"/>
      <c r="E254" s="1"/>
      <c r="F254" s="1"/>
      <c r="G254" s="1"/>
      <c r="H254" s="1"/>
      <c r="I254" s="1"/>
      <c r="J254" s="1"/>
      <c r="K254" s="1"/>
      <c r="L254" s="1"/>
      <c r="M254" s="1"/>
      <c r="N254" s="1"/>
      <c r="O254" s="1"/>
      <c r="P254" s="1"/>
    </row>
    <row r="255" spans="2:16" ht="15" customHeight="1">
      <c r="B255" s="3772" t="s">
        <v>1224</v>
      </c>
      <c r="C255" s="2885"/>
      <c r="D255" s="2885"/>
      <c r="E255" s="2885"/>
      <c r="F255" s="2885"/>
      <c r="G255" s="2885"/>
      <c r="H255" s="2885"/>
      <c r="I255" s="2885"/>
      <c r="J255" s="2885"/>
      <c r="K255" s="2885"/>
      <c r="L255" s="2912"/>
      <c r="M255" s="3768">
        <v>2023</v>
      </c>
      <c r="N255" s="3768">
        <v>2024</v>
      </c>
      <c r="O255" s="3768">
        <v>2025</v>
      </c>
      <c r="P255" s="2946"/>
    </row>
    <row r="256" spans="2:16" ht="12.75" customHeight="1">
      <c r="B256" s="2913"/>
      <c r="C256" s="2913"/>
      <c r="D256" s="2913"/>
      <c r="E256" s="2913"/>
      <c r="F256" s="2913"/>
      <c r="G256" s="2913"/>
      <c r="H256" s="2913"/>
      <c r="I256" s="2913"/>
      <c r="J256" s="2913"/>
      <c r="K256" s="2913"/>
      <c r="L256" s="2914"/>
      <c r="M256" s="2918"/>
      <c r="N256" s="2918"/>
      <c r="O256" s="2918"/>
      <c r="P256" s="2882"/>
    </row>
    <row r="257" spans="2:16" ht="15.75" customHeight="1">
      <c r="B257" s="2441" t="s">
        <v>201</v>
      </c>
      <c r="C257" s="2441"/>
      <c r="D257" s="2441"/>
      <c r="E257" s="2441"/>
      <c r="F257" s="2441"/>
      <c r="G257" s="2441"/>
      <c r="H257" s="2441"/>
      <c r="I257" s="2441"/>
      <c r="J257" s="2441"/>
      <c r="K257" s="2441"/>
      <c r="L257" s="2441"/>
      <c r="M257" s="2441"/>
      <c r="N257" s="1"/>
      <c r="O257" s="1"/>
      <c r="P257" s="1"/>
    </row>
    <row r="258" spans="2:16" ht="12.75" customHeight="1">
      <c r="B258" s="1787" t="s">
        <v>213</v>
      </c>
      <c r="C258" s="1787"/>
      <c r="D258" s="1787"/>
      <c r="E258" s="1787"/>
      <c r="F258" s="1787"/>
      <c r="G258" s="1787"/>
      <c r="H258" s="1787"/>
      <c r="I258" s="1787"/>
      <c r="J258" s="1787"/>
      <c r="K258" s="1787"/>
      <c r="L258" s="1788"/>
      <c r="M258" s="995">
        <v>3655.97</v>
      </c>
      <c r="N258" s="995">
        <v>1592</v>
      </c>
      <c r="O258" s="995">
        <v>1145.3900000000001</v>
      </c>
      <c r="P258" s="1"/>
    </row>
    <row r="259" spans="2:16" ht="12.75" customHeight="1">
      <c r="B259" s="1791" t="s">
        <v>214</v>
      </c>
      <c r="C259" s="1791"/>
      <c r="D259" s="1791"/>
      <c r="E259" s="1791"/>
      <c r="F259" s="1791"/>
      <c r="G259" s="1791"/>
      <c r="H259" s="1791"/>
      <c r="I259" s="1791"/>
      <c r="J259" s="1791"/>
      <c r="K259" s="1791"/>
      <c r="L259" s="1792"/>
      <c r="M259" s="1877">
        <v>39.97</v>
      </c>
      <c r="N259" s="1877">
        <v>25</v>
      </c>
      <c r="O259" s="1877">
        <v>38.119999999999997</v>
      </c>
      <c r="P259" s="1"/>
    </row>
    <row r="260" spans="2:16" ht="12.75" customHeight="1">
      <c r="B260" s="1791" t="s">
        <v>216</v>
      </c>
      <c r="C260" s="1791"/>
      <c r="D260" s="1791"/>
      <c r="E260" s="1791"/>
      <c r="F260" s="1791"/>
      <c r="G260" s="1791"/>
      <c r="H260" s="1791"/>
      <c r="I260" s="1791"/>
      <c r="J260" s="1791"/>
      <c r="K260" s="1791"/>
      <c r="L260" s="1792"/>
      <c r="M260" s="1877">
        <v>987.07</v>
      </c>
      <c r="N260" s="1877">
        <v>1090</v>
      </c>
      <c r="O260" s="1877">
        <v>868.92</v>
      </c>
      <c r="P260" s="1"/>
    </row>
    <row r="261" spans="2:16" ht="12.75" customHeight="1">
      <c r="B261" s="3048" t="s">
        <v>207</v>
      </c>
      <c r="C261" s="2908"/>
      <c r="D261" s="2908"/>
      <c r="E261" s="2908"/>
      <c r="F261" s="2908"/>
      <c r="G261" s="2908"/>
      <c r="H261" s="2908"/>
      <c r="I261" s="2908"/>
      <c r="J261" s="2908"/>
      <c r="K261" s="2908"/>
      <c r="L261" s="2909"/>
      <c r="M261" s="2442">
        <v>0</v>
      </c>
      <c r="N261" s="2442">
        <v>0.44910000000000005</v>
      </c>
      <c r="O261" s="1877">
        <v>0.04</v>
      </c>
      <c r="P261" s="12"/>
    </row>
    <row r="262" spans="2:16" ht="12.75" customHeight="1">
      <c r="B262" s="2976" t="s">
        <v>218</v>
      </c>
      <c r="C262" s="2908"/>
      <c r="D262" s="2908"/>
      <c r="E262" s="2908"/>
      <c r="F262" s="2908"/>
      <c r="G262" s="2908"/>
      <c r="H262" s="2908"/>
      <c r="I262" s="2908"/>
      <c r="J262" s="2908"/>
      <c r="K262" s="2908"/>
      <c r="L262" s="2909"/>
      <c r="M262" s="2442">
        <v>0.71791560000000021</v>
      </c>
      <c r="N262" s="2442">
        <v>0.3528</v>
      </c>
      <c r="O262" s="1877">
        <v>0.77</v>
      </c>
      <c r="P262" s="12"/>
    </row>
    <row r="263" spans="2:16" ht="12.75" customHeight="1">
      <c r="B263" s="1801" t="s">
        <v>222</v>
      </c>
      <c r="C263" s="1801"/>
      <c r="D263" s="1801"/>
      <c r="E263" s="1801"/>
      <c r="F263" s="1801"/>
      <c r="G263" s="1801"/>
      <c r="H263" s="1801"/>
      <c r="I263" s="1801"/>
      <c r="J263" s="1801"/>
      <c r="K263" s="1801"/>
      <c r="L263" s="2443"/>
      <c r="M263" s="2444">
        <f>SUM(M258:M262)</f>
        <v>4683.7279155999995</v>
      </c>
      <c r="N263" s="2444">
        <v>2708</v>
      </c>
      <c r="O263" s="2444">
        <v>2053.2399999999998</v>
      </c>
      <c r="P263" s="1"/>
    </row>
    <row r="264" spans="2:16" ht="12.75" customHeight="1">
      <c r="B264" s="1826" t="s">
        <v>223</v>
      </c>
      <c r="C264" s="1826"/>
      <c r="D264" s="1826"/>
      <c r="E264" s="1826"/>
      <c r="F264" s="1826"/>
      <c r="G264" s="1826"/>
      <c r="H264" s="1826"/>
      <c r="I264" s="1826"/>
      <c r="J264" s="1826"/>
      <c r="K264" s="1826"/>
      <c r="L264" s="996"/>
      <c r="M264" s="2444">
        <v>0</v>
      </c>
      <c r="N264" s="2444">
        <v>0</v>
      </c>
      <c r="O264" s="2444">
        <v>0</v>
      </c>
      <c r="P264" s="1"/>
    </row>
    <row r="265" spans="2:16" ht="12.75" customHeight="1">
      <c r="B265" s="1802" t="s">
        <v>226</v>
      </c>
      <c r="C265" s="1802"/>
      <c r="D265" s="1802"/>
      <c r="E265" s="1802"/>
      <c r="F265" s="1802"/>
      <c r="G265" s="1802"/>
      <c r="H265" s="1802"/>
      <c r="I265" s="1802"/>
      <c r="J265" s="1802"/>
      <c r="K265" s="1802"/>
      <c r="L265" s="2445"/>
      <c r="M265" s="2446">
        <f>M264+M263</f>
        <v>4683.7279155999995</v>
      </c>
      <c r="N265" s="2446">
        <v>2707</v>
      </c>
      <c r="O265" s="2444">
        <v>2053.2399999999998</v>
      </c>
      <c r="P265" s="1"/>
    </row>
    <row r="266" spans="2:16" ht="12.75" customHeight="1">
      <c r="B266" s="2391" t="s">
        <v>227</v>
      </c>
      <c r="C266" s="2391"/>
      <c r="D266" s="2391"/>
      <c r="E266" s="2391"/>
      <c r="F266" s="2391"/>
      <c r="G266" s="2391"/>
      <c r="H266" s="2391"/>
      <c r="I266" s="2391"/>
      <c r="J266" s="2391"/>
      <c r="K266" s="2391"/>
      <c r="L266" s="2391"/>
      <c r="M266" s="2391"/>
      <c r="N266" s="1"/>
      <c r="O266" s="1"/>
      <c r="P266" s="1"/>
    </row>
    <row r="267" spans="2:16" ht="12.75" customHeight="1">
      <c r="B267" s="1787" t="s">
        <v>446</v>
      </c>
      <c r="C267" s="1787"/>
      <c r="D267" s="1787"/>
      <c r="E267" s="1787"/>
      <c r="F267" s="1787"/>
      <c r="G267" s="1787"/>
      <c r="H267" s="1787"/>
      <c r="I267" s="1787"/>
      <c r="J267" s="1787"/>
      <c r="K267" s="1787"/>
      <c r="L267" s="1788"/>
      <c r="M267" s="2447">
        <v>146220.10999999999</v>
      </c>
      <c r="N267" s="2447">
        <v>0</v>
      </c>
      <c r="O267" s="995">
        <v>0</v>
      </c>
    </row>
    <row r="268" spans="2:16" ht="12.75" customHeight="1">
      <c r="B268" s="1791" t="s">
        <v>230</v>
      </c>
      <c r="C268" s="1791"/>
      <c r="D268" s="1791"/>
      <c r="E268" s="1791"/>
      <c r="F268" s="1791"/>
      <c r="G268" s="1791"/>
      <c r="H268" s="1791"/>
      <c r="I268" s="1791"/>
      <c r="J268" s="1791"/>
      <c r="K268" s="1791"/>
      <c r="L268" s="1792"/>
      <c r="M268" s="280">
        <v>6165.86</v>
      </c>
      <c r="N268" s="280">
        <v>65131</v>
      </c>
      <c r="O268" s="1877">
        <v>125582.39999999999</v>
      </c>
    </row>
    <row r="269" spans="2:16" ht="12.75" customHeight="1">
      <c r="B269" s="1801" t="s">
        <v>231</v>
      </c>
      <c r="C269" s="1801"/>
      <c r="D269" s="1801"/>
      <c r="E269" s="1801"/>
      <c r="F269" s="1801"/>
      <c r="G269" s="1801"/>
      <c r="H269" s="1801"/>
      <c r="I269" s="1801"/>
      <c r="J269" s="1801"/>
      <c r="K269" s="1801"/>
      <c r="L269" s="2443"/>
      <c r="M269" s="281">
        <f>M268+M267</f>
        <v>152385.96999999997</v>
      </c>
      <c r="N269" s="281">
        <v>65131</v>
      </c>
      <c r="O269" s="2444">
        <v>125582.39999999999</v>
      </c>
    </row>
    <row r="270" spans="2:16" ht="12.75" customHeight="1">
      <c r="B270" s="1802" t="s">
        <v>232</v>
      </c>
      <c r="C270" s="1802"/>
      <c r="D270" s="1802"/>
      <c r="E270" s="1802"/>
      <c r="F270" s="1802"/>
      <c r="G270" s="1802"/>
      <c r="H270" s="1802"/>
      <c r="I270" s="1802"/>
      <c r="J270" s="1802"/>
      <c r="K270" s="1802"/>
      <c r="L270" s="2445"/>
      <c r="M270" s="1935">
        <f>M265+M269</f>
        <v>157069.69791559997</v>
      </c>
      <c r="N270" s="1935">
        <v>67838</v>
      </c>
      <c r="O270" s="2446">
        <v>127636</v>
      </c>
    </row>
    <row r="271" spans="2:16" ht="23.25" customHeight="1">
      <c r="B271" s="3259" t="s">
        <v>1225</v>
      </c>
      <c r="C271" s="2964"/>
      <c r="D271" s="2964"/>
      <c r="E271" s="2964"/>
      <c r="F271" s="2964"/>
      <c r="G271" s="2964"/>
      <c r="H271" s="2964"/>
      <c r="I271" s="2964"/>
      <c r="J271" s="2964"/>
      <c r="K271" s="2964"/>
      <c r="L271" s="2964"/>
      <c r="M271" s="2964"/>
      <c r="N271" s="2964"/>
      <c r="O271" s="2964"/>
    </row>
    <row r="272" spans="2:16" ht="12.75" customHeight="1">
      <c r="B272" s="1"/>
      <c r="C272" s="1"/>
      <c r="D272" s="1"/>
      <c r="E272" s="1"/>
      <c r="F272" s="1"/>
      <c r="G272" s="1"/>
      <c r="H272" s="1"/>
      <c r="I272" s="1"/>
      <c r="J272" s="1"/>
      <c r="K272" s="1"/>
      <c r="L272" s="1"/>
      <c r="M272" s="1"/>
      <c r="N272" s="1"/>
      <c r="O272" s="1"/>
    </row>
    <row r="273" spans="2:15" ht="12.75" customHeight="1">
      <c r="B273" s="1"/>
      <c r="C273" s="1"/>
      <c r="D273" s="1"/>
      <c r="E273" s="1"/>
      <c r="F273" s="1"/>
      <c r="G273" s="1"/>
      <c r="H273" s="1"/>
      <c r="I273" s="1"/>
      <c r="J273" s="1"/>
      <c r="K273" s="1"/>
      <c r="L273" s="1"/>
      <c r="M273" s="1"/>
      <c r="N273" s="1"/>
      <c r="O273" s="1"/>
    </row>
    <row r="274" spans="2:15" ht="12.75" customHeight="1">
      <c r="B274" s="3785" t="s">
        <v>451</v>
      </c>
      <c r="C274" s="2885"/>
      <c r="D274" s="2885"/>
      <c r="E274" s="2885"/>
      <c r="F274" s="2885"/>
      <c r="G274" s="2885"/>
      <c r="H274" s="2885"/>
      <c r="I274" s="2885"/>
      <c r="J274" s="2885"/>
      <c r="K274" s="2885"/>
      <c r="L274" s="2885"/>
      <c r="M274" s="2885"/>
      <c r="N274" s="2885"/>
      <c r="O274" s="1"/>
    </row>
    <row r="275" spans="2:15" ht="12.75" customHeight="1">
      <c r="B275" s="1"/>
      <c r="C275" s="1"/>
      <c r="D275" s="1"/>
      <c r="E275" s="1"/>
      <c r="F275" s="1"/>
      <c r="G275" s="1"/>
      <c r="H275" s="1"/>
      <c r="I275" s="1"/>
      <c r="J275" s="1"/>
      <c r="K275" s="1"/>
      <c r="L275" s="1"/>
      <c r="M275" s="1"/>
      <c r="N275" s="1"/>
      <c r="O275" s="1"/>
    </row>
    <row r="276" spans="2:15" ht="12.75" customHeight="1">
      <c r="B276" s="3772" t="s">
        <v>738</v>
      </c>
      <c r="C276" s="2885"/>
      <c r="D276" s="2912"/>
      <c r="E276" s="3768">
        <v>2023</v>
      </c>
      <c r="F276" s="3768">
        <v>2024</v>
      </c>
      <c r="G276" s="3768">
        <v>2025</v>
      </c>
      <c r="H276" s="3083"/>
      <c r="I276" s="1"/>
      <c r="J276" s="1"/>
      <c r="K276" s="12"/>
      <c r="L276" s="12"/>
      <c r="M276" s="12"/>
      <c r="N276" s="1"/>
      <c r="O276" s="1"/>
    </row>
    <row r="277" spans="2:15" ht="12.75" hidden="1" customHeight="1">
      <c r="B277" s="2885"/>
      <c r="C277" s="2882"/>
      <c r="D277" s="2912"/>
      <c r="E277" s="2941"/>
      <c r="F277" s="2941"/>
      <c r="G277" s="2941"/>
      <c r="H277" s="2882"/>
      <c r="I277" s="1"/>
      <c r="J277" s="1"/>
      <c r="K277" s="12"/>
      <c r="L277" s="12"/>
      <c r="M277" s="12"/>
      <c r="N277" s="1"/>
      <c r="O277" s="1"/>
    </row>
    <row r="278" spans="2:15" ht="14.25" customHeight="1">
      <c r="B278" s="2913"/>
      <c r="C278" s="2913"/>
      <c r="D278" s="2914"/>
      <c r="E278" s="2918"/>
      <c r="F278" s="2918"/>
      <c r="G278" s="2918"/>
      <c r="H278" s="2882"/>
      <c r="I278" s="1"/>
      <c r="J278" s="1"/>
      <c r="K278" s="12"/>
      <c r="L278" s="12"/>
      <c r="M278" s="12"/>
      <c r="N278" s="1"/>
      <c r="O278" s="1"/>
    </row>
    <row r="279" spans="2:15" ht="18" customHeight="1">
      <c r="B279" s="1898" t="s">
        <v>1195</v>
      </c>
      <c r="C279" s="1898"/>
      <c r="D279" s="997"/>
      <c r="E279" s="998">
        <v>1770.04</v>
      </c>
      <c r="F279" s="998">
        <v>1815</v>
      </c>
      <c r="G279" s="2449">
        <v>1201.95</v>
      </c>
      <c r="H279" s="12"/>
      <c r="I279" s="1"/>
      <c r="J279" s="1"/>
      <c r="K279" s="12"/>
      <c r="L279" s="12"/>
      <c r="M279" s="12"/>
      <c r="N279" s="1"/>
      <c r="O279" s="1"/>
    </row>
    <row r="280" spans="2:15" ht="12.75" customHeight="1">
      <c r="B280" s="1"/>
      <c r="C280" s="1"/>
      <c r="D280" s="1"/>
      <c r="E280" s="1"/>
      <c r="F280" s="1"/>
      <c r="G280" s="1"/>
      <c r="H280" s="1"/>
      <c r="I280" s="1"/>
      <c r="J280" s="1"/>
      <c r="K280" s="1"/>
      <c r="L280" s="1"/>
      <c r="M280" s="1"/>
      <c r="N280" s="1"/>
      <c r="O280" s="1"/>
    </row>
    <row r="281" spans="2:15" ht="12.75" customHeight="1">
      <c r="B281" s="1"/>
      <c r="C281" s="1"/>
      <c r="D281" s="1"/>
      <c r="E281" s="1"/>
      <c r="F281" s="1"/>
      <c r="G281" s="1"/>
      <c r="H281" s="1"/>
      <c r="I281" s="1"/>
      <c r="J281" s="1"/>
      <c r="K281" s="1"/>
      <c r="L281" s="1"/>
      <c r="M281" s="1"/>
      <c r="N281" s="1"/>
      <c r="O281" s="1"/>
    </row>
    <row r="282" spans="2:15" ht="12.75" customHeight="1">
      <c r="B282" s="2910" t="s">
        <v>241</v>
      </c>
      <c r="C282" s="2885"/>
      <c r="D282" s="2885"/>
      <c r="E282" s="2885"/>
      <c r="F282" s="2885"/>
      <c r="G282" s="2885"/>
      <c r="H282" s="2885"/>
      <c r="I282" s="2885"/>
      <c r="J282" s="2885"/>
      <c r="K282" s="2885"/>
      <c r="L282" s="2885"/>
      <c r="M282" s="2885"/>
      <c r="N282" s="2885"/>
      <c r="O282" s="1"/>
    </row>
    <row r="283" spans="2:15" ht="12.75" customHeight="1">
      <c r="B283" s="2910" t="s">
        <v>242</v>
      </c>
      <c r="C283" s="2885"/>
      <c r="D283" s="2885"/>
      <c r="E283" s="2885"/>
      <c r="F283" s="2885"/>
      <c r="G283" s="2885"/>
      <c r="H283" s="2885"/>
      <c r="I283" s="2885"/>
      <c r="J283" s="2885"/>
      <c r="K283" s="2885"/>
      <c r="L283" s="2885"/>
      <c r="M283" s="2885"/>
      <c r="N283" s="2885"/>
    </row>
    <row r="284" spans="2:15" ht="12.75" customHeight="1">
      <c r="B284" s="2910" t="s">
        <v>243</v>
      </c>
      <c r="C284" s="2885"/>
      <c r="D284" s="2885"/>
      <c r="E284" s="2885"/>
      <c r="F284" s="2885"/>
      <c r="G284" s="2885"/>
      <c r="H284" s="2885"/>
      <c r="I284" s="2885"/>
      <c r="J284" s="2885"/>
      <c r="K284" s="2885"/>
      <c r="L284" s="2885"/>
      <c r="M284" s="2885"/>
      <c r="N284" s="2885"/>
    </row>
    <row r="285" spans="2:15" ht="12.75" customHeight="1">
      <c r="B285" s="1"/>
      <c r="C285" s="1"/>
      <c r="D285" s="1"/>
      <c r="E285" s="1"/>
      <c r="F285" s="1"/>
      <c r="G285" s="1"/>
      <c r="H285" s="1"/>
      <c r="I285" s="1"/>
      <c r="J285" s="1"/>
      <c r="K285" s="1"/>
      <c r="L285" s="1"/>
      <c r="M285" s="1"/>
      <c r="N285" s="1"/>
    </row>
    <row r="286" spans="2:15" ht="15.75" customHeight="1">
      <c r="B286" s="3772" t="s">
        <v>1226</v>
      </c>
      <c r="C286" s="2885"/>
      <c r="D286" s="2912"/>
      <c r="E286" s="3768">
        <v>2023</v>
      </c>
      <c r="F286" s="3768">
        <v>2024</v>
      </c>
      <c r="G286" s="3768">
        <v>2025</v>
      </c>
      <c r="H286" s="3032"/>
      <c r="I286" s="1704"/>
      <c r="J286" s="1704"/>
      <c r="K286" s="1704"/>
      <c r="L286" s="1"/>
      <c r="M286" s="1"/>
      <c r="N286" s="1"/>
    </row>
    <row r="287" spans="2:15" ht="15.75" customHeight="1">
      <c r="B287" s="2913"/>
      <c r="C287" s="2913"/>
      <c r="D287" s="2914"/>
      <c r="E287" s="2918"/>
      <c r="F287" s="2918"/>
      <c r="G287" s="2918"/>
      <c r="H287" s="2885"/>
      <c r="I287" s="1704"/>
      <c r="J287" s="1704"/>
      <c r="K287" s="1704"/>
      <c r="L287" s="1"/>
      <c r="M287" s="1"/>
      <c r="N287" s="1"/>
    </row>
    <row r="288" spans="2:15" ht="12.75" customHeight="1">
      <c r="B288" s="208" t="s">
        <v>246</v>
      </c>
      <c r="C288" s="208"/>
      <c r="D288" s="1867"/>
      <c r="E288" s="1868">
        <v>334.15</v>
      </c>
      <c r="F288" s="1868">
        <v>216</v>
      </c>
      <c r="G288" s="1868">
        <v>176.72493200000005</v>
      </c>
      <c r="H288" s="1704"/>
      <c r="I288" s="1704"/>
      <c r="J288" s="1704"/>
      <c r="K288" s="1704"/>
      <c r="L288" s="1"/>
      <c r="M288" s="1"/>
      <c r="N288" s="1"/>
    </row>
    <row r="289" spans="2:14" ht="12.75" customHeight="1">
      <c r="B289" s="1791" t="s">
        <v>1227</v>
      </c>
      <c r="C289" s="1791"/>
      <c r="D289" s="1792"/>
      <c r="E289" s="280">
        <v>1472.12</v>
      </c>
      <c r="F289" s="280">
        <v>0</v>
      </c>
      <c r="G289" s="280">
        <v>0</v>
      </c>
      <c r="H289" s="1810"/>
      <c r="I289" s="1704"/>
      <c r="J289" s="1704"/>
      <c r="K289" s="1704"/>
      <c r="L289" s="1"/>
      <c r="M289" s="1"/>
      <c r="N289" s="1"/>
    </row>
    <row r="290" spans="2:14" ht="12.75" customHeight="1">
      <c r="B290" s="1869" t="s">
        <v>248</v>
      </c>
      <c r="C290" s="1869"/>
      <c r="D290" s="1870"/>
      <c r="E290" s="999">
        <v>1239.21</v>
      </c>
      <c r="F290" s="999">
        <v>980</v>
      </c>
      <c r="G290" s="999">
        <v>1488.2</v>
      </c>
      <c r="H290" s="1704"/>
      <c r="I290" s="1704"/>
      <c r="J290" s="1704"/>
      <c r="K290" s="1704"/>
      <c r="L290" s="1"/>
      <c r="M290" s="1"/>
      <c r="N290" s="1"/>
    </row>
    <row r="291" spans="2:14" ht="75" customHeight="1">
      <c r="B291" s="2963" t="s">
        <v>1025</v>
      </c>
      <c r="C291" s="2964"/>
      <c r="D291" s="2964"/>
      <c r="E291" s="2964"/>
      <c r="F291" s="2964"/>
      <c r="G291" s="2964"/>
      <c r="H291" s="1704"/>
      <c r="I291" s="1704"/>
      <c r="J291" s="1704"/>
      <c r="K291" s="1704"/>
      <c r="L291" s="1"/>
      <c r="M291" s="1"/>
      <c r="N291" s="1"/>
    </row>
    <row r="292" spans="2:14" ht="12.75" customHeight="1">
      <c r="B292" s="12"/>
      <c r="C292" s="12"/>
      <c r="D292" s="12"/>
      <c r="E292" s="12"/>
      <c r="F292" s="1"/>
      <c r="G292" s="1"/>
      <c r="H292" s="1704"/>
      <c r="I292" s="1704"/>
      <c r="J292" s="1704"/>
      <c r="K292" s="1704"/>
      <c r="L292" s="1"/>
      <c r="M292" s="1"/>
      <c r="N292" s="1"/>
    </row>
    <row r="293" spans="2:14" ht="15" customHeight="1">
      <c r="B293" s="3772" t="s">
        <v>1228</v>
      </c>
      <c r="C293" s="2885"/>
      <c r="D293" s="2912"/>
      <c r="E293" s="3768">
        <v>2023</v>
      </c>
      <c r="F293" s="3768">
        <v>2024</v>
      </c>
      <c r="G293" s="3768">
        <v>2025</v>
      </c>
      <c r="H293" s="3032"/>
      <c r="I293" s="1704"/>
      <c r="J293" s="1704"/>
      <c r="K293" s="1704"/>
      <c r="L293" s="1"/>
      <c r="M293" s="1"/>
      <c r="N293" s="1"/>
    </row>
    <row r="294" spans="2:14" ht="12.75" customHeight="1">
      <c r="B294" s="2913"/>
      <c r="C294" s="2913"/>
      <c r="D294" s="2914"/>
      <c r="E294" s="2918"/>
      <c r="F294" s="2918"/>
      <c r="G294" s="2918"/>
      <c r="H294" s="2885"/>
      <c r="I294" s="1704"/>
      <c r="J294" s="1704"/>
      <c r="K294" s="1704"/>
      <c r="L294" s="1"/>
      <c r="M294" s="1"/>
      <c r="N294" s="1"/>
    </row>
    <row r="295" spans="2:14" ht="12.75" customHeight="1">
      <c r="B295" s="208" t="s">
        <v>246</v>
      </c>
      <c r="C295" s="208"/>
      <c r="D295" s="1867"/>
      <c r="E295" s="1868">
        <v>38.92</v>
      </c>
      <c r="F295" s="1868">
        <v>30</v>
      </c>
      <c r="G295" s="224">
        <v>24.109396999999998</v>
      </c>
      <c r="H295" s="1"/>
      <c r="I295" s="1"/>
      <c r="J295" s="1"/>
      <c r="K295" s="1"/>
      <c r="L295" s="1"/>
      <c r="M295" s="1"/>
      <c r="N295" s="1"/>
    </row>
    <row r="296" spans="2:14" ht="12.75" customHeight="1">
      <c r="B296" s="2211" t="s">
        <v>248</v>
      </c>
      <c r="C296" s="2211"/>
      <c r="D296" s="1000"/>
      <c r="E296" s="1001">
        <v>12.77</v>
      </c>
      <c r="F296" s="1001">
        <v>16</v>
      </c>
      <c r="G296" s="2450">
        <v>16.27</v>
      </c>
      <c r="H296" s="1"/>
      <c r="I296" s="1"/>
      <c r="J296" s="1"/>
      <c r="K296" s="1"/>
      <c r="L296" s="1"/>
      <c r="M296" s="1"/>
      <c r="N296" s="1"/>
    </row>
    <row r="297" spans="2:14" ht="12.75" customHeight="1">
      <c r="B297" s="3770"/>
      <c r="C297" s="2882"/>
      <c r="D297" s="2882"/>
      <c r="E297" s="2882"/>
      <c r="F297" s="2882"/>
      <c r="G297" s="2882"/>
      <c r="H297" s="23"/>
      <c r="I297" s="23"/>
      <c r="J297" s="23"/>
      <c r="K297" s="23"/>
      <c r="L297" s="23"/>
      <c r="M297" s="23"/>
      <c r="N297" s="1"/>
    </row>
    <row r="299" spans="2:14" ht="20.25" customHeight="1">
      <c r="B299" s="915" t="s">
        <v>281</v>
      </c>
      <c r="C299" s="10"/>
      <c r="D299" s="10"/>
      <c r="E299" s="10"/>
      <c r="F299" s="10"/>
      <c r="G299" s="10"/>
      <c r="H299" s="10"/>
    </row>
    <row r="300" spans="2:14" ht="12.75" customHeight="1">
      <c r="B300" s="1"/>
      <c r="C300" s="1"/>
      <c r="D300" s="1"/>
      <c r="E300" s="1"/>
      <c r="F300" s="1"/>
      <c r="G300" s="1"/>
      <c r="H300" s="1"/>
    </row>
    <row r="301" spans="2:14" ht="12.75" customHeight="1">
      <c r="B301" s="1"/>
      <c r="C301" s="1"/>
      <c r="D301" s="1"/>
      <c r="E301" s="1"/>
      <c r="F301" s="1"/>
      <c r="G301" s="1"/>
      <c r="H301" s="1"/>
    </row>
    <row r="302" spans="2:14" ht="12.75" customHeight="1">
      <c r="B302" s="1706" t="s">
        <v>282</v>
      </c>
      <c r="C302" s="1705"/>
      <c r="D302" s="1705"/>
      <c r="E302" s="1705"/>
      <c r="F302" s="1705"/>
      <c r="G302" s="1705"/>
      <c r="H302" s="2910"/>
      <c r="I302" s="2885"/>
      <c r="J302" s="2885"/>
      <c r="K302" s="2885"/>
      <c r="L302" s="2885"/>
      <c r="M302" s="2885"/>
    </row>
    <row r="303" spans="2:14" ht="12.75" customHeight="1">
      <c r="B303" s="1"/>
      <c r="C303" s="1"/>
      <c r="D303" s="1"/>
      <c r="E303" s="1"/>
      <c r="F303" s="1"/>
      <c r="G303" s="1"/>
      <c r="H303" s="1"/>
    </row>
    <row r="304" spans="2:14" ht="15" customHeight="1">
      <c r="B304" s="3772" t="s">
        <v>1229</v>
      </c>
      <c r="C304" s="2885"/>
      <c r="D304" s="2885"/>
      <c r="E304" s="3768">
        <v>2023</v>
      </c>
      <c r="F304" s="3768">
        <v>2024</v>
      </c>
      <c r="G304" s="3768" t="s">
        <v>98</v>
      </c>
      <c r="H304" s="2946"/>
    </row>
    <row r="305" spans="2:10" ht="12.75" customHeight="1">
      <c r="B305" s="2913"/>
      <c r="C305" s="2913"/>
      <c r="D305" s="2913"/>
      <c r="E305" s="2918"/>
      <c r="F305" s="2918"/>
      <c r="G305" s="2918"/>
      <c r="H305" s="2882"/>
    </row>
    <row r="306" spans="2:10" ht="15" customHeight="1">
      <c r="B306" s="3769" t="s">
        <v>285</v>
      </c>
      <c r="C306" s="2906"/>
      <c r="D306" s="2906"/>
      <c r="E306" s="2451"/>
      <c r="F306" s="1"/>
      <c r="G306" s="1"/>
      <c r="H306" s="1"/>
    </row>
    <row r="307" spans="2:10" ht="12.75" customHeight="1">
      <c r="B307" s="3086" t="s">
        <v>288</v>
      </c>
      <c r="C307" s="3022"/>
      <c r="D307" s="3023"/>
      <c r="E307" s="1922">
        <v>8.2100000000000009</v>
      </c>
      <c r="F307" s="2452" t="s">
        <v>1230</v>
      </c>
      <c r="G307" s="1002">
        <v>37.31</v>
      </c>
      <c r="H307" s="1"/>
      <c r="J307" s="1807"/>
    </row>
    <row r="308" spans="2:10" ht="12.75" customHeight="1">
      <c r="B308" s="2976" t="s">
        <v>290</v>
      </c>
      <c r="C308" s="2908"/>
      <c r="D308" s="2909"/>
      <c r="E308" s="265">
        <v>2.04</v>
      </c>
      <c r="F308" s="265">
        <v>36.1</v>
      </c>
      <c r="G308" s="1908">
        <v>3.16</v>
      </c>
      <c r="H308" s="1"/>
    </row>
    <row r="309" spans="2:10" ht="12.75" customHeight="1">
      <c r="B309" s="2980" t="s">
        <v>43</v>
      </c>
      <c r="C309" s="2930"/>
      <c r="D309" s="2931"/>
      <c r="E309" s="266">
        <v>10.25</v>
      </c>
      <c r="F309" s="266">
        <v>241.5</v>
      </c>
      <c r="G309" s="2453">
        <v>40.47</v>
      </c>
      <c r="H309" s="1"/>
    </row>
    <row r="310" spans="2:10" ht="15" customHeight="1">
      <c r="B310" s="3784" t="s">
        <v>291</v>
      </c>
      <c r="C310" s="2964"/>
      <c r="D310" s="2964"/>
      <c r="E310" s="2964"/>
      <c r="F310" s="1"/>
      <c r="G310" s="1"/>
      <c r="H310" s="1"/>
    </row>
    <row r="311" spans="2:10" ht="12.75" customHeight="1">
      <c r="B311" s="3086" t="s">
        <v>295</v>
      </c>
      <c r="C311" s="3022"/>
      <c r="D311" s="3023"/>
      <c r="E311" s="1922">
        <v>4.99</v>
      </c>
      <c r="F311" s="1922">
        <v>11</v>
      </c>
      <c r="G311" s="270">
        <v>19.79</v>
      </c>
      <c r="H311" s="1"/>
    </row>
    <row r="312" spans="2:10" ht="12.75" customHeight="1">
      <c r="B312" s="2976" t="s">
        <v>297</v>
      </c>
      <c r="C312" s="2908"/>
      <c r="D312" s="2909"/>
      <c r="E312" s="265">
        <v>0.71</v>
      </c>
      <c r="F312" s="265">
        <v>0</v>
      </c>
      <c r="G312" s="1908">
        <v>0</v>
      </c>
      <c r="H312" s="1"/>
    </row>
    <row r="313" spans="2:10" ht="12.75" customHeight="1">
      <c r="B313" s="2976" t="s">
        <v>290</v>
      </c>
      <c r="C313" s="2908"/>
      <c r="D313" s="2909"/>
      <c r="E313" s="265">
        <v>14.46</v>
      </c>
      <c r="F313" s="265">
        <v>8.1</v>
      </c>
      <c r="G313" s="1908">
        <v>14.42</v>
      </c>
      <c r="H313" s="1"/>
    </row>
    <row r="314" spans="2:10" ht="12.75" customHeight="1">
      <c r="B314" s="2980" t="s">
        <v>43</v>
      </c>
      <c r="C314" s="2930"/>
      <c r="D314" s="2931"/>
      <c r="E314" s="266">
        <v>20.16</v>
      </c>
      <c r="F314" s="266">
        <v>19.100000000000001</v>
      </c>
      <c r="G314" s="2453">
        <v>34.21</v>
      </c>
      <c r="H314" s="1"/>
    </row>
    <row r="315" spans="2:10" ht="15" customHeight="1">
      <c r="B315" s="2932" t="s">
        <v>1231</v>
      </c>
      <c r="C315" s="2933"/>
      <c r="D315" s="2933"/>
      <c r="E315" s="2933"/>
      <c r="F315" s="2933"/>
      <c r="G315" s="2933"/>
      <c r="H315" s="1"/>
    </row>
    <row r="316" spans="2:10" ht="15" customHeight="1">
      <c r="B316" s="2885"/>
      <c r="C316" s="2882"/>
      <c r="D316" s="2882"/>
      <c r="E316" s="2882"/>
      <c r="F316" s="2882"/>
      <c r="G316" s="2885"/>
      <c r="H316" s="1"/>
    </row>
    <row r="317" spans="2:10" ht="15" customHeight="1">
      <c r="B317" s="2885"/>
      <c r="C317" s="2882"/>
      <c r="D317" s="2882"/>
      <c r="E317" s="2882"/>
      <c r="F317" s="2882"/>
      <c r="G317" s="2885"/>
      <c r="H317" s="1"/>
    </row>
    <row r="318" spans="2:10" ht="13.5" customHeight="1">
      <c r="B318" s="2901"/>
      <c r="C318" s="2901"/>
      <c r="D318" s="2901"/>
      <c r="E318" s="2901"/>
      <c r="F318" s="2901"/>
      <c r="G318" s="2901"/>
      <c r="H318" s="1"/>
    </row>
    <row r="319" spans="2:10" ht="12.75" customHeight="1">
      <c r="B319" s="11"/>
      <c r="C319" s="11"/>
      <c r="D319" s="11"/>
      <c r="E319" s="11"/>
      <c r="F319" s="268"/>
      <c r="G319" s="268"/>
      <c r="H319" s="268"/>
    </row>
    <row r="320" spans="2:10" ht="12.75" customHeight="1">
      <c r="B320" s="1"/>
      <c r="C320" s="1"/>
      <c r="D320" s="1"/>
      <c r="E320" s="1"/>
      <c r="F320" s="1"/>
      <c r="G320" s="1"/>
      <c r="H320" s="1"/>
    </row>
    <row r="321" spans="2:13" ht="12.75" customHeight="1">
      <c r="B321" s="1706" t="s">
        <v>300</v>
      </c>
      <c r="C321" s="1705"/>
      <c r="D321" s="1705"/>
      <c r="E321" s="1705"/>
      <c r="F321" s="1705"/>
      <c r="G321" s="1705"/>
      <c r="H321" s="2910"/>
      <c r="I321" s="2885"/>
      <c r="J321" s="2885"/>
      <c r="K321" s="2885"/>
      <c r="L321" s="2885"/>
      <c r="M321" s="2885"/>
    </row>
    <row r="322" spans="2:13" ht="12.75" customHeight="1">
      <c r="B322" s="1"/>
      <c r="C322" s="1"/>
      <c r="D322" s="1"/>
      <c r="E322" s="1"/>
      <c r="F322" s="1"/>
      <c r="G322" s="1"/>
      <c r="H322" s="1"/>
    </row>
    <row r="323" spans="2:13" ht="15" customHeight="1">
      <c r="B323" s="3772" t="s">
        <v>1232</v>
      </c>
      <c r="C323" s="2885"/>
      <c r="D323" s="2912"/>
      <c r="E323" s="3768">
        <v>2023</v>
      </c>
      <c r="F323" s="3768">
        <v>2024</v>
      </c>
      <c r="G323" s="3768">
        <v>2025</v>
      </c>
      <c r="H323" s="2946"/>
    </row>
    <row r="324" spans="2:13" ht="15" customHeight="1">
      <c r="B324" s="2885"/>
      <c r="C324" s="2882"/>
      <c r="D324" s="2912"/>
      <c r="E324" s="2941"/>
      <c r="F324" s="2941"/>
      <c r="G324" s="2941"/>
      <c r="H324" s="2882"/>
    </row>
    <row r="325" spans="2:13" ht="12.75" customHeight="1">
      <c r="B325" s="2913"/>
      <c r="C325" s="2913"/>
      <c r="D325" s="2914"/>
      <c r="E325" s="2918"/>
      <c r="F325" s="2918"/>
      <c r="G325" s="2918"/>
      <c r="H325" s="2882"/>
    </row>
    <row r="326" spans="2:13" ht="15" customHeight="1">
      <c r="B326" s="3771" t="s">
        <v>1233</v>
      </c>
      <c r="C326" s="2906"/>
      <c r="D326" s="2906"/>
      <c r="E326" s="2906"/>
      <c r="F326" s="1704"/>
      <c r="G326" s="1704"/>
      <c r="H326" s="1"/>
    </row>
    <row r="327" spans="2:13" ht="12.75" customHeight="1">
      <c r="B327" s="1819" t="s">
        <v>303</v>
      </c>
      <c r="C327" s="1819"/>
      <c r="D327" s="102"/>
      <c r="E327" s="269">
        <v>1.8</v>
      </c>
      <c r="F327" s="269">
        <v>2.4</v>
      </c>
      <c r="G327" s="270">
        <v>0.46</v>
      </c>
      <c r="H327" s="1"/>
    </row>
    <row r="328" spans="2:13" ht="12.75" customHeight="1">
      <c r="B328" s="1822" t="s">
        <v>43</v>
      </c>
      <c r="C328" s="1822"/>
      <c r="D328" s="1003"/>
      <c r="E328" s="1929">
        <v>1.8</v>
      </c>
      <c r="F328" s="1929">
        <v>2.4</v>
      </c>
      <c r="G328" s="2453">
        <v>0.46</v>
      </c>
      <c r="H328" s="1"/>
    </row>
    <row r="329" spans="2:13" ht="15" customHeight="1">
      <c r="B329" s="3778" t="s">
        <v>1234</v>
      </c>
      <c r="C329" s="2964"/>
      <c r="D329" s="2964"/>
      <c r="E329" s="2964"/>
      <c r="F329" s="1704"/>
      <c r="G329" s="1704"/>
      <c r="H329" s="1"/>
    </row>
    <row r="330" spans="2:13" ht="12.75" customHeight="1">
      <c r="B330" s="1819" t="s">
        <v>303</v>
      </c>
      <c r="C330" s="1819"/>
      <c r="D330" s="102"/>
      <c r="E330" s="1926">
        <v>5.7</v>
      </c>
      <c r="F330" s="269">
        <v>11</v>
      </c>
      <c r="G330" s="270">
        <v>19.04</v>
      </c>
      <c r="H330" s="1"/>
    </row>
    <row r="331" spans="2:13" ht="12.75" customHeight="1">
      <c r="B331" s="1822" t="s">
        <v>43</v>
      </c>
      <c r="C331" s="1822"/>
      <c r="D331" s="1003"/>
      <c r="E331" s="1929">
        <v>5.7</v>
      </c>
      <c r="F331" s="1929">
        <v>11</v>
      </c>
      <c r="G331" s="2453">
        <v>19.04</v>
      </c>
      <c r="H331" s="1"/>
    </row>
    <row r="332" spans="2:13" ht="12.75" customHeight="1">
      <c r="B332" s="1"/>
      <c r="C332" s="1"/>
      <c r="D332" s="1"/>
      <c r="E332" s="1"/>
      <c r="F332" s="1"/>
      <c r="G332" s="1"/>
      <c r="H332" s="1"/>
    </row>
    <row r="333" spans="2:13" ht="12.75" customHeight="1">
      <c r="B333" s="1"/>
      <c r="C333" s="1"/>
      <c r="D333" s="1"/>
      <c r="E333" s="1"/>
      <c r="F333" s="1"/>
      <c r="G333" s="1"/>
      <c r="H333" s="1"/>
    </row>
    <row r="334" spans="2:13" ht="12.75" customHeight="1">
      <c r="B334" s="1706" t="s">
        <v>309</v>
      </c>
      <c r="C334" s="1705"/>
      <c r="D334" s="1705"/>
      <c r="E334" s="1705"/>
      <c r="F334" s="1705"/>
      <c r="G334" s="1705"/>
      <c r="H334" s="2910"/>
      <c r="I334" s="2885"/>
      <c r="J334" s="2885"/>
      <c r="K334" s="2885"/>
      <c r="L334" s="2885"/>
      <c r="M334" s="2885"/>
    </row>
    <row r="335" spans="2:13" ht="12.75" customHeight="1">
      <c r="B335" s="1"/>
      <c r="C335" s="1"/>
      <c r="D335" s="1"/>
      <c r="E335" s="1"/>
      <c r="F335" s="1"/>
      <c r="G335" s="1"/>
      <c r="H335" s="1"/>
    </row>
    <row r="336" spans="2:13" ht="15" customHeight="1">
      <c r="B336" s="3772" t="s">
        <v>1235</v>
      </c>
      <c r="C336" s="2885"/>
      <c r="D336" s="2885"/>
      <c r="E336" s="3768">
        <v>2023</v>
      </c>
      <c r="F336" s="3768">
        <v>2024</v>
      </c>
      <c r="G336" s="3768">
        <v>2025</v>
      </c>
      <c r="H336" s="2946"/>
    </row>
    <row r="337" spans="2:11" ht="15" customHeight="1">
      <c r="B337" s="2885"/>
      <c r="C337" s="2882"/>
      <c r="D337" s="2885"/>
      <c r="E337" s="2941"/>
      <c r="F337" s="2941"/>
      <c r="G337" s="2941"/>
      <c r="H337" s="2882"/>
    </row>
    <row r="338" spans="2:11" ht="12.75" customHeight="1">
      <c r="B338" s="2913"/>
      <c r="C338" s="2913"/>
      <c r="D338" s="2913"/>
      <c r="E338" s="2918"/>
      <c r="F338" s="2918"/>
      <c r="G338" s="2918"/>
      <c r="H338" s="2882"/>
    </row>
    <row r="339" spans="2:11" ht="16.5" customHeight="1">
      <c r="B339" s="3769" t="s">
        <v>1233</v>
      </c>
      <c r="C339" s="2906"/>
      <c r="D339" s="2906"/>
      <c r="E339" s="2906"/>
      <c r="F339" s="1"/>
      <c r="G339" s="1"/>
      <c r="H339" s="1"/>
    </row>
    <row r="340" spans="2:11" ht="12.75" customHeight="1">
      <c r="B340" s="1787" t="s">
        <v>311</v>
      </c>
      <c r="C340" s="1787"/>
      <c r="D340" s="1788"/>
      <c r="E340" s="1922">
        <v>6.5</v>
      </c>
      <c r="F340" s="1922">
        <v>18.25</v>
      </c>
      <c r="G340" s="1922">
        <v>37</v>
      </c>
      <c r="H340" s="1"/>
    </row>
    <row r="341" spans="2:11" ht="12.75" customHeight="1">
      <c r="B341" s="1791" t="s">
        <v>313</v>
      </c>
      <c r="C341" s="1791"/>
      <c r="D341" s="1792"/>
      <c r="E341" s="265">
        <v>2</v>
      </c>
      <c r="F341" s="265">
        <v>36</v>
      </c>
      <c r="G341" s="265">
        <v>3</v>
      </c>
      <c r="H341" s="1"/>
    </row>
    <row r="342" spans="2:11" ht="12.75" customHeight="1">
      <c r="B342" s="1791" t="s">
        <v>1236</v>
      </c>
      <c r="C342" s="1791"/>
      <c r="D342" s="1792"/>
      <c r="E342" s="1004">
        <v>0</v>
      </c>
      <c r="F342" s="1004">
        <v>184.8</v>
      </c>
      <c r="G342" s="1004">
        <v>0</v>
      </c>
      <c r="H342" s="1"/>
    </row>
    <row r="343" spans="2:11" ht="12.75" customHeight="1">
      <c r="B343" s="1795" t="s">
        <v>43</v>
      </c>
      <c r="C343" s="1795"/>
      <c r="D343" s="1796"/>
      <c r="E343" s="266">
        <v>8.5</v>
      </c>
      <c r="F343" s="266">
        <v>239.05</v>
      </c>
      <c r="G343" s="266">
        <v>40</v>
      </c>
      <c r="H343" s="1"/>
    </row>
    <row r="344" spans="2:11" ht="15" customHeight="1">
      <c r="B344" s="3777" t="s">
        <v>291</v>
      </c>
      <c r="C344" s="2964"/>
      <c r="D344" s="2454"/>
      <c r="E344" s="2454"/>
      <c r="F344" s="1"/>
      <c r="G344" s="1"/>
      <c r="H344" s="1"/>
      <c r="I344" s="1"/>
      <c r="J344" s="1"/>
      <c r="K344" s="1"/>
    </row>
    <row r="345" spans="2:11" ht="12.75" customHeight="1">
      <c r="B345" s="1787" t="s">
        <v>314</v>
      </c>
      <c r="C345" s="1787"/>
      <c r="D345" s="1788"/>
      <c r="E345" s="1922">
        <v>2.46</v>
      </c>
      <c r="F345" s="1922">
        <v>2.7</v>
      </c>
      <c r="G345" s="1922">
        <v>10.16</v>
      </c>
      <c r="H345" s="1"/>
      <c r="I345" s="1"/>
      <c r="J345" s="1"/>
      <c r="K345" s="1"/>
    </row>
    <row r="346" spans="2:11" ht="12.75" customHeight="1">
      <c r="B346" s="1791" t="s">
        <v>313</v>
      </c>
      <c r="C346" s="1791"/>
      <c r="D346" s="1792"/>
      <c r="E346" s="265">
        <v>12</v>
      </c>
      <c r="F346" s="265">
        <v>5.4</v>
      </c>
      <c r="G346" s="265">
        <v>5</v>
      </c>
      <c r="H346" s="1"/>
      <c r="I346" s="1"/>
      <c r="J346" s="1"/>
      <c r="K346" s="1"/>
    </row>
    <row r="347" spans="2:11" ht="12.75" customHeight="1">
      <c r="B347" s="1795" t="s">
        <v>43</v>
      </c>
      <c r="C347" s="1795"/>
      <c r="D347" s="1796"/>
      <c r="E347" s="266">
        <v>14.46</v>
      </c>
      <c r="F347" s="266">
        <v>8.1</v>
      </c>
      <c r="G347" s="266">
        <v>15.16</v>
      </c>
      <c r="H347" s="1"/>
      <c r="I347" s="1"/>
      <c r="J347" s="1"/>
      <c r="K347" s="1"/>
    </row>
    <row r="348" spans="2:11" ht="12.75" customHeight="1">
      <c r="B348" s="1"/>
      <c r="C348" s="1"/>
      <c r="D348" s="1"/>
      <c r="E348" s="1"/>
      <c r="F348" s="1"/>
      <c r="G348" s="1"/>
      <c r="H348" s="1"/>
      <c r="I348" s="1"/>
      <c r="J348" s="1"/>
      <c r="K348" s="1"/>
    </row>
    <row r="349" spans="2:11" ht="12.75" customHeight="1">
      <c r="B349" s="1"/>
      <c r="C349" s="1"/>
      <c r="D349" s="1"/>
      <c r="E349" s="1"/>
      <c r="F349" s="1"/>
      <c r="G349" s="1"/>
      <c r="H349" s="1"/>
      <c r="I349" s="1"/>
      <c r="J349" s="1"/>
      <c r="K349" s="1"/>
    </row>
    <row r="350" spans="2:11" ht="26.25" customHeight="1">
      <c r="B350" s="915" t="s">
        <v>1237</v>
      </c>
      <c r="C350" s="916"/>
      <c r="D350" s="916"/>
      <c r="E350" s="916"/>
      <c r="F350" s="916"/>
      <c r="G350" s="10"/>
      <c r="H350" s="10"/>
      <c r="I350" s="10"/>
      <c r="J350" s="10"/>
      <c r="K350" s="10"/>
    </row>
    <row r="351" spans="2:11" ht="12.75" customHeight="1">
      <c r="B351" s="1"/>
      <c r="C351" s="1"/>
      <c r="D351" s="1"/>
      <c r="E351" s="1"/>
      <c r="F351" s="1"/>
      <c r="G351" s="1"/>
      <c r="H351" s="1"/>
      <c r="I351" s="1"/>
      <c r="J351" s="1"/>
      <c r="K351" s="1"/>
    </row>
    <row r="352" spans="2:11" ht="12.75" customHeight="1">
      <c r="B352" s="1"/>
      <c r="C352" s="1"/>
      <c r="D352" s="1"/>
      <c r="E352" s="1"/>
      <c r="F352" s="1"/>
      <c r="G352" s="1"/>
      <c r="H352" s="1"/>
      <c r="I352" s="1"/>
      <c r="J352" s="1"/>
      <c r="K352" s="1"/>
    </row>
    <row r="353" spans="2:13" ht="12.75" customHeight="1">
      <c r="B353" s="1706" t="s">
        <v>1238</v>
      </c>
      <c r="C353" s="1705"/>
      <c r="D353" s="1705"/>
      <c r="E353" s="1705"/>
      <c r="F353" s="1705"/>
      <c r="G353" s="1705"/>
      <c r="H353" s="1705"/>
      <c r="I353" s="1705"/>
      <c r="J353" s="1705"/>
      <c r="K353" s="2910"/>
      <c r="L353" s="2885"/>
      <c r="M353" s="2885"/>
    </row>
    <row r="354" spans="2:13" ht="12.75" customHeight="1">
      <c r="B354" s="1"/>
      <c r="C354" s="1"/>
      <c r="D354" s="1"/>
      <c r="E354" s="1"/>
      <c r="F354" s="1"/>
      <c r="G354" s="1"/>
      <c r="H354" s="1"/>
      <c r="I354" s="1"/>
      <c r="J354" s="1"/>
      <c r="K354" s="1"/>
    </row>
    <row r="355" spans="2:13" ht="12.75" customHeight="1">
      <c r="B355" s="3773" t="s">
        <v>1239</v>
      </c>
      <c r="C355" s="2885"/>
      <c r="D355" s="2885"/>
      <c r="E355" s="2885"/>
      <c r="F355" s="2885"/>
      <c r="G355" s="2912"/>
      <c r="H355" s="3783">
        <v>2024</v>
      </c>
      <c r="I355" s="3112"/>
      <c r="J355" s="3783">
        <v>2025</v>
      </c>
      <c r="K355" s="3112"/>
    </row>
    <row r="356" spans="2:13" ht="12.75" customHeight="1">
      <c r="B356" s="2913"/>
      <c r="C356" s="2913"/>
      <c r="D356" s="2913"/>
      <c r="E356" s="2913"/>
      <c r="F356" s="2913"/>
      <c r="G356" s="2914"/>
      <c r="H356" s="2388" t="s">
        <v>84</v>
      </c>
      <c r="I356" s="1005" t="s">
        <v>107</v>
      </c>
      <c r="J356" s="2388" t="s">
        <v>84</v>
      </c>
      <c r="K356" s="1005" t="s">
        <v>107</v>
      </c>
    </row>
    <row r="357" spans="2:13" ht="20.25" customHeight="1">
      <c r="B357" s="1898" t="s">
        <v>1240</v>
      </c>
      <c r="C357" s="1898"/>
      <c r="D357" s="1898"/>
      <c r="E357" s="1898"/>
      <c r="F357" s="1898"/>
      <c r="G357" s="997"/>
      <c r="H357" s="275">
        <v>1.677</v>
      </c>
      <c r="I357" s="276">
        <v>1.734</v>
      </c>
      <c r="J357" s="1006">
        <v>1.1020000000000001</v>
      </c>
      <c r="K357" s="1007">
        <v>0.47</v>
      </c>
    </row>
    <row r="358" spans="2:13" ht="18" customHeight="1">
      <c r="B358" s="3036" t="s">
        <v>1241</v>
      </c>
      <c r="C358" s="2933"/>
      <c r="D358" s="2933"/>
      <c r="E358" s="2933"/>
      <c r="F358" s="2933"/>
      <c r="G358" s="2933"/>
      <c r="H358" s="2933"/>
      <c r="I358" s="2933"/>
      <c r="J358" s="2933"/>
      <c r="K358" s="2933"/>
    </row>
    <row r="359" spans="2:13" ht="15" customHeight="1">
      <c r="B359" s="2901"/>
      <c r="C359" s="2901"/>
      <c r="D359" s="2901"/>
      <c r="E359" s="2901"/>
      <c r="F359" s="2901"/>
      <c r="G359" s="2901"/>
      <c r="H359" s="2901"/>
      <c r="I359" s="2901"/>
      <c r="J359" s="2901"/>
      <c r="K359" s="2901"/>
    </row>
    <row r="360" spans="2:13" ht="12.75" customHeight="1">
      <c r="B360" s="12"/>
      <c r="C360" s="12"/>
      <c r="D360" s="12"/>
      <c r="E360" s="12"/>
      <c r="F360" s="12"/>
      <c r="G360" s="12"/>
      <c r="H360" s="12"/>
      <c r="I360" s="12"/>
      <c r="J360" s="12"/>
      <c r="K360" s="12"/>
    </row>
    <row r="361" spans="2:13" ht="12.75" customHeight="1">
      <c r="B361" s="12"/>
      <c r="C361" s="12"/>
      <c r="D361" s="12"/>
      <c r="E361" s="12"/>
      <c r="F361" s="12"/>
      <c r="G361" s="12"/>
      <c r="H361" s="12"/>
      <c r="I361" s="12"/>
      <c r="J361" s="12"/>
      <c r="K361" s="12"/>
    </row>
    <row r="362" spans="2:13" ht="12.75" customHeight="1">
      <c r="B362" s="1785" t="s">
        <v>319</v>
      </c>
      <c r="C362" s="1705"/>
      <c r="D362" s="1705"/>
      <c r="E362" s="1705"/>
      <c r="F362" s="1705"/>
      <c r="G362" s="1705"/>
      <c r="H362" s="1705"/>
      <c r="I362" s="2910"/>
      <c r="J362" s="2885"/>
      <c r="K362" s="2885"/>
      <c r="L362" s="2885"/>
      <c r="M362" s="2885"/>
    </row>
    <row r="363" spans="2:13" ht="12.75" customHeight="1">
      <c r="B363" s="1785" t="s">
        <v>320</v>
      </c>
      <c r="C363" s="1933"/>
      <c r="D363" s="1933"/>
      <c r="E363" s="1933"/>
      <c r="F363" s="1933"/>
      <c r="G363" s="1933"/>
      <c r="H363" s="1933"/>
      <c r="I363" s="2885"/>
      <c r="J363" s="2885"/>
      <c r="K363" s="2885"/>
      <c r="L363" s="2885"/>
      <c r="M363" s="2885"/>
    </row>
    <row r="364" spans="2:13" ht="16.5" customHeight="1">
      <c r="B364" s="1"/>
      <c r="C364" s="1"/>
      <c r="D364" s="1"/>
      <c r="E364" s="1"/>
      <c r="F364" s="1"/>
      <c r="G364" s="1"/>
      <c r="H364" s="1"/>
      <c r="I364" s="1"/>
      <c r="J364" s="1"/>
      <c r="K364" s="1"/>
    </row>
    <row r="365" spans="2:13" ht="12.75" customHeight="1">
      <c r="B365" s="2936" t="s">
        <v>1242</v>
      </c>
      <c r="C365" s="2885"/>
      <c r="D365" s="3030"/>
      <c r="E365" s="2917">
        <v>2025</v>
      </c>
      <c r="F365" s="3782"/>
      <c r="G365" s="3782"/>
      <c r="H365" s="3032"/>
      <c r="I365" s="1704"/>
      <c r="J365" s="1704"/>
      <c r="K365" s="1704"/>
    </row>
    <row r="366" spans="2:13" ht="12.75" customHeight="1">
      <c r="B366" s="2913"/>
      <c r="C366" s="2913"/>
      <c r="D366" s="3031"/>
      <c r="E366" s="2918"/>
      <c r="F366" s="2885"/>
      <c r="G366" s="2885"/>
      <c r="H366" s="2885"/>
      <c r="I366" s="1704"/>
      <c r="J366" s="1704"/>
      <c r="K366" s="1704"/>
    </row>
    <row r="367" spans="2:13" ht="15" customHeight="1">
      <c r="B367" s="2956" t="s">
        <v>322</v>
      </c>
      <c r="C367" s="2926"/>
      <c r="D367" s="3033"/>
      <c r="E367" s="224">
        <v>27.78</v>
      </c>
      <c r="F367" s="2455"/>
      <c r="G367" s="2456"/>
      <c r="H367" s="1704"/>
      <c r="I367" s="1704"/>
      <c r="J367" s="1704"/>
      <c r="K367" s="1704"/>
    </row>
    <row r="368" spans="2:13" ht="12.75" customHeight="1">
      <c r="B368" s="2976" t="s">
        <v>323</v>
      </c>
      <c r="C368" s="2908"/>
      <c r="D368" s="3034"/>
      <c r="E368" s="1877">
        <v>0</v>
      </c>
      <c r="F368" s="2455"/>
      <c r="G368" s="2456"/>
      <c r="H368" s="1"/>
      <c r="I368" s="1"/>
      <c r="J368" s="1"/>
      <c r="K368" s="1"/>
    </row>
    <row r="369" spans="2:11" ht="12.75" customHeight="1">
      <c r="B369" s="3035" t="s">
        <v>324</v>
      </c>
      <c r="C369" s="2908"/>
      <c r="D369" s="3034"/>
      <c r="E369" s="2444">
        <v>28</v>
      </c>
      <c r="F369" s="2457"/>
      <c r="G369" s="2458"/>
      <c r="H369" s="1"/>
      <c r="I369" s="1"/>
      <c r="J369" s="1"/>
      <c r="K369" s="1"/>
    </row>
    <row r="370" spans="2:11" ht="12.75" customHeight="1">
      <c r="B370" s="3035" t="s">
        <v>325</v>
      </c>
      <c r="C370" s="2908"/>
      <c r="D370" s="3034"/>
      <c r="E370" s="2444">
        <v>0</v>
      </c>
      <c r="F370" s="2457"/>
      <c r="G370" s="2458"/>
      <c r="H370" s="1"/>
      <c r="I370" s="1"/>
      <c r="J370" s="1"/>
      <c r="K370" s="1"/>
    </row>
    <row r="371" spans="2:11" ht="12.75" customHeight="1">
      <c r="B371" s="3779" t="s">
        <v>326</v>
      </c>
      <c r="C371" s="3041"/>
      <c r="D371" s="3780"/>
      <c r="E371" s="2459">
        <v>28</v>
      </c>
      <c r="F371" s="2460"/>
      <c r="G371" s="2461"/>
      <c r="H371" s="1"/>
      <c r="I371" s="1"/>
      <c r="J371" s="1"/>
      <c r="K371" s="1"/>
    </row>
    <row r="372" spans="2:11" ht="12.75" customHeight="1">
      <c r="B372" s="3781"/>
      <c r="C372" s="2885"/>
      <c r="D372" s="2885"/>
      <c r="E372" s="2885"/>
      <c r="F372" s="2885"/>
      <c r="G372" s="2885"/>
      <c r="H372" s="1"/>
      <c r="I372" s="1"/>
      <c r="J372" s="1"/>
      <c r="K372" s="1"/>
    </row>
  </sheetData>
  <sheetProtection algorithmName="SHA-512" hashValue="aDo0jnKSPDU7EAMsFwIyLBSNsM3e5FBmRd3+7810wRSYWUCHxa4RLYuzRgJBRegrgQD087asUt/gu+OHWpo7kQ==" saltValue="d+F/046517CrIevNitWmMQ==" spinCount="100000" sheet="1" objects="1" scenarios="1"/>
  <mergeCells count="210">
    <mergeCell ref="H1:H2"/>
    <mergeCell ref="I1:I2"/>
    <mergeCell ref="J1:J2"/>
    <mergeCell ref="K1:K2"/>
    <mergeCell ref="L1:L2"/>
    <mergeCell ref="M1:M2"/>
    <mergeCell ref="N1:O2"/>
    <mergeCell ref="A1:A2"/>
    <mergeCell ref="B1:B2"/>
    <mergeCell ref="C1:C2"/>
    <mergeCell ref="D1:D2"/>
    <mergeCell ref="E1:E2"/>
    <mergeCell ref="F1:F2"/>
    <mergeCell ref="G1:G2"/>
    <mergeCell ref="B9:M10"/>
    <mergeCell ref="B15:M17"/>
    <mergeCell ref="B25:D26"/>
    <mergeCell ref="E25:G25"/>
    <mergeCell ref="H25:J25"/>
    <mergeCell ref="K25:M25"/>
    <mergeCell ref="B27:G27"/>
    <mergeCell ref="B28:D28"/>
    <mergeCell ref="B29:D29"/>
    <mergeCell ref="B30:G30"/>
    <mergeCell ref="B31:D31"/>
    <mergeCell ref="B32:D32"/>
    <mergeCell ref="B33:D33"/>
    <mergeCell ref="B34:D34"/>
    <mergeCell ref="B35:G35"/>
    <mergeCell ref="B36:D36"/>
    <mergeCell ref="B37:D37"/>
    <mergeCell ref="B38:D38"/>
    <mergeCell ref="B39:D39"/>
    <mergeCell ref="B41:M45"/>
    <mergeCell ref="K48:M48"/>
    <mergeCell ref="B40:D40"/>
    <mergeCell ref="B51:D51"/>
    <mergeCell ref="B52:D52"/>
    <mergeCell ref="B53:G55"/>
    <mergeCell ref="B60:G61"/>
    <mergeCell ref="H60:I60"/>
    <mergeCell ref="J60:K60"/>
    <mergeCell ref="B63:G63"/>
    <mergeCell ref="B64:G64"/>
    <mergeCell ref="B72:K73"/>
    <mergeCell ref="B76:G77"/>
    <mergeCell ref="H76:I76"/>
    <mergeCell ref="J76:K76"/>
    <mergeCell ref="B88:K90"/>
    <mergeCell ref="B95:D96"/>
    <mergeCell ref="E95:E96"/>
    <mergeCell ref="F95:F96"/>
    <mergeCell ref="G95:G96"/>
    <mergeCell ref="B111:G114"/>
    <mergeCell ref="B119:D120"/>
    <mergeCell ref="E119:E120"/>
    <mergeCell ref="B130:D130"/>
    <mergeCell ref="B131:D131"/>
    <mergeCell ref="B132:D132"/>
    <mergeCell ref="B133:D133"/>
    <mergeCell ref="B138:D139"/>
    <mergeCell ref="E138:F138"/>
    <mergeCell ref="G138:H138"/>
    <mergeCell ref="I138:J138"/>
    <mergeCell ref="B121:E121"/>
    <mergeCell ref="B124:E124"/>
    <mergeCell ref="B125:D125"/>
    <mergeCell ref="B126:D126"/>
    <mergeCell ref="B127:D127"/>
    <mergeCell ref="B128:D128"/>
    <mergeCell ref="B129:D129"/>
    <mergeCell ref="J162:J163"/>
    <mergeCell ref="K162:K163"/>
    <mergeCell ref="L162:L163"/>
    <mergeCell ref="M162:M163"/>
    <mergeCell ref="B150:D151"/>
    <mergeCell ref="E150:G150"/>
    <mergeCell ref="H150:J150"/>
    <mergeCell ref="K150:M150"/>
    <mergeCell ref="B162:G163"/>
    <mergeCell ref="H162:H163"/>
    <mergeCell ref="I162:I163"/>
    <mergeCell ref="B173:M173"/>
    <mergeCell ref="H175:H176"/>
    <mergeCell ref="I175:I176"/>
    <mergeCell ref="J175:J176"/>
    <mergeCell ref="K175:K176"/>
    <mergeCell ref="L175:L176"/>
    <mergeCell ref="M175:M176"/>
    <mergeCell ref="B183:G183"/>
    <mergeCell ref="B184:G184"/>
    <mergeCell ref="B185:G185"/>
    <mergeCell ref="B186:G186"/>
    <mergeCell ref="B187:L187"/>
    <mergeCell ref="B175:G176"/>
    <mergeCell ref="B177:G177"/>
    <mergeCell ref="B178:G178"/>
    <mergeCell ref="B179:G179"/>
    <mergeCell ref="B180:G180"/>
    <mergeCell ref="B181:G181"/>
    <mergeCell ref="B182:G182"/>
    <mergeCell ref="N213:P213"/>
    <mergeCell ref="Q213:S213"/>
    <mergeCell ref="B191:D193"/>
    <mergeCell ref="E191:E193"/>
    <mergeCell ref="F191:F193"/>
    <mergeCell ref="B203:F207"/>
    <mergeCell ref="B211:S211"/>
    <mergeCell ref="B213:J214"/>
    <mergeCell ref="K213:M213"/>
    <mergeCell ref="B222:J222"/>
    <mergeCell ref="B223:J223"/>
    <mergeCell ref="B224:S225"/>
    <mergeCell ref="B215:J215"/>
    <mergeCell ref="B216:J216"/>
    <mergeCell ref="B217:J217"/>
    <mergeCell ref="B218:J218"/>
    <mergeCell ref="B219:J219"/>
    <mergeCell ref="B220:J220"/>
    <mergeCell ref="B221:J221"/>
    <mergeCell ref="O255:O256"/>
    <mergeCell ref="P255:P256"/>
    <mergeCell ref="B304:D305"/>
    <mergeCell ref="E304:E305"/>
    <mergeCell ref="F304:F305"/>
    <mergeCell ref="G304:G305"/>
    <mergeCell ref="H304:H305"/>
    <mergeCell ref="B246:F247"/>
    <mergeCell ref="B253:O253"/>
    <mergeCell ref="B255:L256"/>
    <mergeCell ref="M255:M256"/>
    <mergeCell ref="G276:G278"/>
    <mergeCell ref="H276:H278"/>
    <mergeCell ref="B261:L261"/>
    <mergeCell ref="B262:L262"/>
    <mergeCell ref="B271:O271"/>
    <mergeCell ref="B274:N274"/>
    <mergeCell ref="B276:D278"/>
    <mergeCell ref="E276:E278"/>
    <mergeCell ref="F276:F278"/>
    <mergeCell ref="B282:N282"/>
    <mergeCell ref="B283:N283"/>
    <mergeCell ref="B284:N284"/>
    <mergeCell ref="F293:F294"/>
    <mergeCell ref="N255:N256"/>
    <mergeCell ref="B306:D306"/>
    <mergeCell ref="B307:D307"/>
    <mergeCell ref="B315:G318"/>
    <mergeCell ref="H321:M321"/>
    <mergeCell ref="B308:D308"/>
    <mergeCell ref="B309:D309"/>
    <mergeCell ref="B310:E310"/>
    <mergeCell ref="B311:D311"/>
    <mergeCell ref="B312:D312"/>
    <mergeCell ref="B313:D313"/>
    <mergeCell ref="B314:D314"/>
    <mergeCell ref="B293:D294"/>
    <mergeCell ref="E293:E294"/>
    <mergeCell ref="B286:D287"/>
    <mergeCell ref="B291:G291"/>
    <mergeCell ref="B367:D367"/>
    <mergeCell ref="B368:D368"/>
    <mergeCell ref="B369:D369"/>
    <mergeCell ref="B370:D370"/>
    <mergeCell ref="B371:D371"/>
    <mergeCell ref="B372:G372"/>
    <mergeCell ref="B355:G356"/>
    <mergeCell ref="B358:K359"/>
    <mergeCell ref="B365:D366"/>
    <mergeCell ref="E365:E366"/>
    <mergeCell ref="F365:F366"/>
    <mergeCell ref="G365:G366"/>
    <mergeCell ref="H365:H366"/>
    <mergeCell ref="H355:I355"/>
    <mergeCell ref="J355:K355"/>
    <mergeCell ref="I362:M363"/>
    <mergeCell ref="K353:M353"/>
    <mergeCell ref="B233:D234"/>
    <mergeCell ref="E233:E234"/>
    <mergeCell ref="F233:F234"/>
    <mergeCell ref="B235:D235"/>
    <mergeCell ref="E240:E242"/>
    <mergeCell ref="F240:F242"/>
    <mergeCell ref="B240:D242"/>
    <mergeCell ref="B243:D243"/>
    <mergeCell ref="B245:D245"/>
    <mergeCell ref="B238:M238"/>
    <mergeCell ref="E286:E287"/>
    <mergeCell ref="F286:F287"/>
    <mergeCell ref="G286:G287"/>
    <mergeCell ref="H286:H287"/>
    <mergeCell ref="H293:H294"/>
    <mergeCell ref="H302:M302"/>
    <mergeCell ref="B344:C344"/>
    <mergeCell ref="B323:D325"/>
    <mergeCell ref="E323:E325"/>
    <mergeCell ref="F323:F325"/>
    <mergeCell ref="G323:G325"/>
    <mergeCell ref="H323:H325"/>
    <mergeCell ref="B329:E329"/>
    <mergeCell ref="G336:G338"/>
    <mergeCell ref="B339:E339"/>
    <mergeCell ref="G293:G294"/>
    <mergeCell ref="B297:G297"/>
    <mergeCell ref="B326:E326"/>
    <mergeCell ref="H334:M334"/>
    <mergeCell ref="H336:H338"/>
    <mergeCell ref="B336:D338"/>
    <mergeCell ref="E336:E338"/>
    <mergeCell ref="F336:F338"/>
  </mergeCells>
  <pageMargins left="0.25" right="0.25" top="0.75" bottom="0.75" header="0" footer="0"/>
  <pageSetup paperSize="9" orientation="landscape"/>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748"/>
  <sheetViews>
    <sheetView workbookViewId="0"/>
  </sheetViews>
  <sheetFormatPr defaultColWidth="11.19921875" defaultRowHeight="15" customHeight="1"/>
  <cols>
    <col min="1" max="2" width="7" customWidth="1"/>
    <col min="3" max="3" width="18.796875" customWidth="1"/>
    <col min="4" max="4" width="10.296875" customWidth="1"/>
    <col min="5" max="5" width="6.296875" customWidth="1"/>
    <col min="6" max="9" width="10.296875" customWidth="1"/>
    <col min="10" max="10" width="17.296875" customWidth="1"/>
    <col min="11" max="11" width="10.296875" customWidth="1"/>
    <col min="12" max="12" width="16.296875" customWidth="1"/>
    <col min="13" max="13" width="11.296875" customWidth="1"/>
    <col min="14" max="14" width="7.09765625" customWidth="1"/>
    <col min="15" max="26" width="8.8984375" customWidth="1"/>
  </cols>
  <sheetData>
    <row r="1" spans="1:16" ht="12.75" customHeight="1">
      <c r="A1" s="2988" t="s">
        <v>1243</v>
      </c>
      <c r="B1" s="3878" t="s">
        <v>1244</v>
      </c>
      <c r="C1" s="3878" t="s">
        <v>51</v>
      </c>
      <c r="D1" s="3879" t="s">
        <v>1245</v>
      </c>
      <c r="E1" s="3880" t="s">
        <v>1246</v>
      </c>
      <c r="F1" s="3881" t="s">
        <v>1247</v>
      </c>
      <c r="G1" s="3882" t="s">
        <v>1248</v>
      </c>
      <c r="H1" s="3883" t="s">
        <v>1249</v>
      </c>
      <c r="I1" s="2892" t="s">
        <v>1250</v>
      </c>
      <c r="J1" s="2892" t="s">
        <v>1251</v>
      </c>
      <c r="K1" s="2886" t="s">
        <v>1252</v>
      </c>
      <c r="L1" s="3871" t="s">
        <v>1253</v>
      </c>
      <c r="M1" s="3871" t="s">
        <v>1254</v>
      </c>
      <c r="N1" s="12"/>
      <c r="O1" s="12"/>
      <c r="P1" s="12"/>
    </row>
    <row r="2" spans="1:16" ht="12.75" customHeight="1">
      <c r="A2" s="2885"/>
      <c r="B2" s="2885"/>
      <c r="C2" s="2885"/>
      <c r="D2" s="2885"/>
      <c r="E2" s="2885"/>
      <c r="F2" s="2885"/>
      <c r="G2" s="2885"/>
      <c r="H2" s="2885"/>
      <c r="I2" s="2885"/>
      <c r="J2" s="2885"/>
      <c r="K2" s="2885"/>
      <c r="L2" s="2885"/>
      <c r="M2" s="2885"/>
      <c r="N2" s="12"/>
      <c r="O2" s="12"/>
      <c r="P2" s="12"/>
    </row>
    <row r="3" spans="1:16" ht="12.75" customHeight="1">
      <c r="A3" s="1"/>
      <c r="B3" s="2600" t="s">
        <v>1255</v>
      </c>
      <c r="C3" s="2600"/>
      <c r="D3" s="2600"/>
      <c r="E3" s="2600"/>
      <c r="F3" s="2600"/>
      <c r="G3" s="2600"/>
      <c r="H3" s="2600"/>
      <c r="I3" s="2600"/>
      <c r="J3" s="1"/>
      <c r="K3" s="1"/>
      <c r="L3" s="1"/>
      <c r="M3" s="1"/>
      <c r="N3" s="1"/>
      <c r="O3" s="1"/>
      <c r="P3" s="1"/>
    </row>
    <row r="4" spans="1:16" ht="12.75" customHeight="1">
      <c r="A4" s="1"/>
      <c r="B4" s="2600"/>
      <c r="C4" s="2600"/>
      <c r="D4" s="2600"/>
      <c r="E4" s="2600"/>
      <c r="F4" s="2600"/>
      <c r="G4" s="2600"/>
      <c r="H4" s="2600"/>
      <c r="I4" s="2600"/>
      <c r="J4" s="1"/>
      <c r="K4" s="1"/>
      <c r="L4" s="1"/>
      <c r="M4" s="1"/>
      <c r="N4" s="1"/>
      <c r="O4" s="1"/>
      <c r="P4" s="1"/>
    </row>
    <row r="5" spans="1:16" ht="12.75" customHeight="1">
      <c r="A5" s="13"/>
      <c r="B5" s="1010" t="s">
        <v>1256</v>
      </c>
      <c r="C5" s="10"/>
      <c r="D5" s="10"/>
      <c r="E5" s="10"/>
      <c r="F5" s="10"/>
      <c r="G5" s="10"/>
      <c r="H5" s="10"/>
      <c r="I5" s="10"/>
      <c r="J5" s="10"/>
      <c r="K5" s="10"/>
      <c r="L5" s="10"/>
      <c r="M5" s="10"/>
      <c r="N5" s="10"/>
      <c r="O5" s="1009"/>
      <c r="P5" s="10"/>
    </row>
    <row r="6" spans="1:16" ht="12.75" customHeight="1">
      <c r="A6" s="1"/>
      <c r="B6" s="1"/>
      <c r="C6" s="1"/>
      <c r="D6" s="1"/>
      <c r="E6" s="1"/>
      <c r="F6" s="1"/>
      <c r="G6" s="1"/>
      <c r="H6" s="1"/>
      <c r="I6" s="1"/>
      <c r="J6" s="1"/>
      <c r="K6" s="1"/>
      <c r="L6" s="1"/>
      <c r="M6" s="1"/>
      <c r="N6" s="1"/>
      <c r="O6" s="1"/>
      <c r="P6" s="1"/>
    </row>
    <row r="7" spans="1:16" ht="12.75" customHeight="1">
      <c r="A7" s="1"/>
      <c r="B7" s="1"/>
      <c r="C7" s="1"/>
      <c r="D7" s="1"/>
      <c r="E7" s="1"/>
      <c r="F7" s="1"/>
      <c r="G7" s="1"/>
      <c r="H7" s="1"/>
      <c r="I7" s="1"/>
      <c r="J7" s="1"/>
      <c r="K7" s="1"/>
      <c r="L7" s="1"/>
      <c r="M7" s="1"/>
      <c r="N7" s="1"/>
      <c r="O7" s="1"/>
      <c r="P7" s="1"/>
    </row>
    <row r="8" spans="1:16" ht="12.75" customHeight="1">
      <c r="A8" s="1705"/>
      <c r="B8" s="1705" t="s">
        <v>1257</v>
      </c>
      <c r="C8" s="1705"/>
      <c r="D8" s="1705"/>
      <c r="E8" s="1705"/>
      <c r="F8" s="1705"/>
      <c r="G8" s="1705"/>
      <c r="H8" s="1705"/>
      <c r="I8" s="1705"/>
      <c r="J8" s="1705"/>
      <c r="K8" s="1705"/>
      <c r="L8" s="1705"/>
      <c r="M8" s="1705"/>
      <c r="N8" s="1"/>
      <c r="O8" s="1"/>
      <c r="P8" s="1"/>
    </row>
    <row r="9" spans="1:16" ht="12.75" customHeight="1">
      <c r="A9" s="1705"/>
      <c r="B9" s="2601" t="s">
        <v>1258</v>
      </c>
      <c r="C9" s="1705"/>
      <c r="D9" s="1705"/>
      <c r="E9" s="1705"/>
      <c r="F9" s="1705"/>
      <c r="G9" s="1705"/>
      <c r="H9" s="1705"/>
      <c r="I9" s="1705"/>
      <c r="J9" s="1705"/>
      <c r="K9" s="1705"/>
      <c r="L9" s="1705"/>
      <c r="M9" s="1705"/>
      <c r="N9" s="1"/>
      <c r="O9" s="1"/>
      <c r="P9" s="1"/>
    </row>
    <row r="10" spans="1:16" ht="15" customHeight="1">
      <c r="A10" s="1705"/>
      <c r="B10" s="3157" t="s">
        <v>1259</v>
      </c>
      <c r="C10" s="2885"/>
      <c r="D10" s="2885"/>
      <c r="E10" s="2885"/>
      <c r="F10" s="2885"/>
      <c r="G10" s="2885"/>
      <c r="H10" s="2885"/>
      <c r="I10" s="2885"/>
      <c r="J10" s="2885"/>
      <c r="K10" s="2885"/>
      <c r="L10" s="2885"/>
      <c r="M10" s="2885"/>
      <c r="N10" s="1"/>
      <c r="O10" s="1"/>
      <c r="P10" s="1"/>
    </row>
    <row r="11" spans="1:16" ht="15" customHeight="1">
      <c r="A11" s="1705"/>
      <c r="B11" s="2885"/>
      <c r="C11" s="2885"/>
      <c r="D11" s="2885"/>
      <c r="E11" s="2885"/>
      <c r="F11" s="2885"/>
      <c r="G11" s="2885"/>
      <c r="H11" s="2885"/>
      <c r="I11" s="2885"/>
      <c r="J11" s="2885"/>
      <c r="K11" s="2885"/>
      <c r="L11" s="2885"/>
      <c r="M11" s="2885"/>
      <c r="N11" s="1"/>
      <c r="O11" s="1"/>
      <c r="P11" s="1"/>
    </row>
    <row r="12" spans="1:16" ht="12.75" customHeight="1">
      <c r="A12" s="1"/>
      <c r="B12" s="1"/>
      <c r="C12" s="1"/>
      <c r="D12" s="1"/>
      <c r="E12" s="1"/>
      <c r="F12" s="1"/>
      <c r="G12" s="1"/>
      <c r="H12" s="1"/>
      <c r="I12" s="1"/>
      <c r="J12" s="1"/>
      <c r="K12" s="1"/>
      <c r="L12" s="1"/>
      <c r="M12" s="1"/>
      <c r="N12" s="1"/>
      <c r="O12" s="1"/>
      <c r="P12" s="1"/>
    </row>
    <row r="13" spans="1:16" ht="15" customHeight="1">
      <c r="A13" s="1"/>
      <c r="B13" s="3875" t="s">
        <v>1260</v>
      </c>
      <c r="C13" s="2885"/>
      <c r="D13" s="2885"/>
      <c r="E13" s="2885"/>
      <c r="F13" s="2885"/>
      <c r="G13" s="2885"/>
      <c r="H13" s="2885"/>
      <c r="I13" s="2885"/>
      <c r="J13" s="2885"/>
      <c r="K13" s="2885"/>
      <c r="L13" s="2885"/>
      <c r="M13" s="2885"/>
      <c r="N13" s="1"/>
      <c r="O13" s="1"/>
      <c r="P13" s="1"/>
    </row>
    <row r="14" spans="1:16" ht="12.75" customHeight="1">
      <c r="A14" s="1"/>
      <c r="B14" s="2885"/>
      <c r="C14" s="2882"/>
      <c r="D14" s="2882"/>
      <c r="E14" s="2882"/>
      <c r="F14" s="2882"/>
      <c r="G14" s="2882"/>
      <c r="H14" s="2882"/>
      <c r="I14" s="2882"/>
      <c r="J14" s="2882"/>
      <c r="K14" s="2882"/>
      <c r="L14" s="2882"/>
      <c r="M14" s="2885"/>
      <c r="N14" s="1"/>
      <c r="O14" s="1"/>
      <c r="P14" s="1" t="s">
        <v>1261</v>
      </c>
    </row>
    <row r="15" spans="1:16" ht="12.75" customHeight="1">
      <c r="A15" s="1"/>
      <c r="B15" s="2885"/>
      <c r="C15" s="2882"/>
      <c r="D15" s="2882"/>
      <c r="E15" s="2882"/>
      <c r="F15" s="2882"/>
      <c r="G15" s="2882"/>
      <c r="H15" s="2882"/>
      <c r="I15" s="2882"/>
      <c r="J15" s="2882"/>
      <c r="K15" s="2882"/>
      <c r="L15" s="2882"/>
      <c r="M15" s="2885"/>
      <c r="N15" s="1"/>
      <c r="O15" s="1"/>
      <c r="P15" s="1"/>
    </row>
    <row r="16" spans="1:16" ht="12.75" customHeight="1">
      <c r="A16" s="1"/>
      <c r="B16" s="2885"/>
      <c r="C16" s="2882"/>
      <c r="D16" s="2882"/>
      <c r="E16" s="2882"/>
      <c r="F16" s="2882"/>
      <c r="G16" s="2882"/>
      <c r="H16" s="2882"/>
      <c r="I16" s="2882"/>
      <c r="J16" s="2882"/>
      <c r="K16" s="2882"/>
      <c r="L16" s="2882"/>
      <c r="M16" s="2885"/>
      <c r="N16" s="1"/>
      <c r="O16" s="1"/>
      <c r="P16" s="1"/>
    </row>
    <row r="17" spans="2:13" ht="12.75" customHeight="1">
      <c r="B17" s="2885"/>
      <c r="C17" s="2882"/>
      <c r="D17" s="2882"/>
      <c r="E17" s="2882"/>
      <c r="F17" s="2882"/>
      <c r="G17" s="2882"/>
      <c r="H17" s="2882"/>
      <c r="I17" s="2882"/>
      <c r="J17" s="2882"/>
      <c r="K17" s="2882"/>
      <c r="L17" s="2882"/>
      <c r="M17" s="2885"/>
    </row>
    <row r="18" spans="2:13" ht="12.75" customHeight="1">
      <c r="B18" s="2885"/>
      <c r="C18" s="2882"/>
      <c r="D18" s="2882"/>
      <c r="E18" s="2882"/>
      <c r="F18" s="2882"/>
      <c r="G18" s="2882"/>
      <c r="H18" s="2882"/>
      <c r="I18" s="2882"/>
      <c r="J18" s="2882"/>
      <c r="K18" s="2882"/>
      <c r="L18" s="2882"/>
      <c r="M18" s="2885"/>
    </row>
    <row r="19" spans="2:13" ht="12.75" customHeight="1">
      <c r="B19" s="2885"/>
      <c r="C19" s="2882"/>
      <c r="D19" s="2882"/>
      <c r="E19" s="2882"/>
      <c r="F19" s="2882"/>
      <c r="G19" s="2882"/>
      <c r="H19" s="2882"/>
      <c r="I19" s="2882"/>
      <c r="J19" s="2882"/>
      <c r="K19" s="2882"/>
      <c r="L19" s="2882"/>
      <c r="M19" s="2885"/>
    </row>
    <row r="20" spans="2:13" ht="15" customHeight="1">
      <c r="B20" s="2885"/>
      <c r="C20" s="2885"/>
      <c r="D20" s="2885"/>
      <c r="E20" s="2885"/>
      <c r="F20" s="2885"/>
      <c r="G20" s="2885"/>
      <c r="H20" s="2885"/>
      <c r="I20" s="2885"/>
      <c r="J20" s="2885"/>
      <c r="K20" s="2885"/>
      <c r="L20" s="2885"/>
      <c r="M20" s="2885"/>
    </row>
    <row r="21" spans="2:13" ht="12.75" customHeight="1">
      <c r="B21" s="1"/>
      <c r="C21" s="1"/>
      <c r="D21" s="1"/>
      <c r="E21" s="1"/>
      <c r="F21" s="1"/>
      <c r="G21" s="1"/>
      <c r="H21" s="1"/>
      <c r="I21" s="1"/>
      <c r="J21" s="1"/>
      <c r="K21" s="1"/>
      <c r="L21" s="1"/>
      <c r="M21" s="1"/>
    </row>
    <row r="22" spans="2:13" ht="15" customHeight="1">
      <c r="B22" s="3627" t="s">
        <v>1262</v>
      </c>
      <c r="C22" s="2885"/>
      <c r="D22" s="2912"/>
      <c r="E22" s="3624">
        <v>2022</v>
      </c>
      <c r="F22" s="3624">
        <v>2023</v>
      </c>
      <c r="G22" s="3628">
        <v>2024</v>
      </c>
      <c r="H22" s="1"/>
      <c r="I22" s="1"/>
      <c r="J22" s="1"/>
      <c r="K22" s="1"/>
      <c r="L22" s="1"/>
      <c r="M22" s="1"/>
    </row>
    <row r="23" spans="2:13" ht="15" customHeight="1">
      <c r="B23" s="2913"/>
      <c r="C23" s="2913"/>
      <c r="D23" s="2914"/>
      <c r="E23" s="2916"/>
      <c r="F23" s="2916"/>
      <c r="G23" s="2918"/>
      <c r="H23" s="1"/>
      <c r="I23" s="1"/>
      <c r="J23" s="1"/>
      <c r="K23" s="1"/>
      <c r="L23" s="1"/>
      <c r="M23" s="1"/>
    </row>
    <row r="24" spans="2:13" ht="15" customHeight="1">
      <c r="B24" s="2959" t="s">
        <v>1263</v>
      </c>
      <c r="C24" s="2926"/>
      <c r="D24" s="2927"/>
      <c r="E24" s="1181">
        <v>1</v>
      </c>
      <c r="F24" s="2602">
        <v>0</v>
      </c>
      <c r="G24" s="2602">
        <v>0</v>
      </c>
      <c r="H24" s="1"/>
      <c r="I24" s="1"/>
      <c r="J24" s="1"/>
      <c r="K24" s="1"/>
      <c r="L24" s="1"/>
      <c r="M24" s="1"/>
    </row>
    <row r="25" spans="2:13" ht="15" customHeight="1">
      <c r="B25" s="3199" t="s">
        <v>1264</v>
      </c>
      <c r="C25" s="2993"/>
      <c r="D25" s="2994"/>
      <c r="E25" s="3876">
        <v>1384.6</v>
      </c>
      <c r="F25" s="3868">
        <v>0</v>
      </c>
      <c r="G25" s="3868">
        <v>0</v>
      </c>
      <c r="H25" s="1"/>
      <c r="I25" s="1"/>
      <c r="J25" s="1"/>
      <c r="K25" s="1"/>
      <c r="L25" s="1"/>
      <c r="M25" s="1"/>
    </row>
    <row r="26" spans="2:13" ht="15" customHeight="1">
      <c r="B26" s="2995"/>
      <c r="C26" s="2995"/>
      <c r="D26" s="2996"/>
      <c r="E26" s="3877"/>
      <c r="F26" s="3865"/>
      <c r="G26" s="3865"/>
      <c r="H26" s="1"/>
      <c r="I26" s="1"/>
      <c r="J26" s="1"/>
      <c r="K26" s="1"/>
      <c r="L26" s="1"/>
      <c r="M26" s="1"/>
    </row>
    <row r="27" spans="2:13" ht="15" customHeight="1">
      <c r="B27" s="2961" t="s">
        <v>1265</v>
      </c>
      <c r="C27" s="2930"/>
      <c r="D27" s="2931"/>
      <c r="E27" s="1109">
        <v>3</v>
      </c>
      <c r="F27" s="999">
        <v>3</v>
      </c>
      <c r="G27" s="999">
        <v>0</v>
      </c>
      <c r="H27" s="1"/>
      <c r="I27" s="1"/>
      <c r="J27" s="1"/>
      <c r="K27" s="1"/>
      <c r="L27" s="1"/>
      <c r="M27" s="1"/>
    </row>
    <row r="28" spans="2:13" ht="15" customHeight="1">
      <c r="B28" s="3816" t="s">
        <v>1266</v>
      </c>
      <c r="C28" s="2933"/>
      <c r="D28" s="2933"/>
      <c r="E28" s="2933"/>
      <c r="F28" s="2933"/>
      <c r="G28" s="2933"/>
      <c r="H28" s="1"/>
      <c r="I28" s="1"/>
      <c r="J28" s="1"/>
      <c r="K28" s="1"/>
      <c r="L28" s="1"/>
      <c r="M28" s="1"/>
    </row>
    <row r="29" spans="2:13" ht="15" customHeight="1">
      <c r="B29" s="2901"/>
      <c r="C29" s="2901"/>
      <c r="D29" s="2901"/>
      <c r="E29" s="2901"/>
      <c r="F29" s="2901"/>
      <c r="G29" s="2901"/>
      <c r="H29" s="1"/>
      <c r="I29" s="1"/>
      <c r="J29" s="1"/>
      <c r="K29" s="1"/>
      <c r="L29" s="1"/>
      <c r="M29" s="1"/>
    </row>
    <row r="30" spans="2:13" ht="15" customHeight="1">
      <c r="B30" s="23"/>
      <c r="C30" s="23"/>
      <c r="D30" s="23"/>
      <c r="E30" s="23"/>
      <c r="F30" s="23"/>
      <c r="G30" s="23"/>
      <c r="H30" s="23"/>
      <c r="I30" s="23"/>
      <c r="J30" s="23"/>
      <c r="K30" s="23"/>
      <c r="L30" s="23"/>
      <c r="M30" s="23"/>
    </row>
    <row r="31" spans="2:13" ht="12.75" customHeight="1">
      <c r="B31" s="1"/>
      <c r="C31" s="1"/>
      <c r="D31" s="1"/>
      <c r="E31" s="1"/>
      <c r="F31" s="1"/>
      <c r="G31" s="1"/>
      <c r="H31" s="1"/>
      <c r="I31" s="1"/>
      <c r="J31" s="1"/>
      <c r="K31" s="1"/>
      <c r="L31" s="1"/>
      <c r="M31" s="1"/>
    </row>
    <row r="32" spans="2:13" ht="12.75" customHeight="1">
      <c r="B32" s="1705" t="s">
        <v>1267</v>
      </c>
      <c r="C32" s="1705"/>
      <c r="D32" s="1705"/>
      <c r="E32" s="1705"/>
      <c r="F32" s="1705"/>
      <c r="G32" s="1705"/>
      <c r="H32" s="1705"/>
      <c r="I32" s="1705"/>
      <c r="J32" s="1705"/>
      <c r="K32" s="1705"/>
      <c r="L32" s="1705"/>
      <c r="M32" s="1705"/>
    </row>
    <row r="34" spans="2:13" ht="15" customHeight="1">
      <c r="B34" s="3869" t="s">
        <v>1268</v>
      </c>
      <c r="C34" s="2885"/>
      <c r="D34" s="2885"/>
      <c r="E34" s="2885"/>
      <c r="F34" s="2885"/>
      <c r="G34" s="2885"/>
      <c r="H34" s="2885"/>
      <c r="I34" s="2885"/>
      <c r="J34" s="2885"/>
      <c r="K34" s="2885"/>
      <c r="L34" s="2885"/>
      <c r="M34" s="2885"/>
    </row>
    <row r="35" spans="2:13" ht="12.75" customHeight="1">
      <c r="B35" s="1"/>
      <c r="C35" s="1"/>
      <c r="D35" s="1"/>
      <c r="E35" s="1"/>
      <c r="F35" s="1"/>
      <c r="G35" s="1"/>
      <c r="H35" s="1"/>
      <c r="I35" s="1"/>
      <c r="J35" s="1"/>
      <c r="K35" s="1"/>
      <c r="L35" s="1"/>
      <c r="M35" s="1"/>
    </row>
    <row r="36" spans="2:13" ht="12.75" customHeight="1">
      <c r="B36" s="1"/>
      <c r="C36" s="1"/>
      <c r="D36" s="1"/>
      <c r="E36" s="1"/>
      <c r="F36" s="1"/>
      <c r="G36" s="1"/>
      <c r="H36" s="1"/>
      <c r="I36" s="1"/>
      <c r="J36" s="1"/>
      <c r="K36" s="1"/>
      <c r="L36" s="1"/>
      <c r="M36" s="1"/>
    </row>
    <row r="37" spans="2:13" ht="12.75" customHeight="1">
      <c r="B37" s="1"/>
      <c r="C37" s="1"/>
      <c r="D37" s="1"/>
      <c r="E37" s="1"/>
      <c r="F37" s="1"/>
      <c r="G37" s="1"/>
      <c r="H37" s="1"/>
      <c r="I37" s="1"/>
      <c r="J37" s="1"/>
      <c r="K37" s="1"/>
      <c r="L37" s="1"/>
      <c r="M37" s="1"/>
    </row>
    <row r="38" spans="2:13" ht="12.75" customHeight="1">
      <c r="B38" s="1"/>
      <c r="C38" s="1"/>
      <c r="D38" s="1"/>
      <c r="E38" s="1"/>
      <c r="F38" s="1"/>
      <c r="G38" s="1"/>
      <c r="H38" s="1"/>
      <c r="I38" s="1"/>
      <c r="J38" s="1"/>
      <c r="K38" s="1"/>
      <c r="L38" s="1"/>
      <c r="M38" s="1"/>
    </row>
    <row r="39" spans="2:13" ht="12.75" customHeight="1">
      <c r="B39" s="1010" t="s">
        <v>1269</v>
      </c>
      <c r="C39" s="10"/>
      <c r="D39" s="10"/>
      <c r="E39" s="10"/>
      <c r="F39" s="10"/>
      <c r="G39" s="10"/>
      <c r="H39" s="10"/>
      <c r="I39" s="10"/>
      <c r="J39" s="10"/>
      <c r="K39" s="10"/>
      <c r="L39" s="10"/>
      <c r="M39" s="10"/>
    </row>
    <row r="40" spans="2:13" ht="12.75" customHeight="1">
      <c r="B40" s="1"/>
      <c r="C40" s="1"/>
      <c r="D40" s="1"/>
      <c r="E40" s="1"/>
      <c r="F40" s="1"/>
      <c r="G40" s="1"/>
      <c r="H40" s="1"/>
      <c r="I40" s="1"/>
      <c r="J40" s="1"/>
      <c r="K40" s="1"/>
      <c r="L40" s="1"/>
      <c r="M40" s="1"/>
    </row>
    <row r="41" spans="2:13" ht="12.75" customHeight="1">
      <c r="B41" s="1"/>
      <c r="C41" s="1"/>
      <c r="D41" s="1"/>
      <c r="E41" s="1"/>
      <c r="F41" s="1"/>
      <c r="G41" s="1"/>
      <c r="H41" s="1"/>
      <c r="I41" s="1"/>
      <c r="J41" s="1"/>
      <c r="K41" s="1"/>
      <c r="L41" s="1"/>
      <c r="M41" s="1"/>
    </row>
    <row r="42" spans="2:13" ht="12.75" customHeight="1">
      <c r="B42" s="1705" t="s">
        <v>1270</v>
      </c>
      <c r="C42" s="1705"/>
      <c r="D42" s="1705"/>
      <c r="E42" s="1705"/>
      <c r="F42" s="1705"/>
      <c r="G42" s="1705"/>
      <c r="H42" s="1705"/>
      <c r="I42" s="1705"/>
      <c r="J42" s="1705"/>
      <c r="K42" s="1705"/>
      <c r="L42" s="1705"/>
      <c r="M42" s="1705"/>
    </row>
    <row r="43" spans="2:13" ht="12.75" customHeight="1">
      <c r="B43" s="1"/>
      <c r="C43" s="1"/>
      <c r="D43" s="1"/>
      <c r="E43" s="1"/>
      <c r="F43" s="1"/>
      <c r="G43" s="1"/>
      <c r="H43" s="1"/>
      <c r="I43" s="1"/>
      <c r="J43" s="1"/>
      <c r="K43" s="1"/>
      <c r="L43" s="1"/>
      <c r="M43" s="1"/>
    </row>
    <row r="44" spans="2:13" ht="15" customHeight="1">
      <c r="B44" s="3627" t="s">
        <v>1271</v>
      </c>
      <c r="C44" s="2885"/>
      <c r="D44" s="2912"/>
      <c r="E44" s="3628">
        <v>2022</v>
      </c>
      <c r="F44" s="2885"/>
      <c r="G44" s="2912"/>
      <c r="H44" s="3628">
        <v>2023</v>
      </c>
      <c r="I44" s="2885"/>
      <c r="J44" s="2912"/>
      <c r="K44" s="3628">
        <v>2024</v>
      </c>
      <c r="L44" s="2885"/>
      <c r="M44" s="2885"/>
    </row>
    <row r="45" spans="2:13" ht="12.75" hidden="1" customHeight="1">
      <c r="B45" s="2885"/>
      <c r="C45" s="2882"/>
      <c r="D45" s="2912"/>
      <c r="E45" s="2941"/>
      <c r="F45" s="2885"/>
      <c r="G45" s="2912"/>
      <c r="H45" s="2941"/>
      <c r="I45" s="2885"/>
      <c r="J45" s="2912"/>
      <c r="K45" s="2941"/>
      <c r="L45" s="2885"/>
      <c r="M45" s="2885"/>
    </row>
    <row r="46" spans="2:13" ht="12.75" customHeight="1">
      <c r="B46" s="2885"/>
      <c r="C46" s="2882"/>
      <c r="D46" s="2912"/>
      <c r="E46" s="3872" t="s">
        <v>1272</v>
      </c>
      <c r="F46" s="3873" t="s">
        <v>1273</v>
      </c>
      <c r="G46" s="3874" t="s">
        <v>43</v>
      </c>
      <c r="H46" s="3872" t="s">
        <v>1272</v>
      </c>
      <c r="I46" s="3873" t="s">
        <v>1273</v>
      </c>
      <c r="J46" s="3874" t="s">
        <v>43</v>
      </c>
      <c r="K46" s="3872" t="s">
        <v>1272</v>
      </c>
      <c r="L46" s="3873" t="s">
        <v>1273</v>
      </c>
      <c r="M46" s="3870" t="s">
        <v>43</v>
      </c>
    </row>
    <row r="47" spans="2:13" ht="12.75" hidden="1" customHeight="1">
      <c r="B47" s="2913"/>
      <c r="C47" s="2913"/>
      <c r="D47" s="2914"/>
      <c r="E47" s="3058"/>
      <c r="F47" s="3056"/>
      <c r="G47" s="2985"/>
      <c r="H47" s="3058"/>
      <c r="I47" s="3056"/>
      <c r="J47" s="2985"/>
      <c r="K47" s="3058"/>
      <c r="L47" s="3056"/>
      <c r="M47" s="3226"/>
    </row>
    <row r="48" spans="2:13" ht="12.75" customHeight="1">
      <c r="B48" s="3867" t="s">
        <v>1274</v>
      </c>
      <c r="C48" s="2906"/>
      <c r="D48" s="2906"/>
      <c r="E48" s="2906"/>
      <c r="F48" s="2906"/>
      <c r="G48" s="2906"/>
      <c r="H48" s="2906"/>
      <c r="I48" s="2906"/>
      <c r="J48" s="2906"/>
      <c r="K48" s="2906"/>
      <c r="L48" s="2906"/>
      <c r="M48" s="2906"/>
    </row>
    <row r="49" spans="2:13" ht="12.75" customHeight="1">
      <c r="B49" s="3802" t="s">
        <v>1275</v>
      </c>
      <c r="C49" s="3022"/>
      <c r="D49" s="3023"/>
      <c r="E49" s="1182">
        <v>267</v>
      </c>
      <c r="F49" s="74">
        <v>45</v>
      </c>
      <c r="G49" s="1183">
        <f>SUM(E49:F49)</f>
        <v>312</v>
      </c>
      <c r="H49" s="73">
        <v>501</v>
      </c>
      <c r="I49" s="74">
        <v>70</v>
      </c>
      <c r="J49" s="1789">
        <f t="shared" ref="J49:J51" si="0">SUM(H49:I49)</f>
        <v>571</v>
      </c>
      <c r="K49" s="73">
        <v>563</v>
      </c>
      <c r="L49" s="74">
        <v>102</v>
      </c>
      <c r="M49" s="1789">
        <v>665</v>
      </c>
    </row>
    <row r="50" spans="2:13" ht="12.75" customHeight="1">
      <c r="B50" s="2960" t="s">
        <v>1276</v>
      </c>
      <c r="C50" s="2908"/>
      <c r="D50" s="2909"/>
      <c r="E50" s="2508" t="s">
        <v>47</v>
      </c>
      <c r="F50" s="2219" t="s">
        <v>47</v>
      </c>
      <c r="G50" s="1077" t="s">
        <v>47</v>
      </c>
      <c r="H50" s="1790">
        <v>50</v>
      </c>
      <c r="I50" s="1793">
        <v>6</v>
      </c>
      <c r="J50" s="1794">
        <f t="shared" si="0"/>
        <v>56</v>
      </c>
      <c r="K50" s="1790">
        <v>65</v>
      </c>
      <c r="L50" s="1793">
        <v>5</v>
      </c>
      <c r="M50" s="1794">
        <v>70</v>
      </c>
    </row>
    <row r="51" spans="2:13" ht="12.75" customHeight="1">
      <c r="B51" s="2960" t="s">
        <v>1277</v>
      </c>
      <c r="C51" s="2908"/>
      <c r="D51" s="2909"/>
      <c r="E51" s="2022">
        <v>723</v>
      </c>
      <c r="F51" s="77">
        <v>201</v>
      </c>
      <c r="G51" s="1184">
        <f>SUM(E51:F51)</f>
        <v>924</v>
      </c>
      <c r="H51" s="76">
        <v>1789</v>
      </c>
      <c r="I51" s="77">
        <v>473</v>
      </c>
      <c r="J51" s="1794">
        <f t="shared" si="0"/>
        <v>2262</v>
      </c>
      <c r="K51" s="76">
        <v>2196</v>
      </c>
      <c r="L51" s="77">
        <v>530</v>
      </c>
      <c r="M51" s="1794">
        <v>2726</v>
      </c>
    </row>
    <row r="52" spans="2:13" ht="12.75" customHeight="1">
      <c r="B52" s="3071" t="s">
        <v>43</v>
      </c>
      <c r="C52" s="2930"/>
      <c r="D52" s="2931"/>
      <c r="E52" s="2603">
        <f t="shared" ref="E52:J52" si="1">SUM(E49:E51)</f>
        <v>990</v>
      </c>
      <c r="F52" s="920">
        <f t="shared" si="1"/>
        <v>246</v>
      </c>
      <c r="G52" s="1185">
        <f t="shared" si="1"/>
        <v>1236</v>
      </c>
      <c r="H52" s="919">
        <f t="shared" si="1"/>
        <v>2340</v>
      </c>
      <c r="I52" s="920">
        <f t="shared" si="1"/>
        <v>549</v>
      </c>
      <c r="J52" s="2390">
        <f t="shared" si="1"/>
        <v>2889</v>
      </c>
      <c r="K52" s="919">
        <v>2824</v>
      </c>
      <c r="L52" s="920">
        <v>637</v>
      </c>
      <c r="M52" s="2390">
        <v>3461</v>
      </c>
    </row>
    <row r="53" spans="2:13" ht="12.75" customHeight="1">
      <c r="B53" s="3866" t="s">
        <v>1278</v>
      </c>
      <c r="C53" s="2964"/>
      <c r="D53" s="2964"/>
      <c r="E53" s="2964"/>
      <c r="F53" s="2964"/>
      <c r="G53" s="2964"/>
      <c r="H53" s="2964"/>
      <c r="I53" s="2964"/>
      <c r="J53" s="2964"/>
      <c r="K53" s="2964"/>
      <c r="L53" s="2964"/>
      <c r="M53" s="2964"/>
    </row>
    <row r="54" spans="2:13" ht="12.75" customHeight="1">
      <c r="B54" s="3802" t="s">
        <v>1275</v>
      </c>
      <c r="C54" s="3022"/>
      <c r="D54" s="3023"/>
      <c r="E54" s="73">
        <v>2</v>
      </c>
      <c r="F54" s="74">
        <v>2</v>
      </c>
      <c r="G54" s="1183">
        <f>SUM(E54:F54)</f>
        <v>4</v>
      </c>
      <c r="H54" s="73">
        <v>0</v>
      </c>
      <c r="I54" s="74">
        <v>12</v>
      </c>
      <c r="J54" s="1789">
        <f t="shared" ref="J54:J56" si="2">SUM(H54:I54)</f>
        <v>12</v>
      </c>
      <c r="K54" s="73">
        <v>3</v>
      </c>
      <c r="L54" s="74">
        <v>1</v>
      </c>
      <c r="M54" s="1789">
        <v>4</v>
      </c>
    </row>
    <row r="55" spans="2:13" ht="12.75" customHeight="1">
      <c r="B55" s="2960" t="s">
        <v>1276</v>
      </c>
      <c r="C55" s="2908"/>
      <c r="D55" s="2909"/>
      <c r="E55" s="2508" t="s">
        <v>47</v>
      </c>
      <c r="F55" s="2219" t="s">
        <v>47</v>
      </c>
      <c r="G55" s="1077" t="s">
        <v>47</v>
      </c>
      <c r="H55" s="1790">
        <v>0</v>
      </c>
      <c r="I55" s="1793">
        <v>0</v>
      </c>
      <c r="J55" s="1794">
        <f t="shared" si="2"/>
        <v>0</v>
      </c>
      <c r="K55" s="1790">
        <v>1</v>
      </c>
      <c r="L55" s="1793">
        <v>0</v>
      </c>
      <c r="M55" s="1794">
        <v>1</v>
      </c>
    </row>
    <row r="56" spans="2:13" ht="12.75" customHeight="1">
      <c r="B56" s="2960" t="s">
        <v>1277</v>
      </c>
      <c r="C56" s="2908"/>
      <c r="D56" s="2909"/>
      <c r="E56" s="76">
        <v>9</v>
      </c>
      <c r="F56" s="77">
        <v>0</v>
      </c>
      <c r="G56" s="1184">
        <f>SUM(E56:F56)</f>
        <v>9</v>
      </c>
      <c r="H56" s="76">
        <v>15</v>
      </c>
      <c r="I56" s="77">
        <v>13</v>
      </c>
      <c r="J56" s="1794">
        <f t="shared" si="2"/>
        <v>28</v>
      </c>
      <c r="K56" s="76">
        <v>32</v>
      </c>
      <c r="L56" s="77">
        <v>20</v>
      </c>
      <c r="M56" s="1794">
        <v>52</v>
      </c>
    </row>
    <row r="57" spans="2:13" ht="12.75" customHeight="1">
      <c r="B57" s="3071" t="s">
        <v>43</v>
      </c>
      <c r="C57" s="2930"/>
      <c r="D57" s="2931"/>
      <c r="E57" s="919">
        <f t="shared" ref="E57:J57" si="3">SUM(E54:E56)</f>
        <v>11</v>
      </c>
      <c r="F57" s="920">
        <f t="shared" si="3"/>
        <v>2</v>
      </c>
      <c r="G57" s="1185">
        <f t="shared" si="3"/>
        <v>13</v>
      </c>
      <c r="H57" s="919">
        <f t="shared" si="3"/>
        <v>15</v>
      </c>
      <c r="I57" s="920">
        <f t="shared" si="3"/>
        <v>25</v>
      </c>
      <c r="J57" s="2390">
        <f t="shared" si="3"/>
        <v>40</v>
      </c>
      <c r="K57" s="919">
        <v>36</v>
      </c>
      <c r="L57" s="920">
        <v>21</v>
      </c>
      <c r="M57" s="2390">
        <v>57</v>
      </c>
    </row>
    <row r="58" spans="2:13" ht="12.75" customHeight="1">
      <c r="B58" s="3866" t="s">
        <v>1279</v>
      </c>
      <c r="C58" s="2964"/>
      <c r="D58" s="2964"/>
      <c r="E58" s="2964"/>
      <c r="F58" s="2964"/>
      <c r="G58" s="2964"/>
      <c r="H58" s="2964"/>
      <c r="I58" s="2964"/>
      <c r="J58" s="2964"/>
      <c r="K58" s="2964"/>
      <c r="L58" s="2964"/>
      <c r="M58" s="2964"/>
    </row>
    <row r="59" spans="2:13" ht="12.75" customHeight="1">
      <c r="B59" s="3802" t="s">
        <v>1275</v>
      </c>
      <c r="C59" s="3022"/>
      <c r="D59" s="3023"/>
      <c r="E59" s="73">
        <v>3</v>
      </c>
      <c r="F59" s="74">
        <v>8</v>
      </c>
      <c r="G59" s="1183">
        <f>SUM(E59:F59)</f>
        <v>11</v>
      </c>
      <c r="H59" s="73">
        <v>3</v>
      </c>
      <c r="I59" s="74">
        <v>17</v>
      </c>
      <c r="J59" s="1789">
        <f t="shared" ref="J59:J61" si="4">SUM(H59:I59)</f>
        <v>20</v>
      </c>
      <c r="K59" s="73">
        <v>0</v>
      </c>
      <c r="L59" s="74">
        <v>21</v>
      </c>
      <c r="M59" s="1789">
        <v>21</v>
      </c>
    </row>
    <row r="60" spans="2:13" ht="12.75" customHeight="1">
      <c r="B60" s="2960" t="s">
        <v>1276</v>
      </c>
      <c r="C60" s="2908"/>
      <c r="D60" s="2909"/>
      <c r="E60" s="2508" t="s">
        <v>47</v>
      </c>
      <c r="F60" s="2219" t="s">
        <v>47</v>
      </c>
      <c r="G60" s="1077" t="s">
        <v>47</v>
      </c>
      <c r="H60" s="1790">
        <v>1</v>
      </c>
      <c r="I60" s="1793">
        <v>0</v>
      </c>
      <c r="J60" s="1794">
        <f t="shared" si="4"/>
        <v>1</v>
      </c>
      <c r="K60" s="1790">
        <v>0</v>
      </c>
      <c r="L60" s="1793">
        <v>1</v>
      </c>
      <c r="M60" s="1794">
        <v>1</v>
      </c>
    </row>
    <row r="61" spans="2:13" ht="12.75" customHeight="1">
      <c r="B61" s="2960" t="s">
        <v>1277</v>
      </c>
      <c r="C61" s="2908"/>
      <c r="D61" s="2909"/>
      <c r="E61" s="76">
        <v>13</v>
      </c>
      <c r="F61" s="77">
        <v>18</v>
      </c>
      <c r="G61" s="1184">
        <f>SUM(E61:F61)</f>
        <v>31</v>
      </c>
      <c r="H61" s="76">
        <v>13</v>
      </c>
      <c r="I61" s="77">
        <v>26</v>
      </c>
      <c r="J61" s="1794">
        <f t="shared" si="4"/>
        <v>39</v>
      </c>
      <c r="K61" s="76">
        <v>10</v>
      </c>
      <c r="L61" s="77">
        <v>85</v>
      </c>
      <c r="M61" s="1794">
        <v>95</v>
      </c>
    </row>
    <row r="62" spans="2:13" ht="12.75" customHeight="1">
      <c r="B62" s="3139" t="s">
        <v>43</v>
      </c>
      <c r="C62" s="2993"/>
      <c r="D62" s="2994"/>
      <c r="E62" s="79">
        <f t="shared" ref="E62:J62" si="5">SUM(E59:E61)</f>
        <v>16</v>
      </c>
      <c r="F62" s="1797">
        <f t="shared" si="5"/>
        <v>26</v>
      </c>
      <c r="G62" s="2604">
        <f t="shared" si="5"/>
        <v>42</v>
      </c>
      <c r="H62" s="79">
        <f t="shared" si="5"/>
        <v>17</v>
      </c>
      <c r="I62" s="1797">
        <f t="shared" si="5"/>
        <v>43</v>
      </c>
      <c r="J62" s="1798">
        <f t="shared" si="5"/>
        <v>60</v>
      </c>
      <c r="K62" s="919">
        <v>10</v>
      </c>
      <c r="L62" s="920">
        <v>107</v>
      </c>
      <c r="M62" s="2390">
        <v>117</v>
      </c>
    </row>
    <row r="63" spans="2:13" ht="12.75" customHeight="1">
      <c r="B63" s="3098" t="s">
        <v>1280</v>
      </c>
      <c r="C63" s="2930"/>
      <c r="D63" s="2931"/>
      <c r="E63" s="2392">
        <f t="shared" ref="E63:J63" si="6">E52+E57+E62</f>
        <v>1017</v>
      </c>
      <c r="F63" s="2393">
        <f t="shared" si="6"/>
        <v>274</v>
      </c>
      <c r="G63" s="2605">
        <f t="shared" si="6"/>
        <v>1291</v>
      </c>
      <c r="H63" s="2392">
        <f t="shared" si="6"/>
        <v>2372</v>
      </c>
      <c r="I63" s="2393">
        <f t="shared" si="6"/>
        <v>617</v>
      </c>
      <c r="J63" s="2394">
        <f t="shared" si="6"/>
        <v>2989</v>
      </c>
      <c r="K63" s="2392">
        <v>2870</v>
      </c>
      <c r="L63" s="2393">
        <v>765</v>
      </c>
      <c r="M63" s="2394">
        <v>3635</v>
      </c>
    </row>
    <row r="64" spans="2:13" ht="15" customHeight="1">
      <c r="B64" s="3816" t="s">
        <v>1281</v>
      </c>
      <c r="C64" s="2933"/>
      <c r="D64" s="2933"/>
      <c r="E64" s="2933"/>
      <c r="F64" s="2933"/>
      <c r="G64" s="2933"/>
      <c r="H64" s="2933"/>
      <c r="I64" s="2933"/>
      <c r="J64" s="2933"/>
      <c r="K64" s="2933"/>
      <c r="L64" s="2933"/>
      <c r="M64" s="2933"/>
    </row>
    <row r="65" spans="2:13" ht="12.75" customHeight="1">
      <c r="B65" s="2885"/>
      <c r="C65" s="2882"/>
      <c r="D65" s="2882"/>
      <c r="E65" s="2882"/>
      <c r="F65" s="2882"/>
      <c r="G65" s="2882"/>
      <c r="H65" s="2882"/>
      <c r="I65" s="2882"/>
      <c r="J65" s="2882"/>
      <c r="K65" s="2882"/>
      <c r="L65" s="2882"/>
      <c r="M65" s="2885"/>
    </row>
    <row r="66" spans="2:13" ht="12.75" customHeight="1">
      <c r="B66" s="2901"/>
      <c r="C66" s="2901"/>
      <c r="D66" s="2901"/>
      <c r="E66" s="2901"/>
      <c r="F66" s="2901"/>
      <c r="G66" s="2901"/>
      <c r="H66" s="2901"/>
      <c r="I66" s="2901"/>
      <c r="J66" s="2901"/>
      <c r="K66" s="2901"/>
      <c r="L66" s="2901"/>
      <c r="M66" s="2901"/>
    </row>
    <row r="67" spans="2:13" ht="12.75" customHeight="1">
      <c r="B67" s="1"/>
      <c r="C67" s="1"/>
      <c r="D67" s="1"/>
      <c r="E67" s="1"/>
      <c r="F67" s="1"/>
      <c r="G67" s="1"/>
      <c r="H67" s="1"/>
      <c r="I67" s="1"/>
      <c r="J67" s="1"/>
      <c r="K67" s="1"/>
      <c r="L67" s="1"/>
      <c r="M67" s="1"/>
    </row>
    <row r="68" spans="2:13" ht="12.75" customHeight="1">
      <c r="B68" s="1" t="s">
        <v>1282</v>
      </c>
      <c r="C68" s="1"/>
      <c r="D68" s="1"/>
      <c r="E68" s="1"/>
      <c r="F68" s="1"/>
      <c r="G68" s="1"/>
      <c r="H68" s="1"/>
      <c r="I68" s="1"/>
      <c r="J68" s="1"/>
      <c r="K68" s="1"/>
      <c r="L68" s="1"/>
      <c r="M68" s="1"/>
    </row>
    <row r="69" spans="2:13" ht="12.75" customHeight="1">
      <c r="B69" s="1"/>
      <c r="C69" s="1"/>
      <c r="D69" s="1"/>
      <c r="E69" s="1"/>
      <c r="F69" s="1"/>
      <c r="G69" s="1"/>
      <c r="H69" s="1"/>
      <c r="I69" s="1"/>
      <c r="J69" s="1"/>
      <c r="K69" s="1"/>
      <c r="L69" s="1"/>
      <c r="M69" s="1"/>
    </row>
    <row r="70" spans="2:13" ht="12.75" customHeight="1">
      <c r="B70" s="1"/>
      <c r="C70" s="1"/>
      <c r="D70" s="1"/>
      <c r="E70" s="1"/>
      <c r="F70" s="1"/>
      <c r="G70" s="1"/>
      <c r="H70" s="1"/>
      <c r="I70" s="1"/>
      <c r="J70" s="1"/>
      <c r="K70" s="1"/>
      <c r="L70" s="1"/>
      <c r="M70" s="1"/>
    </row>
    <row r="71" spans="2:13" ht="12.75" customHeight="1">
      <c r="B71" s="1705" t="s">
        <v>1283</v>
      </c>
      <c r="C71" s="1705"/>
      <c r="D71" s="1705"/>
      <c r="E71" s="1705"/>
      <c r="F71" s="1705"/>
      <c r="G71" s="1705"/>
      <c r="H71" s="1705"/>
      <c r="I71" s="1705"/>
      <c r="J71" s="1705"/>
      <c r="K71" s="1705"/>
      <c r="L71" s="1705"/>
      <c r="M71" s="1705"/>
    </row>
    <row r="72" spans="2:13" ht="12.75" customHeight="1">
      <c r="B72" s="1"/>
      <c r="C72" s="1"/>
      <c r="D72" s="1"/>
      <c r="E72" s="1"/>
      <c r="F72" s="1"/>
      <c r="G72" s="1"/>
      <c r="H72" s="1"/>
      <c r="I72" s="1"/>
      <c r="J72" s="1"/>
      <c r="K72" s="1"/>
      <c r="L72" s="1"/>
      <c r="M72" s="1"/>
    </row>
    <row r="73" spans="2:13" ht="15" customHeight="1">
      <c r="B73" s="2949" t="s">
        <v>1284</v>
      </c>
      <c r="C73" s="2882"/>
      <c r="D73" s="2882"/>
      <c r="E73" s="2882"/>
      <c r="F73" s="2882"/>
      <c r="G73" s="2882"/>
      <c r="H73" s="2882"/>
      <c r="I73" s="2882"/>
      <c r="J73" s="2882"/>
      <c r="K73" s="2882"/>
      <c r="L73" s="2882"/>
      <c r="M73" s="2882"/>
    </row>
    <row r="74" spans="2:13" ht="15" customHeight="1">
      <c r="B74" s="2882"/>
      <c r="C74" s="2882"/>
      <c r="D74" s="2882"/>
      <c r="E74" s="2882"/>
      <c r="F74" s="2882"/>
      <c r="G74" s="2882"/>
      <c r="H74" s="2882"/>
      <c r="I74" s="2882"/>
      <c r="J74" s="2882"/>
      <c r="K74" s="2882"/>
      <c r="L74" s="2882"/>
      <c r="M74" s="2882"/>
    </row>
    <row r="75" spans="2:13" ht="15" customHeight="1">
      <c r="B75" s="2882"/>
      <c r="C75" s="2882"/>
      <c r="D75" s="2882"/>
      <c r="E75" s="2882"/>
      <c r="F75" s="2882"/>
      <c r="G75" s="2882"/>
      <c r="H75" s="2882"/>
      <c r="I75" s="2882"/>
      <c r="J75" s="2882"/>
      <c r="K75" s="2882"/>
      <c r="L75" s="2882"/>
      <c r="M75" s="2882"/>
    </row>
    <row r="76" spans="2:13" ht="15" customHeight="1">
      <c r="B76" s="46"/>
      <c r="C76" s="46"/>
      <c r="D76" s="46"/>
      <c r="E76" s="46"/>
      <c r="F76" s="46"/>
      <c r="G76" s="46"/>
      <c r="H76" s="46"/>
      <c r="I76" s="46"/>
      <c r="J76" s="46"/>
      <c r="K76" s="46"/>
      <c r="L76" s="46"/>
      <c r="M76" s="46"/>
    </row>
    <row r="77" spans="2:13" ht="12.75" customHeight="1">
      <c r="B77" s="12"/>
      <c r="C77" s="12"/>
      <c r="D77" s="12"/>
      <c r="E77" s="12"/>
      <c r="F77" s="12"/>
      <c r="G77" s="12"/>
      <c r="H77" s="12"/>
      <c r="I77" s="12"/>
      <c r="J77" s="12"/>
      <c r="K77" s="12"/>
      <c r="L77" s="12"/>
      <c r="M77" s="12"/>
    </row>
    <row r="78" spans="2:13" ht="15" customHeight="1">
      <c r="B78" s="3626" t="s">
        <v>1285</v>
      </c>
      <c r="C78" s="2913"/>
      <c r="D78" s="2914"/>
      <c r="E78" s="1020">
        <v>2022</v>
      </c>
      <c r="F78" s="1020">
        <v>2023</v>
      </c>
      <c r="G78" s="2478">
        <v>2024</v>
      </c>
      <c r="H78" s="12"/>
      <c r="I78" s="12"/>
      <c r="J78" s="12"/>
      <c r="K78" s="12"/>
      <c r="L78" s="12"/>
      <c r="M78" s="12"/>
    </row>
    <row r="79" spans="2:13" ht="12.75" customHeight="1">
      <c r="B79" s="2943" t="s">
        <v>1286</v>
      </c>
      <c r="C79" s="2906"/>
      <c r="D79" s="2944"/>
      <c r="E79" s="1186">
        <v>650</v>
      </c>
      <c r="F79" s="1186">
        <v>3004</v>
      </c>
      <c r="G79" s="1153">
        <v>3790</v>
      </c>
      <c r="H79" s="12"/>
      <c r="I79" s="12"/>
      <c r="J79" s="12"/>
      <c r="K79" s="12"/>
      <c r="L79" s="12"/>
      <c r="M79" s="12"/>
    </row>
    <row r="80" spans="2:13" ht="12.75" customHeight="1">
      <c r="B80" s="3816" t="s">
        <v>1287</v>
      </c>
      <c r="C80" s="2933"/>
      <c r="D80" s="2933"/>
      <c r="E80" s="2933"/>
      <c r="F80" s="2933"/>
      <c r="G80" s="2933"/>
      <c r="H80" s="12"/>
      <c r="I80" s="12"/>
      <c r="J80" s="12"/>
      <c r="K80" s="12"/>
      <c r="L80" s="12"/>
      <c r="M80" s="12"/>
    </row>
    <row r="81" spans="2:13" ht="12.75" customHeight="1">
      <c r="B81" s="2901"/>
      <c r="C81" s="2901"/>
      <c r="D81" s="2901"/>
      <c r="E81" s="2901"/>
      <c r="F81" s="2901"/>
      <c r="G81" s="2901"/>
      <c r="H81" s="12"/>
      <c r="I81" s="12"/>
      <c r="J81" s="12"/>
      <c r="K81" s="12"/>
      <c r="L81" s="12"/>
      <c r="M81" s="12"/>
    </row>
    <row r="82" spans="2:13" ht="12.75" customHeight="1">
      <c r="B82" s="1"/>
      <c r="C82" s="1"/>
      <c r="D82" s="1"/>
      <c r="E82" s="1"/>
      <c r="F82" s="1"/>
      <c r="G82" s="1"/>
      <c r="H82" s="1"/>
      <c r="I82" s="1"/>
      <c r="J82" s="1"/>
      <c r="K82" s="1"/>
      <c r="L82" s="1"/>
      <c r="M82" s="1"/>
    </row>
    <row r="83" spans="2:13" ht="12.75" customHeight="1">
      <c r="B83" s="1"/>
      <c r="C83" s="1"/>
      <c r="D83" s="1"/>
      <c r="E83" s="1"/>
      <c r="F83" s="1"/>
      <c r="G83" s="1"/>
      <c r="H83" s="1"/>
      <c r="I83" s="1"/>
      <c r="J83" s="1"/>
      <c r="K83" s="1"/>
      <c r="L83" s="1"/>
      <c r="M83" s="1"/>
    </row>
    <row r="84" spans="2:13" ht="12.75" customHeight="1">
      <c r="B84" s="1705" t="s">
        <v>1288</v>
      </c>
      <c r="C84" s="1705"/>
      <c r="D84" s="1705"/>
      <c r="E84" s="1705"/>
      <c r="F84" s="1705"/>
      <c r="G84" s="1705"/>
      <c r="H84" s="1705"/>
      <c r="I84" s="1705"/>
      <c r="J84" s="1705"/>
      <c r="K84" s="1705"/>
      <c r="L84" s="1705"/>
      <c r="M84" s="1705"/>
    </row>
    <row r="85" spans="2:13" ht="12.75" customHeight="1">
      <c r="B85" s="1"/>
      <c r="C85" s="1"/>
      <c r="D85" s="1"/>
      <c r="E85" s="1"/>
      <c r="F85" s="1"/>
      <c r="G85" s="1"/>
      <c r="H85" s="1"/>
      <c r="I85" s="1"/>
      <c r="J85" s="1"/>
      <c r="K85" s="1"/>
      <c r="L85" s="1"/>
      <c r="M85" s="1"/>
    </row>
    <row r="86" spans="2:13" ht="15" customHeight="1">
      <c r="B86" s="3627" t="s">
        <v>1289</v>
      </c>
      <c r="C86" s="2885"/>
      <c r="D86" s="2885"/>
      <c r="E86" s="2885"/>
      <c r="F86" s="2885"/>
      <c r="G86" s="2912"/>
      <c r="H86" s="3628">
        <v>2021</v>
      </c>
      <c r="I86" s="2912"/>
      <c r="J86" s="3628" t="s">
        <v>1290</v>
      </c>
      <c r="K86" s="2912"/>
      <c r="L86" s="3628">
        <v>2024</v>
      </c>
      <c r="M86" s="2885"/>
    </row>
    <row r="87" spans="2:13" ht="12.75" customHeight="1">
      <c r="B87" s="2913"/>
      <c r="C87" s="2913"/>
      <c r="D87" s="2913"/>
      <c r="E87" s="2913"/>
      <c r="F87" s="2913"/>
      <c r="G87" s="2914"/>
      <c r="H87" s="2480" t="s">
        <v>1291</v>
      </c>
      <c r="I87" s="2481" t="s">
        <v>1292</v>
      </c>
      <c r="J87" s="2480" t="s">
        <v>1291</v>
      </c>
      <c r="K87" s="2481" t="s">
        <v>1292</v>
      </c>
      <c r="L87" s="2480" t="s">
        <v>1291</v>
      </c>
      <c r="M87" s="2482" t="s">
        <v>1292</v>
      </c>
    </row>
    <row r="88" spans="2:13" ht="12.75" customHeight="1">
      <c r="B88" s="3867" t="s">
        <v>1293</v>
      </c>
      <c r="C88" s="2906"/>
      <c r="D88" s="2906"/>
      <c r="E88" s="2906"/>
      <c r="F88" s="2906"/>
      <c r="G88" s="2906"/>
      <c r="H88" s="2906"/>
      <c r="I88" s="2906"/>
      <c r="J88" s="2906"/>
      <c r="K88" s="2906"/>
      <c r="L88" s="2906"/>
      <c r="M88" s="2906"/>
    </row>
    <row r="89" spans="2:13" ht="12.75" customHeight="1">
      <c r="B89" s="3802" t="s">
        <v>1272</v>
      </c>
      <c r="C89" s="3022"/>
      <c r="D89" s="3022"/>
      <c r="E89" s="3022"/>
      <c r="F89" s="3022"/>
      <c r="G89" s="3023"/>
      <c r="H89" s="73">
        <v>107</v>
      </c>
      <c r="I89" s="1187">
        <v>874</v>
      </c>
      <c r="J89" s="1182">
        <v>160</v>
      </c>
      <c r="K89" s="1187">
        <v>157</v>
      </c>
      <c r="L89" s="73">
        <v>833</v>
      </c>
      <c r="M89" s="2484">
        <v>367</v>
      </c>
    </row>
    <row r="90" spans="2:13" ht="12.75" customHeight="1">
      <c r="B90" s="2961" t="s">
        <v>1273</v>
      </c>
      <c r="C90" s="2930"/>
      <c r="D90" s="2930"/>
      <c r="E90" s="2930"/>
      <c r="F90" s="2930"/>
      <c r="G90" s="2931"/>
      <c r="H90" s="924">
        <v>39</v>
      </c>
      <c r="I90" s="1188">
        <v>326</v>
      </c>
      <c r="J90" s="2606">
        <v>98</v>
      </c>
      <c r="K90" s="1188">
        <v>58</v>
      </c>
      <c r="L90" s="924">
        <v>320</v>
      </c>
      <c r="M90" s="2486">
        <v>167</v>
      </c>
    </row>
    <row r="91" spans="2:13" ht="12.75" customHeight="1">
      <c r="B91" s="3866" t="s">
        <v>1294</v>
      </c>
      <c r="C91" s="2964"/>
      <c r="D91" s="2964"/>
      <c r="E91" s="2964"/>
      <c r="F91" s="2964"/>
      <c r="G91" s="2964"/>
      <c r="H91" s="2964"/>
      <c r="I91" s="2964"/>
      <c r="J91" s="2964"/>
      <c r="K91" s="2964"/>
      <c r="L91" s="2964"/>
      <c r="M91" s="2964"/>
    </row>
    <row r="92" spans="2:13" ht="12.75" customHeight="1">
      <c r="B92" s="3802" t="s">
        <v>1295</v>
      </c>
      <c r="C92" s="3022"/>
      <c r="D92" s="3022"/>
      <c r="E92" s="3022"/>
      <c r="F92" s="3022"/>
      <c r="G92" s="3023"/>
      <c r="H92" s="73">
        <v>72</v>
      </c>
      <c r="I92" s="1187">
        <v>561</v>
      </c>
      <c r="J92" s="1182">
        <v>131</v>
      </c>
      <c r="K92" s="1187">
        <v>79</v>
      </c>
      <c r="L92" s="73">
        <v>425</v>
      </c>
      <c r="M92" s="2484">
        <v>181</v>
      </c>
    </row>
    <row r="93" spans="2:13" ht="12.75" customHeight="1">
      <c r="B93" s="2960" t="s">
        <v>1296</v>
      </c>
      <c r="C93" s="2908"/>
      <c r="D93" s="2908"/>
      <c r="E93" s="2908"/>
      <c r="F93" s="2908"/>
      <c r="G93" s="2909"/>
      <c r="H93" s="76">
        <v>65</v>
      </c>
      <c r="I93" s="1189">
        <v>576</v>
      </c>
      <c r="J93" s="2022">
        <v>112</v>
      </c>
      <c r="K93" s="1189">
        <v>123</v>
      </c>
      <c r="L93" s="76">
        <v>622</v>
      </c>
      <c r="M93" s="2315">
        <v>287</v>
      </c>
    </row>
    <row r="94" spans="2:13" ht="12.75" customHeight="1">
      <c r="B94" s="2961" t="s">
        <v>1297</v>
      </c>
      <c r="C94" s="2930"/>
      <c r="D94" s="2930"/>
      <c r="E94" s="2930"/>
      <c r="F94" s="2930"/>
      <c r="G94" s="2931"/>
      <c r="H94" s="924">
        <v>9</v>
      </c>
      <c r="I94" s="1188">
        <v>63</v>
      </c>
      <c r="J94" s="2606">
        <v>15</v>
      </c>
      <c r="K94" s="1188">
        <v>13</v>
      </c>
      <c r="L94" s="924">
        <v>106</v>
      </c>
      <c r="M94" s="2486">
        <v>66</v>
      </c>
    </row>
    <row r="95" spans="2:13" ht="12.75" customHeight="1">
      <c r="B95" s="3866" t="s">
        <v>1298</v>
      </c>
      <c r="C95" s="2964"/>
      <c r="D95" s="2964"/>
      <c r="E95" s="2964"/>
      <c r="F95" s="2964"/>
      <c r="G95" s="2964"/>
      <c r="H95" s="2964"/>
      <c r="I95" s="2964"/>
      <c r="J95" s="2964"/>
      <c r="K95" s="2964"/>
      <c r="L95" s="2964"/>
      <c r="M95" s="2964"/>
    </row>
    <row r="96" spans="2:13" ht="12.75" customHeight="1">
      <c r="B96" s="3802" t="s">
        <v>1275</v>
      </c>
      <c r="C96" s="3022"/>
      <c r="D96" s="3022"/>
      <c r="E96" s="3022"/>
      <c r="F96" s="3022"/>
      <c r="G96" s="3023"/>
      <c r="H96" s="1190" t="s">
        <v>47</v>
      </c>
      <c r="I96" s="1191" t="s">
        <v>47</v>
      </c>
      <c r="J96" s="1182">
        <v>35</v>
      </c>
      <c r="K96" s="1187">
        <v>29</v>
      </c>
      <c r="L96" s="73">
        <v>157</v>
      </c>
      <c r="M96" s="2484">
        <v>79</v>
      </c>
    </row>
    <row r="97" spans="2:13" ht="12.75" customHeight="1">
      <c r="B97" s="2960" t="s">
        <v>1276</v>
      </c>
      <c r="C97" s="2908"/>
      <c r="D97" s="2908"/>
      <c r="E97" s="2908"/>
      <c r="F97" s="2908"/>
      <c r="G97" s="2909"/>
      <c r="H97" s="2493" t="s">
        <v>47</v>
      </c>
      <c r="I97" s="1034" t="s">
        <v>47</v>
      </c>
      <c r="J97" s="2493" t="s">
        <v>47</v>
      </c>
      <c r="K97" s="1034" t="s">
        <v>47</v>
      </c>
      <c r="L97" s="76">
        <v>22</v>
      </c>
      <c r="M97" s="2315">
        <v>5</v>
      </c>
    </row>
    <row r="98" spans="2:13" ht="12.75" customHeight="1">
      <c r="B98" s="2960" t="s">
        <v>1277</v>
      </c>
      <c r="C98" s="2908"/>
      <c r="D98" s="2908"/>
      <c r="E98" s="2908"/>
      <c r="F98" s="2908"/>
      <c r="G98" s="2909"/>
      <c r="H98" s="76">
        <v>146</v>
      </c>
      <c r="I98" s="1189">
        <v>131</v>
      </c>
      <c r="J98" s="2022">
        <v>223</v>
      </c>
      <c r="K98" s="1189">
        <v>186</v>
      </c>
      <c r="L98" s="76">
        <v>974</v>
      </c>
      <c r="M98" s="2315">
        <v>450</v>
      </c>
    </row>
    <row r="99" spans="2:13" ht="12.75" customHeight="1">
      <c r="B99" s="3071" t="s">
        <v>43</v>
      </c>
      <c r="C99" s="2930"/>
      <c r="D99" s="2930"/>
      <c r="E99" s="2930"/>
      <c r="F99" s="2930"/>
      <c r="G99" s="2931"/>
      <c r="H99" s="2488">
        <v>146</v>
      </c>
      <c r="I99" s="1192">
        <v>131</v>
      </c>
      <c r="J99" s="1193">
        <v>258</v>
      </c>
      <c r="K99" s="1192">
        <v>215</v>
      </c>
      <c r="L99" s="2488">
        <v>1153</v>
      </c>
      <c r="M99" s="2489">
        <v>534</v>
      </c>
    </row>
    <row r="100" spans="2:13" ht="15" customHeight="1">
      <c r="B100" s="3816" t="s">
        <v>1299</v>
      </c>
      <c r="C100" s="2933"/>
      <c r="D100" s="2933"/>
      <c r="E100" s="2933"/>
      <c r="F100" s="2933"/>
      <c r="G100" s="2933"/>
      <c r="H100" s="2933"/>
      <c r="I100" s="2933"/>
      <c r="J100" s="2933"/>
      <c r="K100" s="2933"/>
      <c r="L100" s="2933"/>
      <c r="M100" s="2933"/>
    </row>
    <row r="101" spans="2:13" ht="15" customHeight="1">
      <c r="B101" s="2885"/>
      <c r="C101" s="2882"/>
      <c r="D101" s="2882"/>
      <c r="E101" s="2882"/>
      <c r="F101" s="2882"/>
      <c r="G101" s="2882"/>
      <c r="H101" s="2882"/>
      <c r="I101" s="2882"/>
      <c r="J101" s="2882"/>
      <c r="K101" s="2882"/>
      <c r="L101" s="2882"/>
      <c r="M101" s="2885"/>
    </row>
    <row r="102" spans="2:13" ht="15" customHeight="1">
      <c r="B102" s="2901"/>
      <c r="C102" s="2901"/>
      <c r="D102" s="2901"/>
      <c r="E102" s="2901"/>
      <c r="F102" s="2901"/>
      <c r="G102" s="2901"/>
      <c r="H102" s="2901"/>
      <c r="I102" s="2901"/>
      <c r="J102" s="2901"/>
      <c r="K102" s="2901"/>
      <c r="L102" s="2901"/>
      <c r="M102" s="2901"/>
    </row>
    <row r="103" spans="2:13" ht="12.75" customHeight="1">
      <c r="B103" s="12"/>
      <c r="C103" s="12"/>
      <c r="D103" s="12"/>
      <c r="E103" s="12"/>
      <c r="F103" s="12"/>
      <c r="G103" s="12"/>
      <c r="H103" s="12"/>
      <c r="I103" s="12"/>
      <c r="J103" s="12"/>
      <c r="K103" s="12"/>
      <c r="L103" s="12"/>
      <c r="M103" s="12"/>
    </row>
    <row r="104" spans="2:13" ht="12.75" customHeight="1">
      <c r="B104" s="3627" t="s">
        <v>1300</v>
      </c>
      <c r="C104" s="2885"/>
      <c r="D104" s="2885"/>
      <c r="E104" s="2885"/>
      <c r="F104" s="2885"/>
      <c r="G104" s="2912"/>
      <c r="H104" s="3628" t="s">
        <v>1290</v>
      </c>
      <c r="I104" s="2912"/>
      <c r="J104" s="3628" t="s">
        <v>1290</v>
      </c>
      <c r="K104" s="2912"/>
      <c r="L104" s="3628">
        <v>2023</v>
      </c>
      <c r="M104" s="2885"/>
    </row>
    <row r="105" spans="2:13" ht="12.75" customHeight="1">
      <c r="B105" s="2913"/>
      <c r="C105" s="2913"/>
      <c r="D105" s="2913"/>
      <c r="E105" s="2913"/>
      <c r="F105" s="2913"/>
      <c r="G105" s="2914"/>
      <c r="H105" s="2490" t="s">
        <v>1301</v>
      </c>
      <c r="I105" s="2491" t="s">
        <v>1302</v>
      </c>
      <c r="J105" s="2490" t="s">
        <v>1301</v>
      </c>
      <c r="K105" s="2491" t="s">
        <v>1302</v>
      </c>
      <c r="L105" s="2490" t="s">
        <v>1301</v>
      </c>
      <c r="M105" s="2492" t="s">
        <v>1302</v>
      </c>
    </row>
    <row r="106" spans="2:13" ht="15" customHeight="1">
      <c r="B106" s="3867" t="s">
        <v>1293</v>
      </c>
      <c r="C106" s="2906"/>
      <c r="D106" s="2906"/>
      <c r="E106" s="2906"/>
      <c r="F106" s="2906"/>
      <c r="G106" s="2906"/>
      <c r="H106" s="2906"/>
      <c r="I106" s="2906"/>
      <c r="J106" s="2906"/>
      <c r="K106" s="2906"/>
      <c r="L106" s="2906"/>
      <c r="M106" s="2906"/>
    </row>
    <row r="107" spans="2:13" ht="15" customHeight="1">
      <c r="B107" s="2960" t="s">
        <v>1272</v>
      </c>
      <c r="C107" s="2908"/>
      <c r="D107" s="2908"/>
      <c r="E107" s="2908"/>
      <c r="F107" s="2908"/>
      <c r="G107" s="2909"/>
      <c r="H107" s="1194">
        <v>0.187</v>
      </c>
      <c r="I107" s="1030">
        <v>0.188</v>
      </c>
      <c r="J107" s="1028">
        <v>0.14836498312344695</v>
      </c>
      <c r="K107" s="2412">
        <v>0.1179944197895967</v>
      </c>
      <c r="L107" s="1028">
        <v>0.316</v>
      </c>
      <c r="M107" s="2412">
        <v>0.14099999999999999</v>
      </c>
    </row>
    <row r="108" spans="2:13" ht="15" customHeight="1">
      <c r="B108" s="2960" t="s">
        <v>1273</v>
      </c>
      <c r="C108" s="2908"/>
      <c r="D108" s="2908"/>
      <c r="E108" s="2908"/>
      <c r="F108" s="2908"/>
      <c r="G108" s="2909"/>
      <c r="H108" s="2321">
        <v>0.42199999999999999</v>
      </c>
      <c r="I108" s="2607">
        <v>0.247</v>
      </c>
      <c r="J108" s="956">
        <v>0.37123537319089794</v>
      </c>
      <c r="K108" s="2413">
        <v>0.22255092103547022</v>
      </c>
      <c r="L108" s="956">
        <v>0.47099999999999997</v>
      </c>
      <c r="M108" s="2413">
        <v>0.252</v>
      </c>
    </row>
    <row r="109" spans="2:13" ht="15" customHeight="1">
      <c r="B109" s="3866" t="s">
        <v>1294</v>
      </c>
      <c r="C109" s="2964"/>
      <c r="D109" s="2964"/>
      <c r="E109" s="2964"/>
      <c r="F109" s="2964"/>
      <c r="G109" s="2964"/>
      <c r="H109" s="2964"/>
      <c r="I109" s="2964"/>
      <c r="J109" s="2964"/>
      <c r="K109" s="2964"/>
      <c r="L109" s="2964"/>
      <c r="M109" s="2964"/>
    </row>
    <row r="110" spans="2:13" ht="15" customHeight="1">
      <c r="B110" s="2960" t="s">
        <v>1295</v>
      </c>
      <c r="C110" s="2908"/>
      <c r="D110" s="2908"/>
      <c r="E110" s="2908"/>
      <c r="F110" s="2908"/>
      <c r="G110" s="2909"/>
      <c r="H110" s="1194">
        <v>0.46200000000000002</v>
      </c>
      <c r="I110" s="1030">
        <v>0.27100000000000002</v>
      </c>
      <c r="J110" s="1028">
        <v>0.39398267567242712</v>
      </c>
      <c r="K110" s="2412">
        <v>0.24318632774041396</v>
      </c>
      <c r="L110" s="1028">
        <v>0.64200000000000002</v>
      </c>
      <c r="M110" s="2412">
        <v>0.27800000000000002</v>
      </c>
    </row>
    <row r="111" spans="2:13" ht="15" customHeight="1">
      <c r="B111" s="2960" t="s">
        <v>1296</v>
      </c>
      <c r="C111" s="2908"/>
      <c r="D111" s="2908"/>
      <c r="E111" s="2908"/>
      <c r="F111" s="2908"/>
      <c r="G111" s="2909"/>
      <c r="H111" s="1845">
        <v>0.161</v>
      </c>
      <c r="I111" s="152">
        <v>0.19</v>
      </c>
      <c r="J111" s="159">
        <v>0.15694777931374901</v>
      </c>
      <c r="K111" s="1846">
        <v>0.12279118077481257</v>
      </c>
      <c r="L111" s="159">
        <v>0.29499999999999998</v>
      </c>
      <c r="M111" s="1846">
        <v>0.13900000000000001</v>
      </c>
    </row>
    <row r="112" spans="2:13" ht="12.75" customHeight="1">
      <c r="B112" s="2960" t="s">
        <v>1297</v>
      </c>
      <c r="C112" s="2908"/>
      <c r="D112" s="2908"/>
      <c r="E112" s="2908"/>
      <c r="F112" s="2908"/>
      <c r="G112" s="2909"/>
      <c r="H112" s="2321">
        <v>0.10299999999999999</v>
      </c>
      <c r="I112" s="2607">
        <v>9.4E-2</v>
      </c>
      <c r="J112" s="956">
        <v>4.9647055388313169E-2</v>
      </c>
      <c r="K112" s="2413">
        <v>4.5270263016728783E-2</v>
      </c>
      <c r="L112" s="956">
        <v>0.19500000000000001</v>
      </c>
      <c r="M112" s="2413">
        <v>0.123</v>
      </c>
    </row>
    <row r="113" spans="2:13" ht="12.75" customHeight="1">
      <c r="B113" s="3866" t="s">
        <v>1298</v>
      </c>
      <c r="C113" s="2964"/>
      <c r="D113" s="2964"/>
      <c r="E113" s="2964"/>
      <c r="F113" s="2964"/>
      <c r="G113" s="2964"/>
      <c r="H113" s="2964"/>
      <c r="I113" s="2964"/>
      <c r="J113" s="2964"/>
      <c r="K113" s="2964"/>
      <c r="L113" s="2964"/>
      <c r="M113" s="2964"/>
    </row>
    <row r="114" spans="2:13" ht="12.75" customHeight="1">
      <c r="B114" s="2960" t="s">
        <v>1275</v>
      </c>
      <c r="C114" s="2908"/>
      <c r="D114" s="2908"/>
      <c r="E114" s="2908"/>
      <c r="F114" s="2908"/>
      <c r="G114" s="2909"/>
      <c r="H114" s="1028">
        <v>0.153</v>
      </c>
      <c r="I114" s="1030">
        <v>9.0999999999999998E-2</v>
      </c>
      <c r="J114" s="1028">
        <v>0.14399762376510919</v>
      </c>
      <c r="K114" s="2412">
        <v>9.6345292016151135E-2</v>
      </c>
      <c r="L114" s="1028">
        <v>0.24299999999999999</v>
      </c>
      <c r="M114" s="2412">
        <v>0.125</v>
      </c>
    </row>
    <row r="115" spans="2:13" ht="12.75" customHeight="1">
      <c r="B115" s="2960" t="s">
        <v>1276</v>
      </c>
      <c r="C115" s="2908"/>
      <c r="D115" s="2908"/>
      <c r="E115" s="2908"/>
      <c r="F115" s="2908"/>
      <c r="G115" s="2909"/>
      <c r="H115" s="2493" t="s">
        <v>47</v>
      </c>
      <c r="I115" s="1034" t="s">
        <v>47</v>
      </c>
      <c r="J115" s="2430">
        <v>3.5087719298245612E-2</v>
      </c>
      <c r="K115" s="2162">
        <v>1.7543859649122806E-2</v>
      </c>
      <c r="L115" s="2430">
        <v>0.33400000000000002</v>
      </c>
      <c r="M115" s="2162">
        <v>7.9000000000000001E-2</v>
      </c>
    </row>
    <row r="116" spans="2:13" ht="12.75" customHeight="1">
      <c r="B116" s="2960" t="s">
        <v>1277</v>
      </c>
      <c r="C116" s="2908"/>
      <c r="D116" s="2908"/>
      <c r="E116" s="2908"/>
      <c r="F116" s="2908"/>
      <c r="G116" s="2909"/>
      <c r="H116" s="159">
        <v>0.24</v>
      </c>
      <c r="I116" s="152">
        <v>0.20100000000000001</v>
      </c>
      <c r="J116" s="159">
        <v>0.21255929174726154</v>
      </c>
      <c r="K116" s="1846">
        <v>0.15387040401139659</v>
      </c>
      <c r="L116" s="159">
        <v>0.375</v>
      </c>
      <c r="M116" s="1846">
        <v>0.17599999999999999</v>
      </c>
    </row>
    <row r="117" spans="2:13" ht="12.75" customHeight="1">
      <c r="B117" s="3037" t="s">
        <v>43</v>
      </c>
      <c r="C117" s="2908"/>
      <c r="D117" s="2908"/>
      <c r="E117" s="2908"/>
      <c r="F117" s="2908"/>
      <c r="G117" s="2909"/>
      <c r="H117" s="2608">
        <v>0.23599999999999999</v>
      </c>
      <c r="I117" s="2609">
        <v>0.2</v>
      </c>
      <c r="J117" s="2608">
        <v>0.19590357224355026</v>
      </c>
      <c r="K117" s="2610">
        <v>0.14012154137713179</v>
      </c>
      <c r="L117" s="2611"/>
      <c r="M117" s="2612"/>
    </row>
    <row r="118" spans="2:13" ht="15" customHeight="1">
      <c r="B118" s="3816" t="s">
        <v>1303</v>
      </c>
      <c r="C118" s="2933"/>
      <c r="D118" s="2933"/>
      <c r="E118" s="2933"/>
      <c r="F118" s="2933"/>
      <c r="G118" s="2933"/>
      <c r="H118" s="2933"/>
      <c r="I118" s="2933"/>
      <c r="J118" s="2933"/>
      <c r="K118" s="2933"/>
      <c r="L118" s="2933"/>
      <c r="M118" s="2933"/>
    </row>
    <row r="119" spans="2:13" ht="12.75" customHeight="1">
      <c r="B119" s="2885"/>
      <c r="C119" s="2882"/>
      <c r="D119" s="2882"/>
      <c r="E119" s="2882"/>
      <c r="F119" s="2882"/>
      <c r="G119" s="2882"/>
      <c r="H119" s="2882"/>
      <c r="I119" s="2882"/>
      <c r="J119" s="2882"/>
      <c r="K119" s="2882"/>
      <c r="L119" s="2882"/>
      <c r="M119" s="2885"/>
    </row>
    <row r="120" spans="2:13" ht="12.75" customHeight="1">
      <c r="B120" s="2901"/>
      <c r="C120" s="2901"/>
      <c r="D120" s="2901"/>
      <c r="E120" s="2901"/>
      <c r="F120" s="2901"/>
      <c r="G120" s="2901"/>
      <c r="H120" s="2901"/>
      <c r="I120" s="2901"/>
      <c r="J120" s="2901"/>
      <c r="K120" s="2901"/>
      <c r="L120" s="2901"/>
      <c r="M120" s="2901"/>
    </row>
    <row r="121" spans="2:13" ht="12.75" customHeight="1">
      <c r="B121" s="1"/>
      <c r="C121" s="1"/>
      <c r="D121" s="1"/>
      <c r="E121" s="1"/>
      <c r="F121" s="1"/>
      <c r="G121" s="1"/>
      <c r="H121" s="1"/>
      <c r="I121" s="1"/>
      <c r="J121" s="1"/>
      <c r="K121" s="1"/>
      <c r="L121" s="1"/>
      <c r="M121" s="1"/>
    </row>
    <row r="122" spans="2:13" ht="15" customHeight="1">
      <c r="B122" s="1"/>
      <c r="C122" s="1"/>
      <c r="D122" s="1"/>
      <c r="E122" s="1"/>
      <c r="F122" s="1"/>
      <c r="G122" s="1"/>
      <c r="H122" s="1"/>
      <c r="I122" s="1"/>
      <c r="J122" s="1"/>
      <c r="K122" s="1"/>
      <c r="L122" s="1"/>
      <c r="M122" s="1"/>
    </row>
    <row r="123" spans="2:13" ht="12.75" customHeight="1">
      <c r="B123" s="1705" t="s">
        <v>1304</v>
      </c>
      <c r="C123" s="1705"/>
      <c r="D123" s="1705"/>
      <c r="E123" s="1705"/>
      <c r="F123" s="1705"/>
      <c r="G123" s="1705"/>
      <c r="H123" s="1705"/>
      <c r="I123" s="1705"/>
      <c r="J123" s="1705"/>
      <c r="K123" s="1705"/>
      <c r="L123" s="1705"/>
      <c r="M123" s="1705"/>
    </row>
    <row r="124" spans="2:13" ht="12.75" customHeight="1">
      <c r="B124" s="1"/>
      <c r="C124" s="1"/>
      <c r="D124" s="1"/>
      <c r="E124" s="1"/>
      <c r="F124" s="1"/>
      <c r="G124" s="1"/>
      <c r="H124" s="1"/>
      <c r="I124" s="1"/>
      <c r="J124" s="1"/>
      <c r="K124" s="1"/>
      <c r="L124" s="1"/>
      <c r="M124" s="1"/>
    </row>
    <row r="125" spans="2:13" ht="12.75" customHeight="1">
      <c r="B125" s="3627" t="s">
        <v>1305</v>
      </c>
      <c r="C125" s="2885"/>
      <c r="D125" s="2912"/>
      <c r="E125" s="3624">
        <v>2022</v>
      </c>
      <c r="F125" s="3624">
        <v>2023</v>
      </c>
      <c r="G125" s="3628">
        <v>2024</v>
      </c>
      <c r="H125" s="1"/>
      <c r="I125" s="1"/>
      <c r="J125" s="1"/>
      <c r="K125" s="1"/>
      <c r="L125" s="1"/>
      <c r="M125" s="1"/>
    </row>
    <row r="126" spans="2:13" ht="15" customHeight="1">
      <c r="B126" s="2913"/>
      <c r="C126" s="2913"/>
      <c r="D126" s="2914"/>
      <c r="E126" s="2916"/>
      <c r="F126" s="2916"/>
      <c r="G126" s="2918"/>
      <c r="H126" s="1"/>
      <c r="I126" s="1"/>
      <c r="J126" s="1"/>
      <c r="K126" s="1"/>
      <c r="L126" s="1"/>
      <c r="M126" s="1"/>
    </row>
    <row r="127" spans="2:13" ht="12.75" customHeight="1">
      <c r="B127" s="3867" t="s">
        <v>1293</v>
      </c>
      <c r="C127" s="2906"/>
      <c r="D127" s="2906"/>
      <c r="E127" s="2906"/>
      <c r="F127" s="2906"/>
      <c r="G127" s="2906"/>
      <c r="H127" s="1"/>
      <c r="I127" s="1"/>
      <c r="J127" s="1"/>
      <c r="K127" s="1"/>
      <c r="L127" s="1"/>
      <c r="M127" s="1"/>
    </row>
    <row r="128" spans="2:13" ht="12.75" customHeight="1">
      <c r="B128" s="3802" t="s">
        <v>1272</v>
      </c>
      <c r="C128" s="3022"/>
      <c r="D128" s="3023"/>
      <c r="E128" s="1040">
        <v>11.4</v>
      </c>
      <c r="F128" s="1922">
        <v>8.2038649544324755</v>
      </c>
      <c r="G128" s="1922">
        <v>18.3</v>
      </c>
      <c r="H128" s="1"/>
      <c r="I128" s="251"/>
      <c r="J128" s="1"/>
      <c r="K128" s="1"/>
      <c r="L128" s="1"/>
      <c r="M128" s="1"/>
    </row>
    <row r="129" spans="2:9" ht="12.75" customHeight="1">
      <c r="B129" s="2961" t="s">
        <v>1273</v>
      </c>
      <c r="C129" s="2930"/>
      <c r="D129" s="2931"/>
      <c r="E129" s="1041">
        <v>10.8</v>
      </c>
      <c r="F129" s="210">
        <v>10.107373219373219</v>
      </c>
      <c r="G129" s="210">
        <v>20.13</v>
      </c>
      <c r="H129" s="1"/>
      <c r="I129" s="251"/>
    </row>
    <row r="130" spans="2:9" ht="12.75" customHeight="1">
      <c r="B130" s="3866" t="s">
        <v>1306</v>
      </c>
      <c r="C130" s="2964"/>
      <c r="D130" s="2964"/>
      <c r="E130" s="2964"/>
      <c r="F130" s="2964"/>
      <c r="G130" s="2964"/>
      <c r="H130" s="1"/>
      <c r="I130" s="1"/>
    </row>
    <row r="131" spans="2:9" ht="12.75" customHeight="1">
      <c r="B131" s="3802" t="s">
        <v>1307</v>
      </c>
      <c r="C131" s="3022"/>
      <c r="D131" s="3023"/>
      <c r="E131" s="1040">
        <v>0.5</v>
      </c>
      <c r="F131" s="1922">
        <v>1.0471428571428572</v>
      </c>
      <c r="G131" s="265">
        <v>15.31</v>
      </c>
      <c r="H131" s="1"/>
      <c r="I131" s="251"/>
    </row>
    <row r="132" spans="2:9" ht="12.75" customHeight="1">
      <c r="B132" s="2960" t="s">
        <v>1308</v>
      </c>
      <c r="C132" s="2908"/>
      <c r="D132" s="2909"/>
      <c r="E132" s="1042">
        <v>6.9</v>
      </c>
      <c r="F132" s="265">
        <v>10.581766467065869</v>
      </c>
      <c r="G132" s="265">
        <v>36.6</v>
      </c>
      <c r="H132" s="1"/>
      <c r="I132" s="2613" t="s">
        <v>1309</v>
      </c>
    </row>
    <row r="133" spans="2:9" ht="12.75" customHeight="1">
      <c r="B133" s="2960" t="s">
        <v>1310</v>
      </c>
      <c r="C133" s="2908"/>
      <c r="D133" s="2909"/>
      <c r="E133" s="1042">
        <v>5.9</v>
      </c>
      <c r="F133" s="265">
        <v>16.150468749999998</v>
      </c>
      <c r="G133" s="265">
        <v>31.53</v>
      </c>
      <c r="H133" s="1"/>
      <c r="I133" s="251"/>
    </row>
    <row r="134" spans="2:9" ht="12.75" customHeight="1">
      <c r="B134" s="2960" t="s">
        <v>1311</v>
      </c>
      <c r="C134" s="2908"/>
      <c r="D134" s="2909"/>
      <c r="E134" s="1042">
        <v>5.2</v>
      </c>
      <c r="F134" s="265">
        <v>12.497999999999999</v>
      </c>
      <c r="G134" s="265">
        <v>52.35</v>
      </c>
      <c r="H134" s="1"/>
      <c r="I134" s="251"/>
    </row>
    <row r="135" spans="2:9" ht="12.75" customHeight="1">
      <c r="B135" s="2960" t="s">
        <v>1312</v>
      </c>
      <c r="C135" s="2908"/>
      <c r="D135" s="2909"/>
      <c r="E135" s="1042">
        <v>3.5</v>
      </c>
      <c r="F135" s="265">
        <v>5.9728267477203651</v>
      </c>
      <c r="G135" s="265">
        <v>19.510000000000002</v>
      </c>
      <c r="H135" s="1"/>
      <c r="I135" s="251"/>
    </row>
    <row r="136" spans="2:9" ht="12.75" customHeight="1">
      <c r="B136" s="2960" t="s">
        <v>1313</v>
      </c>
      <c r="C136" s="2908"/>
      <c r="D136" s="2909"/>
      <c r="E136" s="1042">
        <v>11.4</v>
      </c>
      <c r="F136" s="265">
        <v>9.9889555125725344</v>
      </c>
      <c r="G136" s="265">
        <v>22.6</v>
      </c>
      <c r="H136" s="1"/>
      <c r="I136" s="251"/>
    </row>
    <row r="137" spans="2:9" ht="12.75" customHeight="1">
      <c r="B137" s="2960" t="s">
        <v>1314</v>
      </c>
      <c r="C137" s="2908"/>
      <c r="D137" s="2909"/>
      <c r="E137" s="1042">
        <v>6.4</v>
      </c>
      <c r="F137" s="265">
        <v>8.725741463414634</v>
      </c>
      <c r="G137" s="265">
        <v>12.17</v>
      </c>
      <c r="H137" s="1"/>
      <c r="I137" s="1"/>
    </row>
    <row r="138" spans="2:9" ht="12.75" customHeight="1">
      <c r="B138" s="2960" t="s">
        <v>1315</v>
      </c>
      <c r="C138" s="2908"/>
      <c r="D138" s="2909"/>
      <c r="E138" s="1042">
        <v>13.8</v>
      </c>
      <c r="F138" s="265">
        <v>7.0888488700564967</v>
      </c>
      <c r="G138" s="265">
        <v>12.17</v>
      </c>
      <c r="H138" s="1"/>
      <c r="I138" s="251"/>
    </row>
    <row r="139" spans="2:9" ht="12.75" customHeight="1">
      <c r="B139" s="2960" t="s">
        <v>1316</v>
      </c>
      <c r="C139" s="2908"/>
      <c r="D139" s="2909"/>
      <c r="E139" s="1043">
        <v>31</v>
      </c>
      <c r="F139" s="267">
        <v>12.904516129032256</v>
      </c>
      <c r="G139" s="267">
        <v>40.58</v>
      </c>
      <c r="H139" s="1"/>
      <c r="I139" s="251"/>
    </row>
    <row r="140" spans="2:9" ht="12.75" customHeight="1">
      <c r="B140" s="2960" t="s">
        <v>1317</v>
      </c>
      <c r="C140" s="2908"/>
      <c r="D140" s="2909"/>
      <c r="E140" s="1043" t="s">
        <v>42</v>
      </c>
      <c r="F140" s="267">
        <v>34.065999999999995</v>
      </c>
      <c r="G140" s="267">
        <v>11.05</v>
      </c>
      <c r="H140" s="1"/>
      <c r="I140" s="251"/>
    </row>
    <row r="141" spans="2:9" ht="12.75" customHeight="1">
      <c r="B141" s="2960" t="s">
        <v>1318</v>
      </c>
      <c r="C141" s="2908"/>
      <c r="D141" s="2909"/>
      <c r="E141" s="1043">
        <v>4.5</v>
      </c>
      <c r="F141" s="267">
        <v>13.375433333333335</v>
      </c>
      <c r="G141" s="267">
        <v>9.49</v>
      </c>
      <c r="H141" s="1"/>
      <c r="I141" s="251"/>
    </row>
    <row r="142" spans="2:9" ht="12.75" customHeight="1">
      <c r="B142" s="3071" t="s">
        <v>43</v>
      </c>
      <c r="C142" s="2930"/>
      <c r="D142" s="2931"/>
      <c r="E142" s="1044">
        <v>11.3</v>
      </c>
      <c r="F142" s="266">
        <v>8.632704107830552</v>
      </c>
      <c r="G142" s="266">
        <v>18.72</v>
      </c>
      <c r="H142" s="1"/>
      <c r="I142" s="251"/>
    </row>
    <row r="143" spans="2:9" ht="15" customHeight="1">
      <c r="B143" s="3816" t="s">
        <v>1319</v>
      </c>
      <c r="C143" s="2933"/>
      <c r="D143" s="2933"/>
      <c r="E143" s="2933"/>
      <c r="F143" s="2933"/>
      <c r="G143" s="2933"/>
      <c r="H143" s="1"/>
      <c r="I143" s="1"/>
    </row>
    <row r="144" spans="2:9" ht="15" customHeight="1">
      <c r="B144" s="2885"/>
      <c r="C144" s="2882"/>
      <c r="D144" s="2882"/>
      <c r="E144" s="2882"/>
      <c r="F144" s="2882"/>
      <c r="G144" s="2885"/>
      <c r="H144" s="1"/>
      <c r="I144" s="1"/>
    </row>
    <row r="145" spans="2:7" ht="15" customHeight="1">
      <c r="B145" s="2885"/>
      <c r="C145" s="2882"/>
      <c r="D145" s="2882"/>
      <c r="E145" s="2882"/>
      <c r="F145" s="2882"/>
      <c r="G145" s="2885"/>
    </row>
    <row r="146" spans="2:7" ht="12.75" customHeight="1">
      <c r="B146" s="2901"/>
      <c r="C146" s="2901"/>
      <c r="D146" s="2901"/>
      <c r="E146" s="2901"/>
      <c r="F146" s="2901"/>
      <c r="G146" s="2901"/>
    </row>
    <row r="147" spans="2:7" ht="12.75" customHeight="1">
      <c r="B147" s="1"/>
      <c r="C147" s="1"/>
      <c r="D147" s="1"/>
      <c r="E147" s="1"/>
      <c r="F147" s="1"/>
      <c r="G147" s="1"/>
    </row>
    <row r="148" spans="2:7" ht="12.75" customHeight="1">
      <c r="B148" s="1"/>
      <c r="C148" s="1"/>
      <c r="D148" s="1"/>
      <c r="E148" s="1"/>
      <c r="F148" s="1"/>
      <c r="G148" s="1"/>
    </row>
    <row r="149" spans="2:7" ht="12.75" customHeight="1">
      <c r="B149" s="1705" t="s">
        <v>1320</v>
      </c>
      <c r="C149" s="1705"/>
      <c r="D149" s="1705"/>
      <c r="E149" s="1705"/>
      <c r="F149" s="1705"/>
      <c r="G149" s="1705"/>
    </row>
    <row r="150" spans="2:7" ht="12.75" customHeight="1">
      <c r="B150" s="1"/>
      <c r="C150" s="1"/>
      <c r="D150" s="1"/>
      <c r="E150" s="1"/>
      <c r="F150" s="1"/>
      <c r="G150" s="1"/>
    </row>
    <row r="151" spans="2:7" ht="15" customHeight="1">
      <c r="B151" s="3627" t="s">
        <v>1321</v>
      </c>
      <c r="C151" s="2885"/>
      <c r="D151" s="2912"/>
      <c r="E151" s="3624">
        <v>2022</v>
      </c>
      <c r="F151" s="3624">
        <v>2023</v>
      </c>
      <c r="G151" s="3628">
        <v>2024</v>
      </c>
    </row>
    <row r="152" spans="2:7" ht="15" customHeight="1">
      <c r="B152" s="2885"/>
      <c r="C152" s="2882"/>
      <c r="D152" s="2912"/>
      <c r="E152" s="2940"/>
      <c r="F152" s="2940"/>
      <c r="G152" s="2941"/>
    </row>
    <row r="153" spans="2:7" ht="15" customHeight="1">
      <c r="B153" s="2913"/>
      <c r="C153" s="2913"/>
      <c r="D153" s="2914"/>
      <c r="E153" s="2916"/>
      <c r="F153" s="2916"/>
      <c r="G153" s="2918"/>
    </row>
    <row r="154" spans="2:7" ht="12.75" customHeight="1">
      <c r="B154" s="3867" t="s">
        <v>1293</v>
      </c>
      <c r="C154" s="2906"/>
      <c r="D154" s="2906"/>
      <c r="E154" s="2906"/>
      <c r="F154" s="2906"/>
      <c r="G154" s="2906"/>
    </row>
    <row r="155" spans="2:7" ht="12.75" customHeight="1">
      <c r="B155" s="2960" t="s">
        <v>1272</v>
      </c>
      <c r="C155" s="2908"/>
      <c r="D155" s="2909"/>
      <c r="E155" s="1045">
        <v>0.90424242424242429</v>
      </c>
      <c r="F155" s="1838">
        <v>0.99210526315789471</v>
      </c>
      <c r="G155" s="1839" t="s">
        <v>42</v>
      </c>
    </row>
    <row r="156" spans="2:7" ht="12.75" customHeight="1">
      <c r="B156" s="2960" t="s">
        <v>1273</v>
      </c>
      <c r="C156" s="2908"/>
      <c r="D156" s="2909"/>
      <c r="E156" s="1047">
        <v>0.930379746835443</v>
      </c>
      <c r="F156" s="142">
        <v>0.96848137535816614</v>
      </c>
      <c r="G156" s="143" t="s">
        <v>42</v>
      </c>
    </row>
    <row r="157" spans="2:7" ht="12.75" customHeight="1">
      <c r="B157" s="3866" t="s">
        <v>1306</v>
      </c>
      <c r="C157" s="2964"/>
      <c r="D157" s="2964"/>
      <c r="E157" s="2964"/>
      <c r="F157" s="2964"/>
      <c r="G157" s="2964"/>
    </row>
    <row r="158" spans="2:7" ht="12.75" customHeight="1">
      <c r="B158" s="2960" t="s">
        <v>1307</v>
      </c>
      <c r="C158" s="2908"/>
      <c r="D158" s="2909"/>
      <c r="E158" s="1048" t="s">
        <v>47</v>
      </c>
      <c r="F158" s="1839">
        <v>1</v>
      </c>
      <c r="G158" s="1839" t="s">
        <v>42</v>
      </c>
    </row>
    <row r="159" spans="2:7" ht="12.75" customHeight="1">
      <c r="B159" s="2960" t="s">
        <v>1308</v>
      </c>
      <c r="C159" s="2908"/>
      <c r="D159" s="2909"/>
      <c r="E159" s="165">
        <v>1</v>
      </c>
      <c r="F159" s="166">
        <v>0.98045602605863191</v>
      </c>
      <c r="G159" s="1839" t="s">
        <v>42</v>
      </c>
    </row>
    <row r="160" spans="2:7" ht="12.75" customHeight="1">
      <c r="B160" s="2960" t="s">
        <v>1310</v>
      </c>
      <c r="C160" s="2908"/>
      <c r="D160" s="2909"/>
      <c r="E160" s="165">
        <v>1</v>
      </c>
      <c r="F160" s="166">
        <v>0.98181818181818181</v>
      </c>
      <c r="G160" s="1839" t="s">
        <v>42</v>
      </c>
    </row>
    <row r="161" spans="2:13" ht="12.75" customHeight="1">
      <c r="B161" s="2960" t="s">
        <v>1311</v>
      </c>
      <c r="C161" s="2908"/>
      <c r="D161" s="2909"/>
      <c r="E161" s="165">
        <v>0.95238095238095233</v>
      </c>
      <c r="F161" s="166">
        <v>0.97727272727272729</v>
      </c>
      <c r="G161" s="1839" t="s">
        <v>42</v>
      </c>
      <c r="H161" s="1"/>
      <c r="I161" s="1"/>
      <c r="J161" s="1"/>
      <c r="K161" s="1"/>
      <c r="L161" s="1"/>
      <c r="M161" s="1"/>
    </row>
    <row r="162" spans="2:13" ht="12.75" customHeight="1">
      <c r="B162" s="2960" t="s">
        <v>1312</v>
      </c>
      <c r="C162" s="2908"/>
      <c r="D162" s="2909"/>
      <c r="E162" s="165">
        <v>0.9662921348314607</v>
      </c>
      <c r="F162" s="166">
        <v>0.98360655737704916</v>
      </c>
      <c r="G162" s="1839" t="s">
        <v>42</v>
      </c>
      <c r="H162" s="1"/>
      <c r="I162" s="1"/>
      <c r="J162" s="1"/>
      <c r="K162" s="1"/>
      <c r="L162" s="1"/>
      <c r="M162" s="1"/>
    </row>
    <row r="163" spans="2:13" ht="12.75" customHeight="1">
      <c r="B163" s="2960" t="s">
        <v>1313</v>
      </c>
      <c r="C163" s="2908"/>
      <c r="D163" s="2909"/>
      <c r="E163" s="165">
        <v>0.95209580838323349</v>
      </c>
      <c r="F163" s="166">
        <v>0.99761336515513122</v>
      </c>
      <c r="G163" s="1839" t="s">
        <v>42</v>
      </c>
      <c r="H163" s="1"/>
      <c r="I163" s="1"/>
      <c r="J163" s="1"/>
      <c r="K163" s="1"/>
      <c r="L163" s="1"/>
      <c r="M163" s="1"/>
    </row>
    <row r="164" spans="2:13" ht="12.75" customHeight="1">
      <c r="B164" s="2960" t="s">
        <v>1314</v>
      </c>
      <c r="C164" s="2908"/>
      <c r="D164" s="2909"/>
      <c r="E164" s="165">
        <v>0.95348837209302328</v>
      </c>
      <c r="F164" s="166">
        <v>0.98181818181818181</v>
      </c>
      <c r="G164" s="1839" t="s">
        <v>42</v>
      </c>
      <c r="H164" s="1"/>
      <c r="I164" s="1"/>
      <c r="J164" s="1"/>
      <c r="K164" s="1"/>
      <c r="L164" s="1"/>
      <c r="M164" s="1"/>
    </row>
    <row r="165" spans="2:13" ht="12.75" customHeight="1">
      <c r="B165" s="2960" t="s">
        <v>1315</v>
      </c>
      <c r="C165" s="2908"/>
      <c r="D165" s="2909"/>
      <c r="E165" s="165">
        <v>0.85603112840466922</v>
      </c>
      <c r="F165" s="166">
        <v>0.98966165413533835</v>
      </c>
      <c r="G165" s="1839" t="s">
        <v>42</v>
      </c>
      <c r="H165" s="1"/>
      <c r="I165" s="1"/>
      <c r="J165" s="1"/>
      <c r="K165" s="1"/>
      <c r="L165" s="1"/>
      <c r="M165" s="1"/>
    </row>
    <row r="166" spans="2:13" ht="12.75" customHeight="1">
      <c r="B166" s="3037" t="s">
        <v>43</v>
      </c>
      <c r="C166" s="2908"/>
      <c r="D166" s="2909"/>
      <c r="E166" s="167">
        <v>0.90844354018311291</v>
      </c>
      <c r="F166" s="168">
        <v>0.98843930635838151</v>
      </c>
      <c r="G166" s="1839" t="s">
        <v>42</v>
      </c>
      <c r="H166" s="1"/>
      <c r="I166" s="1"/>
      <c r="J166" s="1"/>
      <c r="K166" s="1"/>
      <c r="L166" s="1"/>
      <c r="M166" s="1"/>
    </row>
    <row r="167" spans="2:13" ht="15" customHeight="1">
      <c r="B167" s="3816" t="s">
        <v>1322</v>
      </c>
      <c r="C167" s="2933"/>
      <c r="D167" s="2933"/>
      <c r="E167" s="2933"/>
      <c r="F167" s="2933"/>
      <c r="G167" s="2933"/>
      <c r="H167" s="1"/>
      <c r="I167" s="1"/>
      <c r="J167" s="1"/>
      <c r="K167" s="1"/>
      <c r="L167" s="1"/>
      <c r="M167" s="1"/>
    </row>
    <row r="168" spans="2:13" ht="15" customHeight="1">
      <c r="B168" s="2885"/>
      <c r="C168" s="2882"/>
      <c r="D168" s="2882"/>
      <c r="E168" s="2882"/>
      <c r="F168" s="2882"/>
      <c r="G168" s="2885"/>
      <c r="H168" s="1"/>
      <c r="I168" s="1"/>
      <c r="J168" s="1"/>
      <c r="K168" s="1"/>
      <c r="L168" s="1"/>
      <c r="M168" s="1"/>
    </row>
    <row r="169" spans="2:13" ht="15" customHeight="1">
      <c r="B169" s="2885"/>
      <c r="C169" s="2882"/>
      <c r="D169" s="2882"/>
      <c r="E169" s="2882"/>
      <c r="F169" s="2882"/>
      <c r="G169" s="2885"/>
      <c r="H169" s="1"/>
      <c r="I169" s="1"/>
      <c r="J169" s="1"/>
      <c r="K169" s="1"/>
      <c r="L169" s="1"/>
      <c r="M169" s="1"/>
    </row>
    <row r="170" spans="2:13" ht="15" customHeight="1">
      <c r="B170" s="2901"/>
      <c r="C170" s="2901"/>
      <c r="D170" s="2901"/>
      <c r="E170" s="2901"/>
      <c r="F170" s="2901"/>
      <c r="G170" s="2901"/>
      <c r="H170" s="1"/>
      <c r="I170" s="1"/>
      <c r="J170" s="1"/>
      <c r="K170" s="1"/>
      <c r="L170" s="1"/>
      <c r="M170" s="1"/>
    </row>
    <row r="171" spans="2:13" ht="12.75" customHeight="1">
      <c r="B171" s="23"/>
      <c r="C171" s="23"/>
      <c r="D171" s="23"/>
      <c r="E171" s="23"/>
      <c r="F171" s="23"/>
      <c r="G171" s="23"/>
      <c r="H171" s="1"/>
      <c r="I171" s="1"/>
      <c r="J171" s="1"/>
      <c r="K171" s="1"/>
      <c r="L171" s="1"/>
      <c r="M171" s="1"/>
    </row>
    <row r="172" spans="2:13" ht="12.75" customHeight="1">
      <c r="B172" s="23"/>
      <c r="C172" s="23"/>
      <c r="D172" s="23"/>
      <c r="E172" s="23"/>
      <c r="F172" s="23"/>
      <c r="G172" s="23"/>
      <c r="H172" s="23"/>
      <c r="I172" s="1"/>
      <c r="J172" s="1"/>
      <c r="K172" s="1"/>
      <c r="L172" s="1"/>
      <c r="M172" s="1"/>
    </row>
    <row r="173" spans="2:13" ht="12.75" customHeight="1">
      <c r="B173" s="1705" t="s">
        <v>1323</v>
      </c>
      <c r="C173" s="1705"/>
      <c r="D173" s="1705"/>
      <c r="E173" s="1705"/>
      <c r="F173" s="1705"/>
      <c r="G173" s="1705"/>
      <c r="H173" s="1705"/>
      <c r="I173" s="1705"/>
      <c r="J173" s="1705"/>
      <c r="K173" s="1705"/>
      <c r="L173" s="1705"/>
      <c r="M173" s="1705"/>
    </row>
    <row r="174" spans="2:13" ht="12.75" customHeight="1">
      <c r="B174" s="1"/>
      <c r="C174" s="1"/>
      <c r="D174" s="1"/>
      <c r="E174" s="1"/>
      <c r="F174" s="1"/>
      <c r="G174" s="1"/>
      <c r="H174" s="1"/>
      <c r="I174" s="1"/>
      <c r="J174" s="1"/>
      <c r="K174" s="1"/>
      <c r="L174" s="1"/>
      <c r="M174" s="1"/>
    </row>
    <row r="175" spans="2:13" ht="15" customHeight="1">
      <c r="B175" s="3627" t="s">
        <v>1324</v>
      </c>
      <c r="C175" s="2885"/>
      <c r="D175" s="2885"/>
      <c r="E175" s="2885"/>
      <c r="F175" s="2885"/>
      <c r="G175" s="2912"/>
      <c r="H175" s="3628">
        <v>2022</v>
      </c>
      <c r="I175" s="2912"/>
      <c r="J175" s="3628">
        <v>2023</v>
      </c>
      <c r="K175" s="2912"/>
      <c r="L175" s="3628">
        <v>2024</v>
      </c>
      <c r="M175" s="2885"/>
    </row>
    <row r="176" spans="2:13" ht="12.75" customHeight="1">
      <c r="B176" s="2913"/>
      <c r="C176" s="2913"/>
      <c r="D176" s="2913"/>
      <c r="E176" s="2913"/>
      <c r="F176" s="2913"/>
      <c r="G176" s="2914"/>
      <c r="H176" s="2498" t="s">
        <v>1272</v>
      </c>
      <c r="I176" s="2499" t="s">
        <v>1273</v>
      </c>
      <c r="J176" s="2498" t="s">
        <v>1272</v>
      </c>
      <c r="K176" s="2499" t="s">
        <v>1273</v>
      </c>
      <c r="L176" s="2498" t="s">
        <v>1272</v>
      </c>
      <c r="M176" s="2500" t="s">
        <v>1273</v>
      </c>
    </row>
    <row r="177" spans="2:13" ht="12.75" customHeight="1">
      <c r="B177" s="2959" t="s">
        <v>1307</v>
      </c>
      <c r="C177" s="2926"/>
      <c r="D177" s="2926"/>
      <c r="E177" s="2926"/>
      <c r="F177" s="2926"/>
      <c r="G177" s="2927"/>
      <c r="H177" s="1054" t="s">
        <v>47</v>
      </c>
      <c r="I177" s="1055" t="s">
        <v>47</v>
      </c>
      <c r="J177" s="1028">
        <v>0.83333333333333337</v>
      </c>
      <c r="K177" s="2412">
        <v>0.16666666666666666</v>
      </c>
      <c r="L177" s="1028">
        <v>0.75</v>
      </c>
      <c r="M177" s="2412">
        <v>0.25</v>
      </c>
    </row>
    <row r="178" spans="2:13" ht="12.75" customHeight="1">
      <c r="B178" s="2960" t="s">
        <v>1308</v>
      </c>
      <c r="C178" s="2908"/>
      <c r="D178" s="2908"/>
      <c r="E178" s="2908"/>
      <c r="F178" s="2908"/>
      <c r="G178" s="2909"/>
      <c r="H178" s="159">
        <v>0.83699999999999997</v>
      </c>
      <c r="I178" s="152">
        <v>0.16300000000000001</v>
      </c>
      <c r="J178" s="159">
        <v>0.79640718562874246</v>
      </c>
      <c r="K178" s="1846">
        <v>0.20359281437125748</v>
      </c>
      <c r="L178" s="159">
        <v>0.79800000000000004</v>
      </c>
      <c r="M178" s="1846">
        <v>0.20200000000000001</v>
      </c>
    </row>
    <row r="179" spans="2:13" ht="12.75" customHeight="1">
      <c r="B179" s="2960" t="s">
        <v>1310</v>
      </c>
      <c r="C179" s="2908"/>
      <c r="D179" s="2908"/>
      <c r="E179" s="2908"/>
      <c r="F179" s="2908"/>
      <c r="G179" s="2909"/>
      <c r="H179" s="159">
        <v>1</v>
      </c>
      <c r="I179" s="152">
        <v>0</v>
      </c>
      <c r="J179" s="159">
        <v>0.640625</v>
      </c>
      <c r="K179" s="1846">
        <v>0.359375</v>
      </c>
      <c r="L179" s="159">
        <v>0.69099999999999995</v>
      </c>
      <c r="M179" s="1846">
        <v>0.309</v>
      </c>
    </row>
    <row r="180" spans="2:13" ht="12.75" customHeight="1">
      <c r="B180" s="2960" t="s">
        <v>1311</v>
      </c>
      <c r="C180" s="2908"/>
      <c r="D180" s="2908"/>
      <c r="E180" s="2908"/>
      <c r="F180" s="2908"/>
      <c r="G180" s="2909"/>
      <c r="H180" s="159">
        <v>0.87</v>
      </c>
      <c r="I180" s="152">
        <v>0.13</v>
      </c>
      <c r="J180" s="159">
        <v>0.7</v>
      </c>
      <c r="K180" s="1846">
        <v>0.3</v>
      </c>
      <c r="L180" s="159">
        <v>0.67400000000000004</v>
      </c>
      <c r="M180" s="1846">
        <v>0.32600000000000001</v>
      </c>
    </row>
    <row r="181" spans="2:13" ht="12.75" customHeight="1">
      <c r="B181" s="2960" t="s">
        <v>1312</v>
      </c>
      <c r="C181" s="2908"/>
      <c r="D181" s="2908"/>
      <c r="E181" s="2908"/>
      <c r="F181" s="2908"/>
      <c r="G181" s="2909"/>
      <c r="H181" s="159">
        <v>0.52800000000000002</v>
      </c>
      <c r="I181" s="152">
        <v>0.47199999999999998</v>
      </c>
      <c r="J181" s="159">
        <v>0.50914634146341464</v>
      </c>
      <c r="K181" s="1846">
        <v>0.49085365853658536</v>
      </c>
      <c r="L181" s="159">
        <v>0.51700000000000002</v>
      </c>
      <c r="M181" s="1846">
        <v>0.48299999999999998</v>
      </c>
    </row>
    <row r="182" spans="2:13" ht="12.75" customHeight="1">
      <c r="B182" s="2960" t="s">
        <v>1313</v>
      </c>
      <c r="C182" s="2908"/>
      <c r="D182" s="2908"/>
      <c r="E182" s="2908"/>
      <c r="F182" s="2908"/>
      <c r="G182" s="2909"/>
      <c r="H182" s="159">
        <v>0.93799999999999994</v>
      </c>
      <c r="I182" s="152">
        <v>6.2E-2</v>
      </c>
      <c r="J182" s="159">
        <v>0.93230174081237915</v>
      </c>
      <c r="K182" s="1846">
        <v>6.7698259187620888E-2</v>
      </c>
      <c r="L182" s="159">
        <v>0.91100000000000003</v>
      </c>
      <c r="M182" s="1846">
        <v>8.8999999999999996E-2</v>
      </c>
    </row>
    <row r="183" spans="2:13" ht="12.75" customHeight="1">
      <c r="B183" s="2960" t="s">
        <v>1314</v>
      </c>
      <c r="C183" s="2908"/>
      <c r="D183" s="2908"/>
      <c r="E183" s="2908"/>
      <c r="F183" s="2908"/>
      <c r="G183" s="2909"/>
      <c r="H183" s="159">
        <v>0.34799999999999998</v>
      </c>
      <c r="I183" s="152">
        <v>0.65200000000000002</v>
      </c>
      <c r="J183" s="159">
        <v>0.34146341463414637</v>
      </c>
      <c r="K183" s="1846">
        <v>0.65853658536585369</v>
      </c>
      <c r="L183" s="159">
        <v>0.47899999999999998</v>
      </c>
      <c r="M183" s="1846">
        <v>0.52100000000000002</v>
      </c>
    </row>
    <row r="184" spans="2:13" ht="12.75" customHeight="1">
      <c r="B184" s="2960" t="s">
        <v>1315</v>
      </c>
      <c r="C184" s="2908"/>
      <c r="D184" s="2908"/>
      <c r="E184" s="2908"/>
      <c r="F184" s="2908"/>
      <c r="G184" s="2909"/>
      <c r="H184" s="159">
        <v>0.878</v>
      </c>
      <c r="I184" s="152">
        <v>0.122</v>
      </c>
      <c r="J184" s="159">
        <v>0.91095406360424025</v>
      </c>
      <c r="K184" s="1846">
        <v>8.9045936395759723E-2</v>
      </c>
      <c r="L184" s="159">
        <v>0.92400000000000004</v>
      </c>
      <c r="M184" s="1846">
        <v>7.5999999999999998E-2</v>
      </c>
    </row>
    <row r="185" spans="2:13" ht="12.75" customHeight="1">
      <c r="B185" s="2960" t="s">
        <v>1317</v>
      </c>
      <c r="C185" s="2908"/>
      <c r="D185" s="2908"/>
      <c r="E185" s="2908"/>
      <c r="F185" s="2908"/>
      <c r="G185" s="2909"/>
      <c r="H185" s="960" t="s">
        <v>47</v>
      </c>
      <c r="I185" s="1064" t="s">
        <v>47</v>
      </c>
      <c r="J185" s="159">
        <v>0</v>
      </c>
      <c r="K185" s="1846">
        <v>1</v>
      </c>
      <c r="L185" s="159">
        <v>0</v>
      </c>
      <c r="M185" s="1846">
        <v>1</v>
      </c>
    </row>
    <row r="186" spans="2:13" ht="12.75" customHeight="1">
      <c r="B186" s="2960" t="s">
        <v>1318</v>
      </c>
      <c r="C186" s="2908"/>
      <c r="D186" s="2908"/>
      <c r="E186" s="2908"/>
      <c r="F186" s="2908"/>
      <c r="G186" s="2909"/>
      <c r="H186" s="159">
        <v>0.38100000000000001</v>
      </c>
      <c r="I186" s="152">
        <v>0.61899999999999999</v>
      </c>
      <c r="J186" s="159">
        <v>0.28333333333333333</v>
      </c>
      <c r="K186" s="1846">
        <v>0.71666666666666667</v>
      </c>
      <c r="L186" s="159">
        <v>0.13</v>
      </c>
      <c r="M186" s="1846">
        <v>0.87</v>
      </c>
    </row>
    <row r="187" spans="2:13" ht="12.75" customHeight="1">
      <c r="B187" s="3071" t="s">
        <v>43</v>
      </c>
      <c r="C187" s="2930"/>
      <c r="D187" s="2930"/>
      <c r="E187" s="2930"/>
      <c r="F187" s="2930"/>
      <c r="G187" s="2931"/>
      <c r="H187" s="958">
        <v>0.78800000000000003</v>
      </c>
      <c r="I187" s="155">
        <v>0.21199999999999999</v>
      </c>
      <c r="J187" s="958">
        <v>0.79357644697223151</v>
      </c>
      <c r="K187" s="1848">
        <v>0.20642355302776849</v>
      </c>
      <c r="L187" s="958">
        <v>0.79</v>
      </c>
      <c r="M187" s="1848">
        <v>0.21</v>
      </c>
    </row>
    <row r="188" spans="2:13" ht="15" customHeight="1">
      <c r="B188" s="3816" t="s">
        <v>1325</v>
      </c>
      <c r="C188" s="2933"/>
      <c r="D188" s="2933"/>
      <c r="E188" s="2933"/>
      <c r="F188" s="2933"/>
      <c r="G188" s="2933"/>
      <c r="H188" s="2933"/>
      <c r="I188" s="2933"/>
      <c r="J188" s="2933"/>
      <c r="K188" s="2933"/>
      <c r="L188" s="2933"/>
      <c r="M188" s="2933"/>
    </row>
    <row r="189" spans="2:13" ht="15" customHeight="1">
      <c r="B189" s="2901"/>
      <c r="C189" s="2901"/>
      <c r="D189" s="2901"/>
      <c r="E189" s="2901"/>
      <c r="F189" s="2901"/>
      <c r="G189" s="2901"/>
      <c r="H189" s="2901"/>
      <c r="I189" s="2901"/>
      <c r="J189" s="2901"/>
      <c r="K189" s="2901"/>
      <c r="L189" s="2901"/>
      <c r="M189" s="2901"/>
    </row>
    <row r="190" spans="2:13" ht="12.75" customHeight="1">
      <c r="B190" s="1"/>
      <c r="C190" s="1"/>
      <c r="D190" s="1"/>
      <c r="E190" s="1"/>
      <c r="F190" s="1"/>
      <c r="G190" s="1"/>
      <c r="H190" s="1"/>
      <c r="I190" s="1"/>
      <c r="J190" s="1"/>
      <c r="K190" s="1"/>
      <c r="L190" s="1"/>
      <c r="M190" s="1"/>
    </row>
    <row r="191" spans="2:13" ht="15" customHeight="1">
      <c r="B191" s="3627" t="s">
        <v>1326</v>
      </c>
      <c r="C191" s="2885"/>
      <c r="D191" s="2912"/>
      <c r="E191" s="3628">
        <v>2022</v>
      </c>
      <c r="F191" s="2885"/>
      <c r="G191" s="2912"/>
      <c r="H191" s="3628">
        <v>2023</v>
      </c>
      <c r="I191" s="2885"/>
      <c r="J191" s="2912"/>
      <c r="K191" s="3628">
        <v>2024</v>
      </c>
      <c r="L191" s="2885"/>
      <c r="M191" s="2885"/>
    </row>
    <row r="192" spans="2:13" ht="12.75" customHeight="1">
      <c r="B192" s="2885"/>
      <c r="C192" s="2885"/>
      <c r="D192" s="2912"/>
      <c r="E192" s="1057" t="s">
        <v>1295</v>
      </c>
      <c r="F192" s="1058" t="s">
        <v>1296</v>
      </c>
      <c r="G192" s="2502" t="s">
        <v>1297</v>
      </c>
      <c r="H192" s="1057" t="s">
        <v>1295</v>
      </c>
      <c r="I192" s="1058" t="s">
        <v>1296</v>
      </c>
      <c r="J192" s="2502" t="s">
        <v>1297</v>
      </c>
      <c r="K192" s="1057" t="s">
        <v>1295</v>
      </c>
      <c r="L192" s="1058" t="s">
        <v>1296</v>
      </c>
      <c r="M192" s="1059" t="s">
        <v>1297</v>
      </c>
    </row>
    <row r="193" spans="2:13" ht="12.75" customHeight="1">
      <c r="B193" s="2959" t="s">
        <v>1307</v>
      </c>
      <c r="C193" s="2926"/>
      <c r="D193" s="2927"/>
      <c r="E193" s="1060" t="s">
        <v>47</v>
      </c>
      <c r="F193" s="1169" t="s">
        <v>47</v>
      </c>
      <c r="G193" s="1062" t="s">
        <v>47</v>
      </c>
      <c r="H193" s="157">
        <v>0</v>
      </c>
      <c r="I193" s="158">
        <v>1</v>
      </c>
      <c r="J193" s="1844">
        <v>0</v>
      </c>
      <c r="K193" s="157">
        <v>0</v>
      </c>
      <c r="L193" s="158">
        <v>1</v>
      </c>
      <c r="M193" s="1844">
        <v>0</v>
      </c>
    </row>
    <row r="194" spans="2:13" ht="12.75" customHeight="1">
      <c r="B194" s="2960" t="s">
        <v>1308</v>
      </c>
      <c r="C194" s="2908"/>
      <c r="D194" s="2909"/>
      <c r="E194" s="159">
        <v>5.0999999999999997E-2</v>
      </c>
      <c r="F194" s="160">
        <v>0.70399999999999996</v>
      </c>
      <c r="G194" s="152">
        <v>0.245</v>
      </c>
      <c r="H194" s="159">
        <v>2.9940119760479042E-2</v>
      </c>
      <c r="I194" s="160">
        <v>0.71856287425149701</v>
      </c>
      <c r="J194" s="1846">
        <v>0.25149700598802394</v>
      </c>
      <c r="K194" s="159">
        <v>2.4E-2</v>
      </c>
      <c r="L194" s="160">
        <v>0.72399999999999998</v>
      </c>
      <c r="M194" s="1846">
        <v>0.252</v>
      </c>
    </row>
    <row r="195" spans="2:13" ht="12.75" customHeight="1">
      <c r="B195" s="2960" t="s">
        <v>1310</v>
      </c>
      <c r="C195" s="2908"/>
      <c r="D195" s="2909"/>
      <c r="E195" s="159">
        <v>0</v>
      </c>
      <c r="F195" s="160">
        <v>0.73299999999999998</v>
      </c>
      <c r="G195" s="152">
        <v>0.26700000000000002</v>
      </c>
      <c r="H195" s="159">
        <v>1.5625E-2</v>
      </c>
      <c r="I195" s="160">
        <v>0.796875</v>
      </c>
      <c r="J195" s="1846">
        <v>0.1875</v>
      </c>
      <c r="K195" s="159">
        <v>8.5999999999999993E-2</v>
      </c>
      <c r="L195" s="160">
        <v>0.72799999999999998</v>
      </c>
      <c r="M195" s="1846">
        <v>0.185</v>
      </c>
    </row>
    <row r="196" spans="2:13" ht="12.75" customHeight="1">
      <c r="B196" s="2960" t="s">
        <v>1311</v>
      </c>
      <c r="C196" s="2908"/>
      <c r="D196" s="2909"/>
      <c r="E196" s="159">
        <v>0.13</v>
      </c>
      <c r="F196" s="160">
        <v>0.73899999999999999</v>
      </c>
      <c r="G196" s="152">
        <v>0.13</v>
      </c>
      <c r="H196" s="159">
        <v>0.34</v>
      </c>
      <c r="I196" s="160">
        <v>0.57999999999999996</v>
      </c>
      <c r="J196" s="1846">
        <v>0.08</v>
      </c>
      <c r="K196" s="159">
        <v>0.23300000000000001</v>
      </c>
      <c r="L196" s="160">
        <v>0.67400000000000004</v>
      </c>
      <c r="M196" s="1846">
        <v>9.2999999999999999E-2</v>
      </c>
    </row>
    <row r="197" spans="2:13" ht="12.75" customHeight="1">
      <c r="B197" s="2960" t="s">
        <v>1312</v>
      </c>
      <c r="C197" s="2908"/>
      <c r="D197" s="2909"/>
      <c r="E197" s="159">
        <v>0.16500000000000001</v>
      </c>
      <c r="F197" s="160">
        <v>0.70099999999999996</v>
      </c>
      <c r="G197" s="152">
        <v>0.13400000000000001</v>
      </c>
      <c r="H197" s="159">
        <v>0.25609756097560976</v>
      </c>
      <c r="I197" s="160">
        <v>0.625</v>
      </c>
      <c r="J197" s="1846">
        <v>0.11890243902439024</v>
      </c>
      <c r="K197" s="159">
        <v>0.23699999999999999</v>
      </c>
      <c r="L197" s="160">
        <v>0.65100000000000002</v>
      </c>
      <c r="M197" s="1846">
        <v>0.111</v>
      </c>
    </row>
    <row r="198" spans="2:13" ht="12.75" customHeight="1">
      <c r="B198" s="2960" t="s">
        <v>1313</v>
      </c>
      <c r="C198" s="2908"/>
      <c r="D198" s="2909"/>
      <c r="E198" s="159">
        <v>0.13500000000000001</v>
      </c>
      <c r="F198" s="160">
        <v>0.74199999999999999</v>
      </c>
      <c r="G198" s="152">
        <v>0.124</v>
      </c>
      <c r="H198" s="159">
        <v>0.12379110251450677</v>
      </c>
      <c r="I198" s="160">
        <v>0.70599613152804641</v>
      </c>
      <c r="J198" s="1846">
        <v>0.1702127659574468</v>
      </c>
      <c r="K198" s="159">
        <v>0.16200000000000001</v>
      </c>
      <c r="L198" s="160">
        <v>0.66400000000000003</v>
      </c>
      <c r="M198" s="1846">
        <v>0.17399999999999999</v>
      </c>
    </row>
    <row r="199" spans="2:13" ht="12.75" customHeight="1">
      <c r="B199" s="2960" t="s">
        <v>1314</v>
      </c>
      <c r="C199" s="2908"/>
      <c r="D199" s="2909"/>
      <c r="E199" s="159">
        <v>0.33900000000000002</v>
      </c>
      <c r="F199" s="160">
        <v>0.63400000000000001</v>
      </c>
      <c r="G199" s="152">
        <v>2.7E-2</v>
      </c>
      <c r="H199" s="159">
        <v>0.37560975609756098</v>
      </c>
      <c r="I199" s="160">
        <v>0.57073170731707312</v>
      </c>
      <c r="J199" s="1846">
        <v>5.3658536585365853E-2</v>
      </c>
      <c r="K199" s="159">
        <v>0.34</v>
      </c>
      <c r="L199" s="160">
        <v>0.61099999999999999</v>
      </c>
      <c r="M199" s="1846">
        <v>4.9000000000000002E-2</v>
      </c>
    </row>
    <row r="200" spans="2:13" ht="12.75" customHeight="1">
      <c r="B200" s="2960" t="s">
        <v>1315</v>
      </c>
      <c r="C200" s="2908"/>
      <c r="D200" s="2909"/>
      <c r="E200" s="159">
        <v>0.28000000000000003</v>
      </c>
      <c r="F200" s="160">
        <v>0.59099999999999997</v>
      </c>
      <c r="G200" s="152">
        <v>0.129</v>
      </c>
      <c r="H200" s="159">
        <v>0.19222614840989399</v>
      </c>
      <c r="I200" s="160">
        <v>0.63180212014134274</v>
      </c>
      <c r="J200" s="1846">
        <v>0.17597173144876324</v>
      </c>
      <c r="K200" s="159">
        <v>0.186</v>
      </c>
      <c r="L200" s="160">
        <v>0.629</v>
      </c>
      <c r="M200" s="1846">
        <v>0.185</v>
      </c>
    </row>
    <row r="201" spans="2:13" ht="12.75" customHeight="1">
      <c r="B201" s="2960" t="s">
        <v>1317</v>
      </c>
      <c r="C201" s="2908"/>
      <c r="D201" s="2909"/>
      <c r="E201" s="960" t="s">
        <v>47</v>
      </c>
      <c r="F201" s="961" t="s">
        <v>47</v>
      </c>
      <c r="G201" s="1064" t="s">
        <v>47</v>
      </c>
      <c r="H201" s="159">
        <v>0.4</v>
      </c>
      <c r="I201" s="160">
        <v>0.6</v>
      </c>
      <c r="J201" s="1846">
        <v>0</v>
      </c>
      <c r="K201" s="159">
        <v>0.378</v>
      </c>
      <c r="L201" s="160">
        <v>0.6</v>
      </c>
      <c r="M201" s="1846">
        <v>2.1999999999999999E-2</v>
      </c>
    </row>
    <row r="202" spans="2:13" ht="12.75" customHeight="1">
      <c r="B202" s="2960" t="s">
        <v>1318</v>
      </c>
      <c r="C202" s="2908"/>
      <c r="D202" s="2909"/>
      <c r="E202" s="159">
        <v>1</v>
      </c>
      <c r="F202" s="160">
        <v>0</v>
      </c>
      <c r="G202" s="152">
        <v>0</v>
      </c>
      <c r="H202" s="159">
        <v>1</v>
      </c>
      <c r="I202" s="160">
        <v>0</v>
      </c>
      <c r="J202" s="1846">
        <v>0</v>
      </c>
      <c r="K202" s="159">
        <v>1</v>
      </c>
      <c r="L202" s="160">
        <v>0</v>
      </c>
      <c r="M202" s="1846">
        <v>0</v>
      </c>
    </row>
    <row r="203" spans="2:13" ht="12.75" customHeight="1">
      <c r="B203" s="3071" t="s">
        <v>43</v>
      </c>
      <c r="C203" s="2930"/>
      <c r="D203" s="2931"/>
      <c r="E203" s="958">
        <v>0.254</v>
      </c>
      <c r="F203" s="154">
        <v>0.62</v>
      </c>
      <c r="G203" s="155">
        <v>0.126</v>
      </c>
      <c r="H203" s="958">
        <v>0.19705587152893944</v>
      </c>
      <c r="I203" s="154">
        <v>0.64001338240214123</v>
      </c>
      <c r="J203" s="1848">
        <v>0.16293074606891936</v>
      </c>
      <c r="K203" s="958">
        <v>0.20399999999999999</v>
      </c>
      <c r="L203" s="154">
        <v>0.63400000000000001</v>
      </c>
      <c r="M203" s="1848">
        <v>0.161</v>
      </c>
    </row>
    <row r="204" spans="2:13" ht="12.75" customHeight="1">
      <c r="B204" s="3816" t="s">
        <v>1327</v>
      </c>
      <c r="C204" s="2933"/>
      <c r="D204" s="2933"/>
      <c r="E204" s="2933"/>
      <c r="F204" s="2933"/>
      <c r="G204" s="2933"/>
      <c r="H204" s="2933"/>
      <c r="I204" s="2933"/>
      <c r="J204" s="2933"/>
      <c r="K204" s="2933"/>
      <c r="L204" s="2933"/>
      <c r="M204" s="2933"/>
    </row>
    <row r="205" spans="2:13" ht="12.75" customHeight="1">
      <c r="B205" s="2885"/>
      <c r="C205" s="2882"/>
      <c r="D205" s="2882"/>
      <c r="E205" s="2882"/>
      <c r="F205" s="2882"/>
      <c r="G205" s="2882"/>
      <c r="H205" s="2882"/>
      <c r="I205" s="2882"/>
      <c r="J205" s="2882"/>
      <c r="K205" s="2882"/>
      <c r="L205" s="2882"/>
      <c r="M205" s="2885"/>
    </row>
    <row r="206" spans="2:13" ht="12.75" customHeight="1">
      <c r="B206" s="2901"/>
      <c r="C206" s="2901"/>
      <c r="D206" s="2901"/>
      <c r="E206" s="2901"/>
      <c r="F206" s="2901"/>
      <c r="G206" s="2901"/>
      <c r="H206" s="2901"/>
      <c r="I206" s="2901"/>
      <c r="J206" s="2901"/>
      <c r="K206" s="2901"/>
      <c r="L206" s="2901"/>
      <c r="M206" s="2901"/>
    </row>
    <row r="207" spans="2:13" ht="12.75" customHeight="1">
      <c r="B207" s="1"/>
      <c r="C207" s="1"/>
      <c r="D207" s="1"/>
      <c r="E207" s="1"/>
      <c r="F207" s="1"/>
      <c r="G207" s="1"/>
      <c r="H207" s="1"/>
      <c r="I207" s="1"/>
      <c r="J207" s="1"/>
      <c r="K207" s="1"/>
      <c r="L207" s="1"/>
      <c r="M207" s="1"/>
    </row>
    <row r="208" spans="2:13" ht="12.75" customHeight="1">
      <c r="B208" s="3645" t="s">
        <v>1328</v>
      </c>
      <c r="C208" s="2885"/>
      <c r="D208" s="2885"/>
      <c r="E208" s="2885"/>
      <c r="F208" s="2885"/>
      <c r="G208" s="2912"/>
      <c r="H208" s="3635" t="s">
        <v>1329</v>
      </c>
      <c r="I208" s="3635" t="s">
        <v>1330</v>
      </c>
      <c r="J208" s="3635" t="s">
        <v>1331</v>
      </c>
      <c r="K208" s="3635" t="s">
        <v>1332</v>
      </c>
      <c r="L208" s="3635" t="s">
        <v>1333</v>
      </c>
      <c r="M208" s="3641" t="s">
        <v>1334</v>
      </c>
    </row>
    <row r="209" spans="2:13" ht="12.75" customHeight="1">
      <c r="B209" s="2913"/>
      <c r="C209" s="2913"/>
      <c r="D209" s="2913"/>
      <c r="E209" s="2913"/>
      <c r="F209" s="2913"/>
      <c r="G209" s="2914"/>
      <c r="H209" s="2916"/>
      <c r="I209" s="2916"/>
      <c r="J209" s="2916"/>
      <c r="K209" s="2916"/>
      <c r="L209" s="2916"/>
      <c r="M209" s="2918"/>
    </row>
    <row r="210" spans="2:13" ht="12.75" customHeight="1">
      <c r="B210" s="2959" t="s">
        <v>1307</v>
      </c>
      <c r="C210" s="2926"/>
      <c r="D210" s="2926"/>
      <c r="E210" s="2926"/>
      <c r="F210" s="2926"/>
      <c r="G210" s="2927"/>
      <c r="H210" s="164">
        <v>0</v>
      </c>
      <c r="I210" s="164">
        <v>1</v>
      </c>
      <c r="J210" s="164">
        <v>0</v>
      </c>
      <c r="K210" s="164">
        <v>0</v>
      </c>
      <c r="L210" s="164">
        <v>0</v>
      </c>
      <c r="M210" s="1852">
        <v>0</v>
      </c>
    </row>
    <row r="211" spans="2:13" ht="12.75" customHeight="1">
      <c r="B211" s="2960" t="s">
        <v>1308</v>
      </c>
      <c r="C211" s="2908"/>
      <c r="D211" s="2908"/>
      <c r="E211" s="2908"/>
      <c r="F211" s="2908"/>
      <c r="G211" s="2909"/>
      <c r="H211" s="165">
        <v>8.9999999999999993E-3</v>
      </c>
      <c r="I211" s="165">
        <v>0.58499999999999996</v>
      </c>
      <c r="J211" s="165">
        <v>0</v>
      </c>
      <c r="K211" s="165">
        <v>6.2E-2</v>
      </c>
      <c r="L211" s="165">
        <v>0.32900000000000001</v>
      </c>
      <c r="M211" s="166">
        <v>1.4999999999999999E-2</v>
      </c>
    </row>
    <row r="212" spans="2:13" ht="12.75" customHeight="1">
      <c r="B212" s="2960" t="s">
        <v>1310</v>
      </c>
      <c r="C212" s="2908"/>
      <c r="D212" s="2908"/>
      <c r="E212" s="2908"/>
      <c r="F212" s="2908"/>
      <c r="G212" s="2909"/>
      <c r="H212" s="165">
        <v>0</v>
      </c>
      <c r="I212" s="165">
        <v>0.67900000000000005</v>
      </c>
      <c r="J212" s="165">
        <v>0</v>
      </c>
      <c r="K212" s="165">
        <v>3.6999999999999998E-2</v>
      </c>
      <c r="L212" s="165">
        <v>0.23499999999999999</v>
      </c>
      <c r="M212" s="166">
        <v>4.9000000000000002E-2</v>
      </c>
    </row>
    <row r="213" spans="2:13" ht="12.75" customHeight="1">
      <c r="B213" s="2960" t="s">
        <v>1311</v>
      </c>
      <c r="C213" s="2908"/>
      <c r="D213" s="2908"/>
      <c r="E213" s="2908"/>
      <c r="F213" s="2908"/>
      <c r="G213" s="2909"/>
      <c r="H213" s="165">
        <v>2.3E-2</v>
      </c>
      <c r="I213" s="165">
        <v>0.60499999999999998</v>
      </c>
      <c r="J213" s="165">
        <v>0</v>
      </c>
      <c r="K213" s="165">
        <v>2.3E-2</v>
      </c>
      <c r="L213" s="165">
        <v>0.34899999999999998</v>
      </c>
      <c r="M213" s="166">
        <v>0</v>
      </c>
    </row>
    <row r="214" spans="2:13" ht="12.75" customHeight="1">
      <c r="B214" s="2960" t="s">
        <v>1312</v>
      </c>
      <c r="C214" s="2908"/>
      <c r="D214" s="2908"/>
      <c r="E214" s="2908"/>
      <c r="F214" s="2908"/>
      <c r="G214" s="2909"/>
      <c r="H214" s="165">
        <v>1.0999999999999999E-2</v>
      </c>
      <c r="I214" s="165">
        <v>0.56299999999999994</v>
      </c>
      <c r="J214" s="165">
        <v>0</v>
      </c>
      <c r="K214" s="165">
        <v>7.0999999999999994E-2</v>
      </c>
      <c r="L214" s="165">
        <v>0.33400000000000002</v>
      </c>
      <c r="M214" s="166">
        <v>0.02</v>
      </c>
    </row>
    <row r="215" spans="2:13" ht="12.75" customHeight="1">
      <c r="B215" s="2960" t="s">
        <v>1313</v>
      </c>
      <c r="C215" s="2908"/>
      <c r="D215" s="2908"/>
      <c r="E215" s="2908"/>
      <c r="F215" s="2908"/>
      <c r="G215" s="2909"/>
      <c r="H215" s="165">
        <v>1.5306122448979591E-2</v>
      </c>
      <c r="I215" s="165">
        <v>0.40899999999999997</v>
      </c>
      <c r="J215" s="165">
        <v>1E-3</v>
      </c>
      <c r="K215" s="165">
        <v>0.11700000000000001</v>
      </c>
      <c r="L215" s="165">
        <v>0.44</v>
      </c>
      <c r="M215" s="166">
        <v>1.7999999999999999E-2</v>
      </c>
    </row>
    <row r="216" spans="2:13" ht="12.75" customHeight="1">
      <c r="B216" s="2960" t="s">
        <v>1314</v>
      </c>
      <c r="C216" s="2908"/>
      <c r="D216" s="2908"/>
      <c r="E216" s="2908"/>
      <c r="F216" s="2908"/>
      <c r="G216" s="2909"/>
      <c r="H216" s="165">
        <v>1.0999999999999999E-2</v>
      </c>
      <c r="I216" s="165">
        <v>0.41399999999999998</v>
      </c>
      <c r="J216" s="165">
        <v>0</v>
      </c>
      <c r="K216" s="165">
        <v>0.112</v>
      </c>
      <c r="L216" s="165">
        <v>0.42699999999999999</v>
      </c>
      <c r="M216" s="166">
        <v>3.5999999999999997E-2</v>
      </c>
    </row>
    <row r="217" spans="2:13" ht="12.75" customHeight="1">
      <c r="B217" s="2960" t="s">
        <v>1315</v>
      </c>
      <c r="C217" s="2908"/>
      <c r="D217" s="2908"/>
      <c r="E217" s="2908"/>
      <c r="F217" s="2908"/>
      <c r="G217" s="2909"/>
      <c r="H217" s="165">
        <v>8.0000000000000002E-3</v>
      </c>
      <c r="I217" s="165">
        <v>0.29799999999999999</v>
      </c>
      <c r="J217" s="165">
        <v>2E-3</v>
      </c>
      <c r="K217" s="165">
        <v>0.14699999999999999</v>
      </c>
      <c r="L217" s="165">
        <v>0.49099999999999999</v>
      </c>
      <c r="M217" s="166">
        <v>5.3999999999999999E-2</v>
      </c>
    </row>
    <row r="218" spans="2:13" ht="12.75" customHeight="1">
      <c r="B218" s="2960" t="s">
        <v>1317</v>
      </c>
      <c r="C218" s="2908"/>
      <c r="D218" s="2908"/>
      <c r="E218" s="2908"/>
      <c r="F218" s="2908"/>
      <c r="G218" s="2909"/>
      <c r="H218" s="165">
        <v>0</v>
      </c>
      <c r="I218" s="165">
        <v>0.378</v>
      </c>
      <c r="J218" s="165">
        <v>2.1999999999999999E-2</v>
      </c>
      <c r="K218" s="165">
        <v>0.156</v>
      </c>
      <c r="L218" s="165">
        <v>0.44400000000000001</v>
      </c>
      <c r="M218" s="166">
        <v>0</v>
      </c>
    </row>
    <row r="219" spans="2:13" ht="12.75" customHeight="1">
      <c r="B219" s="2960" t="s">
        <v>1318</v>
      </c>
      <c r="C219" s="2908"/>
      <c r="D219" s="2908"/>
      <c r="E219" s="2908"/>
      <c r="F219" s="2908"/>
      <c r="G219" s="2909"/>
      <c r="H219" s="165">
        <v>1.2925969447708578E-2</v>
      </c>
      <c r="I219" s="165">
        <v>0.41599999999999998</v>
      </c>
      <c r="J219" s="165">
        <v>1.2999999999999999E-2</v>
      </c>
      <c r="K219" s="165">
        <v>0.156</v>
      </c>
      <c r="L219" s="165">
        <v>0.40300000000000002</v>
      </c>
      <c r="M219" s="166">
        <v>0</v>
      </c>
    </row>
    <row r="220" spans="2:13" ht="12.75" customHeight="1">
      <c r="B220" s="3071" t="s">
        <v>43</v>
      </c>
      <c r="C220" s="2930"/>
      <c r="D220" s="2930"/>
      <c r="E220" s="2930"/>
      <c r="F220" s="2930"/>
      <c r="G220" s="2931"/>
      <c r="H220" s="167">
        <v>0.01</v>
      </c>
      <c r="I220" s="167">
        <v>0.39900000000000002</v>
      </c>
      <c r="J220" s="167">
        <v>2E-3</v>
      </c>
      <c r="K220" s="167">
        <v>0.11899999999999999</v>
      </c>
      <c r="L220" s="167">
        <v>0.434</v>
      </c>
      <c r="M220" s="168">
        <v>3.5999999999999997E-2</v>
      </c>
    </row>
    <row r="221" spans="2:13" ht="12.75" customHeight="1">
      <c r="B221" s="3816" t="s">
        <v>1335</v>
      </c>
      <c r="C221" s="2933"/>
      <c r="D221" s="2933"/>
      <c r="E221" s="2933"/>
      <c r="F221" s="2933"/>
      <c r="G221" s="2933"/>
      <c r="H221" s="2933"/>
      <c r="I221" s="2933"/>
      <c r="J221" s="2933"/>
      <c r="K221" s="2933"/>
      <c r="L221" s="2933"/>
      <c r="M221" s="2933"/>
    </row>
    <row r="222" spans="2:13" ht="12.75" customHeight="1">
      <c r="B222" s="2885"/>
      <c r="C222" s="2882"/>
      <c r="D222" s="2882"/>
      <c r="E222" s="2882"/>
      <c r="F222" s="2882"/>
      <c r="G222" s="2882"/>
      <c r="H222" s="2882"/>
      <c r="I222" s="2882"/>
      <c r="J222" s="2882"/>
      <c r="K222" s="2882"/>
      <c r="L222" s="2882"/>
      <c r="M222" s="2885"/>
    </row>
    <row r="223" spans="2:13" ht="12.75" customHeight="1">
      <c r="B223" s="2901"/>
      <c r="C223" s="2901"/>
      <c r="D223" s="2901"/>
      <c r="E223" s="2901"/>
      <c r="F223" s="2901"/>
      <c r="G223" s="2901"/>
      <c r="H223" s="2901"/>
      <c r="I223" s="2901"/>
      <c r="J223" s="2901"/>
      <c r="K223" s="2901"/>
      <c r="L223" s="2901"/>
      <c r="M223" s="2901"/>
    </row>
    <row r="225" spans="2:7" ht="12.75" customHeight="1">
      <c r="B225" s="1705" t="s">
        <v>1336</v>
      </c>
      <c r="C225" s="1705"/>
      <c r="D225" s="1705"/>
      <c r="E225" s="1705"/>
      <c r="F225" s="1705"/>
      <c r="G225" s="1705"/>
    </row>
    <row r="226" spans="2:7" ht="12.75" customHeight="1">
      <c r="B226" s="1"/>
      <c r="C226" s="1"/>
      <c r="D226" s="1"/>
      <c r="E226" s="1"/>
      <c r="F226" s="1"/>
      <c r="G226" s="1"/>
    </row>
    <row r="227" spans="2:7" ht="15" customHeight="1">
      <c r="B227" s="3627" t="s">
        <v>1337</v>
      </c>
      <c r="C227" s="2885"/>
      <c r="D227" s="2912"/>
      <c r="E227" s="3624">
        <v>2022</v>
      </c>
      <c r="F227" s="3624">
        <v>2023</v>
      </c>
      <c r="G227" s="3628">
        <v>2024</v>
      </c>
    </row>
    <row r="228" spans="2:7" ht="15" customHeight="1">
      <c r="B228" s="2885"/>
      <c r="C228" s="2882"/>
      <c r="D228" s="2912"/>
      <c r="E228" s="2940"/>
      <c r="F228" s="2940"/>
      <c r="G228" s="2941"/>
    </row>
    <row r="229" spans="2:7" ht="15" customHeight="1">
      <c r="B229" s="2885"/>
      <c r="C229" s="2882"/>
      <c r="D229" s="2912"/>
      <c r="E229" s="2940"/>
      <c r="F229" s="2940"/>
      <c r="G229" s="2941"/>
    </row>
    <row r="230" spans="2:7" ht="12.75" customHeight="1">
      <c r="B230" s="2913"/>
      <c r="C230" s="2913"/>
      <c r="D230" s="2914"/>
      <c r="E230" s="2916"/>
      <c r="F230" s="2916"/>
      <c r="G230" s="2918"/>
    </row>
    <row r="231" spans="2:7" ht="12.75" customHeight="1">
      <c r="B231" s="2960" t="s">
        <v>1307</v>
      </c>
      <c r="C231" s="2908"/>
      <c r="D231" s="2909"/>
      <c r="E231" s="164" t="s">
        <v>47</v>
      </c>
      <c r="F231" s="1852">
        <v>1.0639025447333696</v>
      </c>
      <c r="G231" s="1852">
        <v>1.2405999999999999</v>
      </c>
    </row>
    <row r="232" spans="2:7" ht="12.75" customHeight="1">
      <c r="B232" s="2960" t="s">
        <v>1308</v>
      </c>
      <c r="C232" s="2908"/>
      <c r="D232" s="2909"/>
      <c r="E232" s="165">
        <v>0.69</v>
      </c>
      <c r="F232" s="166">
        <v>0.82951640140428407</v>
      </c>
      <c r="G232" s="166">
        <v>0.83</v>
      </c>
    </row>
    <row r="233" spans="2:7" ht="12.75" customHeight="1">
      <c r="B233" s="2960" t="s">
        <v>1310</v>
      </c>
      <c r="C233" s="2908"/>
      <c r="D233" s="2909"/>
      <c r="E233" s="165" t="s">
        <v>47</v>
      </c>
      <c r="F233" s="166">
        <v>0.9690328036861523</v>
      </c>
      <c r="G233" s="166">
        <v>0.98199999999999998</v>
      </c>
    </row>
    <row r="234" spans="2:7" ht="12.75" customHeight="1">
      <c r="B234" s="2960" t="s">
        <v>1311</v>
      </c>
      <c r="C234" s="2908"/>
      <c r="D234" s="2909"/>
      <c r="E234" s="165">
        <v>0.99299999999999999</v>
      </c>
      <c r="F234" s="166">
        <v>0.77088069287383898</v>
      </c>
      <c r="G234" s="166">
        <v>0.97</v>
      </c>
    </row>
    <row r="235" spans="2:7" ht="12.75" customHeight="1">
      <c r="B235" s="2960" t="s">
        <v>1312</v>
      </c>
      <c r="C235" s="2908"/>
      <c r="D235" s="2909"/>
      <c r="E235" s="165">
        <v>0.94599999999999995</v>
      </c>
      <c r="F235" s="166">
        <v>0.88621686840447689</v>
      </c>
      <c r="G235" s="166">
        <v>0.90200000000000002</v>
      </c>
    </row>
    <row r="236" spans="2:7" ht="12.75" customHeight="1">
      <c r="B236" s="2960" t="s">
        <v>1313</v>
      </c>
      <c r="C236" s="2908"/>
      <c r="D236" s="2909"/>
      <c r="E236" s="165">
        <v>0.68300000000000005</v>
      </c>
      <c r="F236" s="166">
        <v>0.74273082201956775</v>
      </c>
      <c r="G236" s="166">
        <v>0.80400000000000005</v>
      </c>
    </row>
    <row r="237" spans="2:7" ht="12.75" customHeight="1">
      <c r="B237" s="2960" t="s">
        <v>1314</v>
      </c>
      <c r="C237" s="2908"/>
      <c r="D237" s="2909"/>
      <c r="E237" s="165">
        <v>1.042</v>
      </c>
      <c r="F237" s="166">
        <v>1.0638168984042526</v>
      </c>
      <c r="G237" s="166">
        <v>0.94</v>
      </c>
    </row>
    <row r="238" spans="2:7" ht="12.75" customHeight="1">
      <c r="B238" s="2960" t="s">
        <v>1315</v>
      </c>
      <c r="C238" s="2908"/>
      <c r="D238" s="2909"/>
      <c r="E238" s="165">
        <v>0.84199999999999997</v>
      </c>
      <c r="F238" s="166">
        <v>0.71614135497900056</v>
      </c>
      <c r="G238" s="166">
        <v>0.70799999999999996</v>
      </c>
    </row>
    <row r="239" spans="2:7" ht="12.75" customHeight="1">
      <c r="B239" s="2960" t="s">
        <v>1318</v>
      </c>
      <c r="C239" s="2908"/>
      <c r="D239" s="2909"/>
      <c r="E239" s="165">
        <v>0.73199999999999998</v>
      </c>
      <c r="F239" s="166">
        <v>0.88165857084619947</v>
      </c>
      <c r="G239" s="166">
        <v>1</v>
      </c>
    </row>
    <row r="240" spans="2:7" ht="12.75" customHeight="1">
      <c r="B240" s="3037" t="s">
        <v>1338</v>
      </c>
      <c r="C240" s="2908"/>
      <c r="D240" s="2909"/>
      <c r="E240" s="167">
        <v>0.84199999999999997</v>
      </c>
      <c r="F240" s="168">
        <v>0.94206590936323376</v>
      </c>
      <c r="G240" s="168">
        <v>0.94</v>
      </c>
    </row>
    <row r="241" spans="2:15" ht="15" customHeight="1">
      <c r="B241" s="3816" t="s">
        <v>1339</v>
      </c>
      <c r="C241" s="2933"/>
      <c r="D241" s="2933"/>
      <c r="E241" s="2933"/>
      <c r="F241" s="2933"/>
      <c r="G241" s="2933"/>
      <c r="H241" s="1"/>
      <c r="I241" s="1"/>
      <c r="J241" s="1"/>
      <c r="K241" s="1"/>
      <c r="L241" s="1"/>
      <c r="M241" s="1"/>
      <c r="N241" s="1"/>
      <c r="O241" s="1"/>
    </row>
    <row r="242" spans="2:15" ht="15" customHeight="1">
      <c r="B242" s="2885"/>
      <c r="C242" s="2882"/>
      <c r="D242" s="2882"/>
      <c r="E242" s="2882"/>
      <c r="F242" s="2882"/>
      <c r="G242" s="2885"/>
      <c r="H242" s="1"/>
      <c r="I242" s="1"/>
      <c r="J242" s="1"/>
      <c r="K242" s="1"/>
      <c r="L242" s="1"/>
      <c r="M242" s="1"/>
      <c r="N242" s="1"/>
      <c r="O242" s="1"/>
    </row>
    <row r="243" spans="2:15" ht="15" customHeight="1">
      <c r="B243" s="2885"/>
      <c r="C243" s="2882"/>
      <c r="D243" s="2882"/>
      <c r="E243" s="2882"/>
      <c r="F243" s="2882"/>
      <c r="G243" s="2885"/>
      <c r="H243" s="1"/>
      <c r="I243" s="1"/>
      <c r="J243" s="1"/>
      <c r="K243" s="1"/>
      <c r="L243" s="1"/>
      <c r="M243" s="1"/>
      <c r="N243" s="1"/>
      <c r="O243" s="1"/>
    </row>
    <row r="244" spans="2:15" ht="12.75" customHeight="1">
      <c r="B244" s="2885"/>
      <c r="C244" s="2882"/>
      <c r="D244" s="2882"/>
      <c r="E244" s="2882"/>
      <c r="F244" s="2882"/>
      <c r="G244" s="2885"/>
      <c r="H244" s="1"/>
      <c r="I244" s="1"/>
      <c r="J244" s="1"/>
      <c r="K244" s="1"/>
      <c r="L244" s="1"/>
      <c r="M244" s="1"/>
      <c r="N244" s="1"/>
      <c r="O244" s="1"/>
    </row>
    <row r="245" spans="2:15" ht="12.75" customHeight="1">
      <c r="B245" s="2901"/>
      <c r="C245" s="2901"/>
      <c r="D245" s="2901"/>
      <c r="E245" s="2901"/>
      <c r="F245" s="2901"/>
      <c r="G245" s="2901"/>
      <c r="H245" s="1"/>
      <c r="I245" s="1"/>
      <c r="J245" s="1"/>
      <c r="K245" s="1"/>
      <c r="L245" s="1"/>
      <c r="M245" s="1"/>
      <c r="N245" s="1"/>
      <c r="O245" s="1"/>
    </row>
    <row r="246" spans="2:15" ht="12.75" customHeight="1">
      <c r="B246" s="1"/>
      <c r="C246" s="1"/>
      <c r="D246" s="1"/>
      <c r="E246" s="1"/>
      <c r="F246" s="1"/>
      <c r="G246" s="1"/>
      <c r="H246" s="1"/>
      <c r="I246" s="1"/>
      <c r="J246" s="1"/>
      <c r="K246" s="1"/>
      <c r="L246" s="1"/>
      <c r="M246" s="1"/>
      <c r="N246" s="1"/>
      <c r="O246" s="1"/>
    </row>
    <row r="247" spans="2:15" ht="12.75" customHeight="1">
      <c r="B247" s="1"/>
      <c r="C247" s="1"/>
      <c r="D247" s="1"/>
      <c r="E247" s="1"/>
      <c r="F247" s="1"/>
      <c r="G247" s="1"/>
      <c r="H247" s="1"/>
      <c r="I247" s="1"/>
      <c r="J247" s="1"/>
      <c r="K247" s="1"/>
      <c r="L247" s="1"/>
      <c r="M247" s="1"/>
      <c r="N247" s="1"/>
      <c r="O247" s="1"/>
    </row>
    <row r="248" spans="2:15" ht="12.75" customHeight="1">
      <c r="B248" s="1"/>
      <c r="C248" s="1"/>
      <c r="D248" s="1"/>
      <c r="E248" s="1"/>
      <c r="F248" s="1"/>
      <c r="G248" s="1"/>
      <c r="H248" s="1"/>
      <c r="I248" s="1"/>
      <c r="J248" s="1"/>
      <c r="K248" s="1"/>
      <c r="L248" s="1"/>
      <c r="M248" s="1"/>
      <c r="N248" s="1"/>
      <c r="O248" s="1"/>
    </row>
    <row r="249" spans="2:15" ht="12.75" customHeight="1">
      <c r="B249" s="1"/>
      <c r="C249" s="1"/>
      <c r="D249" s="1"/>
      <c r="E249" s="1"/>
      <c r="F249" s="1"/>
      <c r="G249" s="1"/>
      <c r="H249" s="1"/>
      <c r="I249" s="1"/>
      <c r="J249" s="1"/>
      <c r="K249" s="1"/>
      <c r="L249" s="1"/>
      <c r="M249" s="1"/>
      <c r="N249" s="1"/>
      <c r="O249" s="1"/>
    </row>
    <row r="250" spans="2:15" ht="12.75" customHeight="1">
      <c r="B250" s="1010" t="s">
        <v>1340</v>
      </c>
      <c r="C250" s="10"/>
      <c r="D250" s="10"/>
      <c r="E250" s="10"/>
      <c r="F250" s="10"/>
      <c r="G250" s="10"/>
      <c r="H250" s="10"/>
      <c r="I250" s="10"/>
      <c r="J250" s="10"/>
      <c r="K250" s="10"/>
      <c r="L250" s="10"/>
      <c r="M250" s="10"/>
      <c r="N250" s="10"/>
      <c r="O250" s="10"/>
    </row>
    <row r="251" spans="2:15" ht="12.75" customHeight="1">
      <c r="B251" s="1"/>
      <c r="C251" s="1"/>
      <c r="D251" s="1"/>
      <c r="E251" s="1"/>
      <c r="F251" s="1"/>
      <c r="G251" s="1"/>
      <c r="H251" s="1"/>
      <c r="I251" s="1"/>
      <c r="J251" s="1"/>
      <c r="K251" s="1"/>
      <c r="L251" s="1"/>
      <c r="M251" s="1"/>
      <c r="N251" s="1"/>
      <c r="O251" s="1"/>
    </row>
    <row r="252" spans="2:15" ht="12.75" customHeight="1">
      <c r="B252" s="1"/>
      <c r="C252" s="1"/>
      <c r="D252" s="1"/>
      <c r="E252" s="1"/>
      <c r="F252" s="1"/>
      <c r="G252" s="1"/>
      <c r="H252" s="1"/>
      <c r="I252" s="1"/>
      <c r="J252" s="1"/>
      <c r="K252" s="1"/>
      <c r="L252" s="1"/>
      <c r="M252" s="1"/>
      <c r="N252" s="1"/>
      <c r="O252" s="1"/>
    </row>
    <row r="253" spans="2:15" ht="12.75" customHeight="1">
      <c r="B253" s="1705" t="s">
        <v>1341</v>
      </c>
      <c r="C253" s="1705"/>
      <c r="D253" s="1705"/>
      <c r="E253" s="1705"/>
      <c r="F253" s="1705"/>
      <c r="G253" s="1705"/>
      <c r="H253" s="1705"/>
      <c r="I253" s="1705"/>
      <c r="J253" s="1705"/>
      <c r="K253" s="1705"/>
      <c r="L253" s="1705"/>
      <c r="M253" s="1705"/>
      <c r="N253" s="1"/>
      <c r="O253" s="1"/>
    </row>
    <row r="254" spans="2:15" ht="12.75" customHeight="1">
      <c r="B254" s="1"/>
      <c r="C254" s="1"/>
      <c r="D254" s="1"/>
      <c r="E254" s="1"/>
      <c r="F254" s="1"/>
      <c r="G254" s="1"/>
      <c r="H254" s="1"/>
      <c r="I254" s="1"/>
      <c r="J254" s="1"/>
      <c r="K254" s="1"/>
      <c r="L254" s="1"/>
      <c r="M254" s="1"/>
      <c r="N254" s="1"/>
      <c r="O254" s="1"/>
    </row>
    <row r="255" spans="2:15" ht="15" customHeight="1">
      <c r="B255" s="3627" t="s">
        <v>1342</v>
      </c>
      <c r="C255" s="2885"/>
      <c r="D255" s="2912"/>
      <c r="E255" s="3628">
        <v>2022</v>
      </c>
      <c r="F255" s="2885"/>
      <c r="G255" s="2912"/>
      <c r="H255" s="3628">
        <v>2023</v>
      </c>
      <c r="I255" s="2885"/>
      <c r="J255" s="2912"/>
      <c r="K255" s="3628">
        <v>2024</v>
      </c>
      <c r="L255" s="2885"/>
      <c r="M255" s="2885"/>
      <c r="N255" s="1"/>
      <c r="O255" s="1" t="s">
        <v>1343</v>
      </c>
    </row>
    <row r="256" spans="2:15" ht="12.75" customHeight="1">
      <c r="B256" s="2913"/>
      <c r="C256" s="2913"/>
      <c r="D256" s="2914"/>
      <c r="E256" s="2480" t="s">
        <v>1344</v>
      </c>
      <c r="F256" s="1075" t="s">
        <v>1345</v>
      </c>
      <c r="G256" s="2481" t="s">
        <v>1338</v>
      </c>
      <c r="H256" s="2480" t="s">
        <v>1344</v>
      </c>
      <c r="I256" s="1075" t="s">
        <v>1345</v>
      </c>
      <c r="J256" s="2481" t="s">
        <v>1338</v>
      </c>
      <c r="K256" s="2480" t="s">
        <v>1344</v>
      </c>
      <c r="L256" s="1075" t="s">
        <v>1345</v>
      </c>
      <c r="M256" s="2482" t="s">
        <v>1338</v>
      </c>
      <c r="N256" s="1"/>
      <c r="O256" s="1"/>
    </row>
    <row r="257" spans="2:13" ht="15" customHeight="1">
      <c r="B257" s="2959" t="s">
        <v>1346</v>
      </c>
      <c r="C257" s="2926"/>
      <c r="D257" s="2927"/>
      <c r="E257" s="2508">
        <v>3244222</v>
      </c>
      <c r="F257" s="2219">
        <v>1770995</v>
      </c>
      <c r="G257" s="1077">
        <v>5015216</v>
      </c>
      <c r="H257" s="2508">
        <v>5775718.4000000004</v>
      </c>
      <c r="I257" s="2219">
        <v>7270805</v>
      </c>
      <c r="J257" s="2221">
        <v>13046523</v>
      </c>
      <c r="K257" s="2508"/>
      <c r="L257" s="2219"/>
      <c r="M257" s="2221"/>
    </row>
    <row r="258" spans="2:13" ht="15" customHeight="1">
      <c r="B258" s="3199" t="s">
        <v>1347</v>
      </c>
      <c r="C258" s="2993"/>
      <c r="D258" s="2994"/>
      <c r="E258" s="3015">
        <v>3</v>
      </c>
      <c r="F258" s="3010">
        <v>3</v>
      </c>
      <c r="G258" s="3727">
        <v>6</v>
      </c>
      <c r="H258" s="3015">
        <v>8</v>
      </c>
      <c r="I258" s="3010">
        <v>10</v>
      </c>
      <c r="J258" s="3011">
        <v>18</v>
      </c>
      <c r="K258" s="3015"/>
      <c r="L258" s="3010"/>
      <c r="M258" s="3011"/>
    </row>
    <row r="259" spans="2:13" ht="12.75" customHeight="1">
      <c r="B259" s="2995"/>
      <c r="C259" s="2995"/>
      <c r="D259" s="2996"/>
      <c r="E259" s="2998"/>
      <c r="F259" s="3000"/>
      <c r="G259" s="3633"/>
      <c r="H259" s="2998"/>
      <c r="I259" s="3000"/>
      <c r="J259" s="2991"/>
      <c r="K259" s="2998"/>
      <c r="L259" s="3000"/>
      <c r="M259" s="2991"/>
    </row>
    <row r="260" spans="2:13" ht="15" customHeight="1">
      <c r="B260" s="3199" t="s">
        <v>1348</v>
      </c>
      <c r="C260" s="2993"/>
      <c r="D260" s="2994"/>
      <c r="E260" s="3015">
        <v>0</v>
      </c>
      <c r="F260" s="3010">
        <v>0</v>
      </c>
      <c r="G260" s="3727">
        <v>0</v>
      </c>
      <c r="H260" s="3015">
        <v>0</v>
      </c>
      <c r="I260" s="3010">
        <v>1</v>
      </c>
      <c r="J260" s="3011">
        <v>1</v>
      </c>
      <c r="K260" s="3015"/>
      <c r="L260" s="3010"/>
      <c r="M260" s="3011"/>
    </row>
    <row r="261" spans="2:13" ht="12.75" customHeight="1">
      <c r="B261" s="2995"/>
      <c r="C261" s="2995"/>
      <c r="D261" s="2996"/>
      <c r="E261" s="2998"/>
      <c r="F261" s="3000"/>
      <c r="G261" s="3633"/>
      <c r="H261" s="2998"/>
      <c r="I261" s="3000"/>
      <c r="J261" s="2991"/>
      <c r="K261" s="2998"/>
      <c r="L261" s="3000"/>
      <c r="M261" s="2991"/>
    </row>
    <row r="262" spans="2:13" ht="15" customHeight="1">
      <c r="B262" s="2960" t="s">
        <v>1349</v>
      </c>
      <c r="C262" s="2908"/>
      <c r="D262" s="2909"/>
      <c r="E262" s="184">
        <v>0</v>
      </c>
      <c r="F262" s="185">
        <v>0</v>
      </c>
      <c r="G262" s="1078">
        <v>0</v>
      </c>
      <c r="H262" s="184">
        <v>0</v>
      </c>
      <c r="I262" s="185">
        <v>1</v>
      </c>
      <c r="J262" s="1859">
        <v>1</v>
      </c>
      <c r="K262" s="184"/>
      <c r="L262" s="185"/>
      <c r="M262" s="1859"/>
    </row>
    <row r="263" spans="2:13" ht="15" customHeight="1">
      <c r="B263" s="3199" t="s">
        <v>1350</v>
      </c>
      <c r="C263" s="2993"/>
      <c r="D263" s="2994"/>
      <c r="E263" s="3015">
        <v>72</v>
      </c>
      <c r="F263" s="3010">
        <v>236</v>
      </c>
      <c r="G263" s="3727">
        <v>308</v>
      </c>
      <c r="H263" s="3015">
        <v>0</v>
      </c>
      <c r="I263" s="3010">
        <v>6570</v>
      </c>
      <c r="J263" s="3011">
        <v>6570</v>
      </c>
      <c r="K263" s="3015"/>
      <c r="L263" s="3010"/>
      <c r="M263" s="3011"/>
    </row>
    <row r="264" spans="2:13" ht="12.75" customHeight="1">
      <c r="B264" s="2995"/>
      <c r="C264" s="2995"/>
      <c r="D264" s="2996"/>
      <c r="E264" s="2998"/>
      <c r="F264" s="3000"/>
      <c r="G264" s="3633"/>
      <c r="H264" s="2998"/>
      <c r="I264" s="3000"/>
      <c r="J264" s="2991"/>
      <c r="K264" s="2998"/>
      <c r="L264" s="3000"/>
      <c r="M264" s="2991"/>
    </row>
    <row r="265" spans="2:13" ht="15" customHeight="1">
      <c r="B265" s="3199" t="s">
        <v>1351</v>
      </c>
      <c r="C265" s="2993"/>
      <c r="D265" s="2994"/>
      <c r="E265" s="2997">
        <v>0.18</v>
      </c>
      <c r="F265" s="2999">
        <v>0.34</v>
      </c>
      <c r="G265" s="3632">
        <v>0.24</v>
      </c>
      <c r="H265" s="2997">
        <v>0.28000000000000003</v>
      </c>
      <c r="I265" s="2999">
        <v>0.28000000000000003</v>
      </c>
      <c r="J265" s="3001">
        <v>0.28000000000000003</v>
      </c>
      <c r="K265" s="2997"/>
      <c r="L265" s="2999"/>
      <c r="M265" s="3001"/>
    </row>
    <row r="266" spans="2:13" ht="12.75" customHeight="1">
      <c r="B266" s="2995"/>
      <c r="C266" s="2995"/>
      <c r="D266" s="2996"/>
      <c r="E266" s="2998"/>
      <c r="F266" s="3000"/>
      <c r="G266" s="3633"/>
      <c r="H266" s="2998"/>
      <c r="I266" s="3000"/>
      <c r="J266" s="2991"/>
      <c r="K266" s="2998"/>
      <c r="L266" s="3000"/>
      <c r="M266" s="2991"/>
    </row>
    <row r="267" spans="2:13" ht="15" customHeight="1">
      <c r="B267" s="3199" t="s">
        <v>1352</v>
      </c>
      <c r="C267" s="2993"/>
      <c r="D267" s="2994"/>
      <c r="E267" s="2997">
        <v>0</v>
      </c>
      <c r="F267" s="2999">
        <v>0</v>
      </c>
      <c r="G267" s="3632">
        <v>0</v>
      </c>
      <c r="H267" s="2997">
        <v>0</v>
      </c>
      <c r="I267" s="2999">
        <v>0.03</v>
      </c>
      <c r="J267" s="3001">
        <v>0.02</v>
      </c>
      <c r="K267" s="2997"/>
      <c r="L267" s="2999"/>
      <c r="M267" s="3001"/>
    </row>
    <row r="268" spans="2:13" ht="12.75" customHeight="1">
      <c r="B268" s="2995"/>
      <c r="C268" s="2995"/>
      <c r="D268" s="2996"/>
      <c r="E268" s="2998"/>
      <c r="F268" s="3000"/>
      <c r="G268" s="3633"/>
      <c r="H268" s="2998"/>
      <c r="I268" s="3000"/>
      <c r="J268" s="2991"/>
      <c r="K268" s="2998"/>
      <c r="L268" s="3000"/>
      <c r="M268" s="2991"/>
    </row>
    <row r="269" spans="2:13" ht="15" customHeight="1">
      <c r="B269" s="2960" t="s">
        <v>1353</v>
      </c>
      <c r="C269" s="2908"/>
      <c r="D269" s="2909"/>
      <c r="E269" s="192">
        <v>0</v>
      </c>
      <c r="F269" s="193">
        <v>0</v>
      </c>
      <c r="G269" s="1079">
        <v>0</v>
      </c>
      <c r="H269" s="192">
        <v>0</v>
      </c>
      <c r="I269" s="193">
        <v>0.03</v>
      </c>
      <c r="J269" s="1862">
        <v>0.02</v>
      </c>
      <c r="K269" s="192"/>
      <c r="L269" s="193"/>
      <c r="M269" s="1862"/>
    </row>
    <row r="270" spans="2:13" ht="15" customHeight="1">
      <c r="B270" s="2961" t="s">
        <v>1354</v>
      </c>
      <c r="C270" s="2930"/>
      <c r="D270" s="2931"/>
      <c r="E270" s="200">
        <v>4</v>
      </c>
      <c r="F270" s="201">
        <v>27</v>
      </c>
      <c r="G270" s="1080">
        <v>12</v>
      </c>
      <c r="H270" s="200">
        <v>0</v>
      </c>
      <c r="I270" s="201">
        <v>181</v>
      </c>
      <c r="J270" s="1863">
        <v>101</v>
      </c>
      <c r="K270" s="200"/>
      <c r="L270" s="201"/>
      <c r="M270" s="1863"/>
    </row>
    <row r="271" spans="2:13" ht="15" customHeight="1">
      <c r="B271" s="3036" t="s">
        <v>1355</v>
      </c>
      <c r="C271" s="2933"/>
      <c r="D271" s="2933"/>
      <c r="E271" s="2933"/>
      <c r="F271" s="2933"/>
      <c r="G271" s="2933"/>
      <c r="H271" s="2933"/>
      <c r="I271" s="2933"/>
      <c r="J271" s="2933"/>
      <c r="K271" s="2933"/>
      <c r="L271" s="2933"/>
      <c r="M271" s="2933"/>
    </row>
    <row r="272" spans="2:13" ht="15" customHeight="1">
      <c r="B272" s="2882"/>
      <c r="C272" s="2882"/>
      <c r="D272" s="2882"/>
      <c r="E272" s="2882"/>
      <c r="F272" s="2882"/>
      <c r="G272" s="2882"/>
      <c r="H272" s="2882"/>
      <c r="I272" s="2882"/>
      <c r="J272" s="2882"/>
      <c r="K272" s="2882"/>
      <c r="L272" s="2882"/>
      <c r="M272" s="2882"/>
    </row>
    <row r="273" spans="2:15" ht="12.75" customHeight="1">
      <c r="B273" s="2901"/>
      <c r="C273" s="2901"/>
      <c r="D273" s="2901"/>
      <c r="E273" s="2901"/>
      <c r="F273" s="2901"/>
      <c r="G273" s="2901"/>
      <c r="H273" s="2901"/>
      <c r="I273" s="2901"/>
      <c r="J273" s="2901"/>
      <c r="K273" s="2901"/>
      <c r="L273" s="2901"/>
      <c r="M273" s="2901"/>
      <c r="N273" s="1"/>
      <c r="O273" s="1"/>
    </row>
    <row r="274" spans="2:15" ht="12.75" customHeight="1">
      <c r="B274" s="12"/>
      <c r="C274" s="12"/>
      <c r="D274" s="12"/>
      <c r="E274" s="12"/>
      <c r="F274" s="12"/>
      <c r="G274" s="12"/>
      <c r="H274" s="12"/>
      <c r="I274" s="12"/>
      <c r="J274" s="12"/>
      <c r="K274" s="12"/>
      <c r="L274" s="12"/>
      <c r="M274" s="12"/>
      <c r="N274" s="1"/>
      <c r="O274" s="1"/>
    </row>
    <row r="275" spans="2:15" ht="12.75" customHeight="1">
      <c r="B275" s="1"/>
      <c r="C275" s="1"/>
      <c r="D275" s="1"/>
      <c r="E275" s="1"/>
      <c r="F275" s="1"/>
      <c r="G275" s="1"/>
      <c r="H275" s="1"/>
      <c r="I275" s="1"/>
      <c r="J275" s="1"/>
      <c r="K275" s="1"/>
      <c r="L275" s="1"/>
      <c r="M275" s="1"/>
      <c r="N275" s="1"/>
      <c r="O275" s="1"/>
    </row>
    <row r="276" spans="2:15" ht="12.75" customHeight="1">
      <c r="B276" s="3157" t="s">
        <v>1356</v>
      </c>
      <c r="C276" s="2885"/>
      <c r="D276" s="2885"/>
      <c r="E276" s="2885"/>
      <c r="F276" s="2885"/>
      <c r="G276" s="2885"/>
      <c r="H276" s="2885"/>
      <c r="I276" s="2885"/>
      <c r="J276" s="2885"/>
      <c r="K276" s="2885"/>
      <c r="L276" s="1865"/>
      <c r="M276" s="1865"/>
      <c r="N276" s="1"/>
      <c r="O276" s="1" t="s">
        <v>1357</v>
      </c>
    </row>
    <row r="277" spans="2:15" ht="12.75" customHeight="1">
      <c r="B277" s="2885"/>
      <c r="C277" s="2885"/>
      <c r="D277" s="2885"/>
      <c r="E277" s="2885"/>
      <c r="F277" s="2885"/>
      <c r="G277" s="2885"/>
      <c r="H277" s="2885"/>
      <c r="I277" s="2885"/>
      <c r="J277" s="2885"/>
      <c r="K277" s="2885"/>
      <c r="L277" s="1865"/>
      <c r="M277" s="1865"/>
      <c r="N277" s="1"/>
      <c r="O277" s="1"/>
    </row>
    <row r="278" spans="2:15" ht="12.75" customHeight="1">
      <c r="B278" s="1"/>
      <c r="C278" s="1"/>
      <c r="D278" s="1"/>
      <c r="E278" s="1"/>
      <c r="F278" s="1"/>
      <c r="G278" s="1"/>
      <c r="H278" s="1"/>
      <c r="I278" s="1"/>
      <c r="J278" s="1"/>
      <c r="K278" s="1"/>
      <c r="L278" s="1"/>
      <c r="M278" s="1"/>
      <c r="N278" s="1"/>
      <c r="O278" s="1"/>
    </row>
    <row r="279" spans="2:15" ht="15" customHeight="1">
      <c r="B279" s="3627" t="s">
        <v>1358</v>
      </c>
      <c r="C279" s="2885"/>
      <c r="D279" s="2885"/>
      <c r="E279" s="2885"/>
      <c r="F279" s="2885"/>
      <c r="G279" s="2912"/>
      <c r="H279" s="3628">
        <v>2022</v>
      </c>
      <c r="I279" s="2912"/>
      <c r="J279" s="3628">
        <v>2023</v>
      </c>
      <c r="K279" s="2885"/>
      <c r="L279" s="3628">
        <v>2024</v>
      </c>
      <c r="M279" s="2885"/>
      <c r="N279" s="1"/>
      <c r="O279" s="1"/>
    </row>
    <row r="280" spans="2:15" ht="12.75" customHeight="1">
      <c r="B280" s="2913"/>
      <c r="C280" s="2913"/>
      <c r="D280" s="2913"/>
      <c r="E280" s="2913"/>
      <c r="F280" s="2913"/>
      <c r="G280" s="2914"/>
      <c r="H280" s="2480" t="s">
        <v>1344</v>
      </c>
      <c r="I280" s="2481" t="s">
        <v>1345</v>
      </c>
      <c r="J280" s="2480" t="s">
        <v>1344</v>
      </c>
      <c r="K280" s="2481" t="s">
        <v>1345</v>
      </c>
      <c r="L280" s="2480" t="s">
        <v>1344</v>
      </c>
      <c r="M280" s="2482" t="s">
        <v>1345</v>
      </c>
      <c r="N280" s="1"/>
      <c r="O280" s="1"/>
    </row>
    <row r="281" spans="2:15" ht="12.75" customHeight="1">
      <c r="B281" s="2959" t="s">
        <v>1359</v>
      </c>
      <c r="C281" s="2926"/>
      <c r="D281" s="2926"/>
      <c r="E281" s="2926"/>
      <c r="F281" s="2926"/>
      <c r="G281" s="2927"/>
      <c r="H281" s="1195">
        <v>3244221.5</v>
      </c>
      <c r="I281" s="1196">
        <v>1770994.5899999999</v>
      </c>
      <c r="J281" s="2508">
        <v>5775718.4000000004</v>
      </c>
      <c r="K281" s="2219">
        <v>7270805</v>
      </c>
      <c r="L281" s="2508"/>
      <c r="M281" s="2219"/>
      <c r="N281" s="1"/>
      <c r="O281" s="251"/>
    </row>
    <row r="282" spans="2:15" ht="12.75" customHeight="1">
      <c r="B282" s="2960" t="s">
        <v>1360</v>
      </c>
      <c r="C282" s="2908"/>
      <c r="D282" s="2908"/>
      <c r="E282" s="2908"/>
      <c r="F282" s="2908"/>
      <c r="G282" s="2909"/>
      <c r="H282" s="76">
        <v>1291</v>
      </c>
      <c r="I282" s="1189">
        <v>817</v>
      </c>
      <c r="J282" s="76">
        <v>3411</v>
      </c>
      <c r="K282" s="2315">
        <v>3004</v>
      </c>
      <c r="L282" s="76"/>
      <c r="M282" s="2315"/>
      <c r="N282" s="1"/>
      <c r="O282" s="251"/>
    </row>
    <row r="283" spans="2:15" ht="12.75" customHeight="1">
      <c r="B283" s="2960" t="s">
        <v>1361</v>
      </c>
      <c r="C283" s="2908"/>
      <c r="D283" s="2908"/>
      <c r="E283" s="2908"/>
      <c r="F283" s="2908"/>
      <c r="G283" s="2909"/>
      <c r="H283" s="76">
        <v>18</v>
      </c>
      <c r="I283" s="1189">
        <v>19</v>
      </c>
      <c r="J283" s="76">
        <v>84</v>
      </c>
      <c r="K283" s="2315">
        <v>62</v>
      </c>
      <c r="L283" s="76"/>
      <c r="M283" s="2315"/>
      <c r="N283" s="1"/>
      <c r="O283" s="251"/>
    </row>
    <row r="284" spans="2:15" ht="12.75" customHeight="1">
      <c r="B284" s="2960" t="s">
        <v>1362</v>
      </c>
      <c r="C284" s="2908"/>
      <c r="D284" s="2908"/>
      <c r="E284" s="2908"/>
      <c r="F284" s="2908"/>
      <c r="G284" s="2909"/>
      <c r="H284" s="184">
        <v>3</v>
      </c>
      <c r="I284" s="1197">
        <v>3</v>
      </c>
      <c r="J284" s="184">
        <v>8</v>
      </c>
      <c r="K284" s="2071">
        <v>10</v>
      </c>
      <c r="L284" s="184"/>
      <c r="M284" s="2071"/>
      <c r="N284" s="1"/>
      <c r="O284" s="251"/>
    </row>
    <row r="285" spans="2:15" ht="12.75" customHeight="1">
      <c r="B285" s="2960" t="s">
        <v>1349</v>
      </c>
      <c r="C285" s="2908"/>
      <c r="D285" s="2908"/>
      <c r="E285" s="2908"/>
      <c r="F285" s="2908"/>
      <c r="G285" s="2909"/>
      <c r="H285" s="184">
        <v>0</v>
      </c>
      <c r="I285" s="1197">
        <v>0</v>
      </c>
      <c r="J285" s="184">
        <v>0</v>
      </c>
      <c r="K285" s="2071">
        <v>1</v>
      </c>
      <c r="L285" s="184"/>
      <c r="M285" s="2071"/>
      <c r="N285" s="1"/>
      <c r="O285" s="251"/>
    </row>
    <row r="286" spans="2:15" ht="12.75" customHeight="1">
      <c r="B286" s="2960" t="s">
        <v>1363</v>
      </c>
      <c r="C286" s="2908"/>
      <c r="D286" s="2908"/>
      <c r="E286" s="2908"/>
      <c r="F286" s="2908"/>
      <c r="G286" s="2909"/>
      <c r="H286" s="192">
        <v>1.1096652925825194</v>
      </c>
      <c r="I286" s="1082">
        <v>2.1456869611329532</v>
      </c>
      <c r="J286" s="192">
        <v>2.9087290682315809</v>
      </c>
      <c r="K286" s="2232">
        <v>1.7063153579844805</v>
      </c>
      <c r="L286" s="192"/>
      <c r="M286" s="2232"/>
      <c r="N286" s="1"/>
      <c r="O286" s="251"/>
    </row>
    <row r="287" spans="2:15" ht="12.75" customHeight="1">
      <c r="B287" s="2960" t="s">
        <v>1364</v>
      </c>
      <c r="C287" s="2908"/>
      <c r="D287" s="2908"/>
      <c r="E287" s="2908"/>
      <c r="F287" s="2908"/>
      <c r="G287" s="2909"/>
      <c r="H287" s="192">
        <v>0.18494421543041989</v>
      </c>
      <c r="I287" s="1082">
        <v>0.33879267807362418</v>
      </c>
      <c r="J287" s="192">
        <v>0.27702181602205533</v>
      </c>
      <c r="K287" s="2232">
        <v>0.27521215451362591</v>
      </c>
      <c r="L287" s="192"/>
      <c r="M287" s="2232"/>
      <c r="N287" s="1"/>
      <c r="O287" s="251"/>
    </row>
    <row r="288" spans="2:15" ht="12.75" customHeight="1">
      <c r="B288" s="2961" t="s">
        <v>1365</v>
      </c>
      <c r="C288" s="2930"/>
      <c r="D288" s="2930"/>
      <c r="E288" s="2930"/>
      <c r="F288" s="2930"/>
      <c r="G288" s="2931"/>
      <c r="H288" s="191">
        <v>0</v>
      </c>
      <c r="I288" s="2512">
        <v>0</v>
      </c>
      <c r="J288" s="191">
        <v>0</v>
      </c>
      <c r="K288" s="2235">
        <v>2.7521215451362588E-2</v>
      </c>
      <c r="L288" s="191"/>
      <c r="M288" s="2235"/>
      <c r="N288" s="1"/>
      <c r="O288" s="251"/>
    </row>
    <row r="289" spans="2:13" ht="12.75" customHeight="1">
      <c r="B289" s="3036" t="s">
        <v>1366</v>
      </c>
      <c r="C289" s="2933"/>
      <c r="D289" s="2933"/>
      <c r="E289" s="2933"/>
      <c r="F289" s="2933"/>
      <c r="G289" s="2933"/>
      <c r="H289" s="2933"/>
      <c r="I289" s="2933"/>
      <c r="J289" s="2933"/>
      <c r="K289" s="2933"/>
      <c r="L289" s="2933"/>
      <c r="M289" s="2933"/>
    </row>
    <row r="290" spans="2:13" ht="12.75" customHeight="1">
      <c r="B290" s="2882"/>
      <c r="C290" s="2882"/>
      <c r="D290" s="2882"/>
      <c r="E290" s="2882"/>
      <c r="F290" s="2882"/>
      <c r="G290" s="2882"/>
      <c r="H290" s="2882"/>
      <c r="I290" s="2882"/>
      <c r="J290" s="2882"/>
      <c r="K290" s="2882"/>
      <c r="L290" s="2882"/>
      <c r="M290" s="2882"/>
    </row>
    <row r="291" spans="2:13" ht="12.75" customHeight="1">
      <c r="B291" s="2901"/>
      <c r="C291" s="2901"/>
      <c r="D291" s="2901"/>
      <c r="E291" s="2901"/>
      <c r="F291" s="2901"/>
      <c r="G291" s="2901"/>
      <c r="H291" s="2901"/>
      <c r="I291" s="2901"/>
      <c r="J291" s="2901"/>
      <c r="K291" s="2901"/>
      <c r="L291" s="2901"/>
      <c r="M291" s="2901"/>
    </row>
    <row r="292" spans="2:13" ht="12.75" customHeight="1">
      <c r="B292" s="12"/>
      <c r="C292" s="12"/>
      <c r="D292" s="12"/>
      <c r="E292" s="12"/>
      <c r="F292" s="12"/>
      <c r="G292" s="12"/>
      <c r="H292" s="12"/>
      <c r="I292" s="12"/>
      <c r="J292" s="12"/>
      <c r="K292" s="12"/>
      <c r="L292" s="12"/>
      <c r="M292" s="12"/>
    </row>
    <row r="293" spans="2:13" ht="12.75" customHeight="1">
      <c r="B293" s="1"/>
      <c r="C293" s="1"/>
      <c r="D293" s="1"/>
      <c r="E293" s="1"/>
      <c r="F293" s="1"/>
      <c r="G293" s="1"/>
      <c r="H293" s="1"/>
      <c r="I293" s="1"/>
      <c r="J293" s="1"/>
      <c r="K293" s="1"/>
      <c r="L293" s="1"/>
      <c r="M293" s="1"/>
    </row>
    <row r="294" spans="2:13" ht="12.75" customHeight="1">
      <c r="B294" s="1705" t="s">
        <v>1367</v>
      </c>
      <c r="C294" s="1705"/>
      <c r="D294" s="1705"/>
      <c r="E294" s="1705"/>
      <c r="F294" s="1705"/>
      <c r="G294" s="1705"/>
      <c r="H294" s="1705"/>
      <c r="I294" s="1705"/>
      <c r="J294" s="1705"/>
      <c r="K294" s="1705"/>
      <c r="L294" s="1705"/>
      <c r="M294" s="1705"/>
    </row>
    <row r="295" spans="2:13" ht="12.75" customHeight="1">
      <c r="B295" s="1"/>
      <c r="C295" s="1"/>
      <c r="D295" s="1"/>
      <c r="E295" s="1"/>
      <c r="F295" s="1"/>
      <c r="G295" s="1"/>
      <c r="H295" s="1"/>
      <c r="I295" s="1"/>
      <c r="J295" s="1"/>
      <c r="K295" s="1"/>
      <c r="L295" s="1"/>
      <c r="M295" s="1"/>
    </row>
    <row r="296" spans="2:13" ht="33" customHeight="1">
      <c r="B296" s="2883" t="s">
        <v>1368</v>
      </c>
      <c r="C296" s="2882"/>
      <c r="D296" s="2882"/>
      <c r="E296" s="2882"/>
      <c r="F296" s="2882"/>
      <c r="G296" s="2882"/>
      <c r="H296" s="2882"/>
      <c r="I296" s="2882"/>
      <c r="J296" s="2882"/>
      <c r="K296" s="2882"/>
      <c r="L296" s="2882"/>
      <c r="M296" s="2882"/>
    </row>
    <row r="297" spans="2:13" ht="12.75" customHeight="1">
      <c r="B297" s="1"/>
      <c r="C297" s="1"/>
      <c r="D297" s="1"/>
      <c r="E297" s="1"/>
      <c r="F297" s="1"/>
      <c r="G297" s="1"/>
      <c r="H297" s="1"/>
      <c r="I297" s="1"/>
      <c r="J297" s="1"/>
      <c r="K297" s="1"/>
      <c r="L297" s="1"/>
      <c r="M297" s="1"/>
    </row>
    <row r="298" spans="2:13" ht="12.75" customHeight="1">
      <c r="B298" s="1"/>
      <c r="C298" s="1"/>
      <c r="D298" s="1"/>
      <c r="E298" s="1"/>
      <c r="F298" s="1"/>
      <c r="G298" s="1"/>
      <c r="H298" s="1"/>
      <c r="I298" s="1"/>
      <c r="J298" s="1"/>
      <c r="K298" s="1"/>
      <c r="L298" s="1"/>
      <c r="M298" s="1"/>
    </row>
    <row r="299" spans="2:13" ht="12.75" customHeight="1">
      <c r="B299" s="1"/>
      <c r="C299" s="1"/>
      <c r="D299" s="1"/>
      <c r="E299" s="1"/>
      <c r="F299" s="1"/>
      <c r="G299" s="1"/>
      <c r="H299" s="1"/>
      <c r="I299" s="1"/>
      <c r="J299" s="1"/>
      <c r="K299" s="1"/>
      <c r="L299" s="1"/>
      <c r="M299" s="1"/>
    </row>
    <row r="300" spans="2:13" ht="12.75" customHeight="1">
      <c r="B300" s="1"/>
      <c r="C300" s="1"/>
      <c r="D300" s="1"/>
      <c r="E300" s="1"/>
      <c r="F300" s="1"/>
      <c r="G300" s="1"/>
      <c r="H300" s="1"/>
      <c r="I300" s="1"/>
      <c r="J300" s="1"/>
      <c r="K300" s="1"/>
      <c r="L300" s="1"/>
      <c r="M300" s="1"/>
    </row>
    <row r="301" spans="2:13" ht="12.75" customHeight="1">
      <c r="B301" s="1010" t="s">
        <v>1369</v>
      </c>
      <c r="C301" s="656"/>
      <c r="D301" s="10"/>
      <c r="E301" s="10"/>
      <c r="F301" s="10"/>
      <c r="G301" s="10"/>
      <c r="H301" s="10"/>
      <c r="I301" s="10"/>
      <c r="J301" s="10"/>
      <c r="K301" s="10"/>
      <c r="L301" s="10"/>
      <c r="M301" s="10"/>
    </row>
    <row r="302" spans="2:13" ht="12.75" customHeight="1">
      <c r="B302" s="1"/>
      <c r="C302" s="1"/>
      <c r="D302" s="1"/>
      <c r="E302" s="1"/>
      <c r="F302" s="1"/>
      <c r="G302" s="1"/>
      <c r="H302" s="1"/>
      <c r="I302" s="1"/>
      <c r="J302" s="1"/>
      <c r="K302" s="1"/>
      <c r="L302" s="1"/>
      <c r="M302" s="1"/>
    </row>
    <row r="303" spans="2:13" ht="12.75" customHeight="1">
      <c r="B303" s="1"/>
      <c r="C303" s="1"/>
      <c r="D303" s="1"/>
      <c r="E303" s="1"/>
      <c r="F303" s="1"/>
      <c r="G303" s="1"/>
      <c r="H303" s="1"/>
      <c r="I303" s="1"/>
      <c r="J303" s="1"/>
      <c r="K303" s="1"/>
      <c r="L303" s="1"/>
      <c r="M303" s="1"/>
    </row>
    <row r="304" spans="2:13" ht="12.75" customHeight="1">
      <c r="B304" s="1705" t="s">
        <v>1370</v>
      </c>
      <c r="C304" s="1705"/>
      <c r="D304" s="1705"/>
      <c r="E304" s="1705"/>
      <c r="F304" s="1705"/>
      <c r="G304" s="1705"/>
      <c r="H304" s="1705"/>
      <c r="I304" s="1705"/>
      <c r="J304" s="1705"/>
      <c r="K304" s="1705"/>
      <c r="L304" s="1705"/>
      <c r="M304" s="1705"/>
    </row>
    <row r="306" spans="2:8" ht="15" customHeight="1">
      <c r="B306" s="3627" t="s">
        <v>1371</v>
      </c>
      <c r="C306" s="2885"/>
      <c r="D306" s="2912"/>
      <c r="E306" s="3624">
        <v>2022</v>
      </c>
      <c r="F306" s="3624">
        <v>2023</v>
      </c>
      <c r="G306" s="3628">
        <v>2024</v>
      </c>
      <c r="H306" s="1"/>
    </row>
    <row r="307" spans="2:8" ht="12.75" customHeight="1">
      <c r="B307" s="2913"/>
      <c r="C307" s="2913"/>
      <c r="D307" s="2914"/>
      <c r="E307" s="2916"/>
      <c r="F307" s="2916"/>
      <c r="G307" s="2918"/>
      <c r="H307" s="1"/>
    </row>
    <row r="308" spans="2:8" ht="12.75" customHeight="1">
      <c r="B308" s="2959" t="s">
        <v>1372</v>
      </c>
      <c r="C308" s="2926"/>
      <c r="D308" s="2927"/>
      <c r="E308" s="2513">
        <v>1230</v>
      </c>
      <c r="F308" s="2514">
        <v>2338</v>
      </c>
      <c r="G308" s="2514">
        <v>2531</v>
      </c>
      <c r="H308" s="1"/>
    </row>
    <row r="309" spans="2:8" ht="12.75" customHeight="1">
      <c r="B309" s="2961" t="s">
        <v>1373</v>
      </c>
      <c r="C309" s="2930"/>
      <c r="D309" s="2931"/>
      <c r="E309" s="1041">
        <v>1270.5</v>
      </c>
      <c r="F309" s="210">
        <v>2281.0614399999999</v>
      </c>
      <c r="G309" s="210">
        <v>3995.2</v>
      </c>
      <c r="H309" s="314" t="s">
        <v>1374</v>
      </c>
    </row>
    <row r="310" spans="2:8" ht="12.75" customHeight="1">
      <c r="B310" s="3816" t="s">
        <v>1375</v>
      </c>
      <c r="C310" s="2933"/>
      <c r="D310" s="2933"/>
      <c r="E310" s="2933"/>
      <c r="F310" s="2933"/>
      <c r="G310" s="2933"/>
      <c r="H310" s="1"/>
    </row>
    <row r="311" spans="2:8" ht="15" customHeight="1">
      <c r="B311" s="2901"/>
      <c r="C311" s="2901"/>
      <c r="D311" s="2901"/>
      <c r="E311" s="2901"/>
      <c r="F311" s="2901"/>
      <c r="G311" s="2901"/>
      <c r="H311" s="1"/>
    </row>
    <row r="312" spans="2:8" ht="12.75" customHeight="1">
      <c r="B312" s="11"/>
      <c r="C312" s="11"/>
      <c r="D312" s="11"/>
      <c r="E312" s="268"/>
      <c r="F312" s="268"/>
      <c r="G312" s="268"/>
      <c r="H312" s="1"/>
    </row>
    <row r="313" spans="2:8" ht="12.75" customHeight="1">
      <c r="B313" s="1"/>
      <c r="C313" s="1"/>
      <c r="D313" s="1"/>
      <c r="E313" s="1"/>
      <c r="F313" s="1"/>
      <c r="G313" s="1"/>
      <c r="H313" s="1"/>
    </row>
    <row r="314" spans="2:8" ht="12.75" customHeight="1">
      <c r="B314" s="1705" t="s">
        <v>1376</v>
      </c>
      <c r="C314" s="1705"/>
      <c r="D314" s="1705"/>
      <c r="E314" s="1705"/>
      <c r="F314" s="1705"/>
      <c r="G314" s="1705"/>
      <c r="H314" s="1705"/>
    </row>
    <row r="315" spans="2:8" ht="12.75" customHeight="1">
      <c r="B315" s="1"/>
      <c r="C315" s="1"/>
      <c r="D315" s="1"/>
      <c r="E315" s="1"/>
      <c r="F315" s="1"/>
      <c r="G315" s="1"/>
      <c r="H315" s="1"/>
    </row>
    <row r="316" spans="2:8" ht="15" customHeight="1">
      <c r="B316" s="3627" t="s">
        <v>1377</v>
      </c>
      <c r="C316" s="2885"/>
      <c r="D316" s="2885"/>
      <c r="E316" s="3624">
        <v>2022</v>
      </c>
      <c r="F316" s="3624">
        <v>2023</v>
      </c>
      <c r="G316" s="3628">
        <v>2024</v>
      </c>
      <c r="H316" s="1"/>
    </row>
    <row r="317" spans="2:8" ht="15" customHeight="1">
      <c r="B317" s="2885"/>
      <c r="C317" s="2882"/>
      <c r="D317" s="2885"/>
      <c r="E317" s="2940"/>
      <c r="F317" s="2940"/>
      <c r="G317" s="2941"/>
      <c r="H317" s="1"/>
    </row>
    <row r="318" spans="2:8" ht="12.75" customHeight="1">
      <c r="B318" s="2913"/>
      <c r="C318" s="2913"/>
      <c r="D318" s="2913"/>
      <c r="E318" s="2916"/>
      <c r="F318" s="2916"/>
      <c r="G318" s="2918"/>
      <c r="H318" s="1"/>
    </row>
    <row r="319" spans="2:8" ht="12.75" customHeight="1">
      <c r="B319" s="2959" t="s">
        <v>1378</v>
      </c>
      <c r="C319" s="2926"/>
      <c r="D319" s="2927"/>
      <c r="E319" s="1198">
        <v>0.20699999999999999</v>
      </c>
      <c r="F319" s="2440">
        <v>0.40600000000000003</v>
      </c>
      <c r="G319" s="2440">
        <v>0.46600000000000003</v>
      </c>
      <c r="H319" s="1"/>
    </row>
    <row r="320" spans="2:8" ht="12.75" customHeight="1">
      <c r="B320" s="2960" t="s">
        <v>1379</v>
      </c>
      <c r="C320" s="2908"/>
      <c r="D320" s="2909"/>
      <c r="E320" s="1083">
        <v>0.27700000000000002</v>
      </c>
      <c r="F320" s="144">
        <v>0.46400000000000002</v>
      </c>
      <c r="G320" s="144">
        <v>0.51880000000000004</v>
      </c>
      <c r="H320" s="1"/>
    </row>
    <row r="321" spans="2:13" ht="12.75" customHeight="1">
      <c r="B321" s="3071" t="s">
        <v>1338</v>
      </c>
      <c r="C321" s="2930"/>
      <c r="D321" s="2931"/>
      <c r="E321" s="1084">
        <v>0.23499999999999999</v>
      </c>
      <c r="F321" s="145">
        <v>0.43099999999999999</v>
      </c>
      <c r="G321" s="145">
        <v>0.98480000000000001</v>
      </c>
      <c r="H321" s="1"/>
      <c r="I321" s="1"/>
      <c r="J321" s="1"/>
      <c r="K321" s="1"/>
      <c r="L321" s="1"/>
      <c r="M321" s="1"/>
    </row>
    <row r="322" spans="2:13" ht="15" customHeight="1">
      <c r="B322" s="3816" t="s">
        <v>1380</v>
      </c>
      <c r="C322" s="2933"/>
      <c r="D322" s="2933"/>
      <c r="E322" s="2933"/>
      <c r="F322" s="2933"/>
      <c r="G322" s="2933"/>
      <c r="H322" s="1"/>
      <c r="I322" s="1"/>
      <c r="J322" s="1"/>
      <c r="K322" s="1"/>
      <c r="L322" s="1"/>
      <c r="M322" s="1"/>
    </row>
    <row r="323" spans="2:13" ht="15" customHeight="1">
      <c r="B323" s="2901"/>
      <c r="C323" s="2901"/>
      <c r="D323" s="2901"/>
      <c r="E323" s="2901"/>
      <c r="F323" s="2901"/>
      <c r="G323" s="2901"/>
      <c r="H323" s="1"/>
      <c r="I323" s="1"/>
      <c r="J323" s="1"/>
      <c r="K323" s="1"/>
      <c r="L323" s="1"/>
      <c r="M323" s="1"/>
    </row>
    <row r="324" spans="2:13" ht="12.75" customHeight="1">
      <c r="B324" s="1"/>
      <c r="C324" s="1"/>
      <c r="D324" s="1"/>
      <c r="E324" s="1"/>
      <c r="F324" s="1"/>
      <c r="G324" s="1"/>
      <c r="H324" s="1"/>
      <c r="I324" s="1"/>
      <c r="J324" s="1"/>
      <c r="K324" s="1"/>
      <c r="L324" s="1"/>
      <c r="M324" s="1"/>
    </row>
    <row r="325" spans="2:13" ht="12.75" customHeight="1">
      <c r="B325" s="1"/>
      <c r="C325" s="1"/>
      <c r="D325" s="1"/>
      <c r="E325" s="1"/>
      <c r="F325" s="1"/>
      <c r="G325" s="1"/>
      <c r="H325" s="1"/>
      <c r="I325" s="1"/>
      <c r="J325" s="1"/>
      <c r="K325" s="1"/>
      <c r="L325" s="1"/>
      <c r="M325" s="1"/>
    </row>
    <row r="326" spans="2:13" ht="12.75" customHeight="1">
      <c r="B326" s="1705" t="s">
        <v>1381</v>
      </c>
      <c r="C326" s="1705"/>
      <c r="D326" s="1705"/>
      <c r="E326" s="1705"/>
      <c r="F326" s="1705"/>
      <c r="G326" s="1705"/>
      <c r="H326" s="1705"/>
      <c r="I326" s="1705"/>
      <c r="J326" s="1705"/>
      <c r="K326" s="1705"/>
      <c r="L326" s="1705"/>
      <c r="M326" s="1705"/>
    </row>
    <row r="327" spans="2:13" ht="12.75" customHeight="1">
      <c r="B327" s="1"/>
      <c r="C327" s="1"/>
      <c r="D327" s="1"/>
      <c r="E327" s="1"/>
      <c r="F327" s="1"/>
      <c r="G327" s="1"/>
      <c r="H327" s="1"/>
      <c r="I327" s="1"/>
      <c r="J327" s="1"/>
      <c r="K327" s="1"/>
      <c r="L327" s="1"/>
      <c r="M327" s="1"/>
    </row>
    <row r="328" spans="2:13" ht="15" customHeight="1">
      <c r="B328" s="3662" t="s">
        <v>1382</v>
      </c>
      <c r="C328" s="2913"/>
      <c r="D328" s="2913"/>
      <c r="E328" s="2913"/>
      <c r="F328" s="2913"/>
      <c r="G328" s="2913"/>
      <c r="H328" s="2913"/>
      <c r="I328" s="2913"/>
      <c r="J328" s="2914"/>
      <c r="K328" s="1020">
        <v>2022</v>
      </c>
      <c r="L328" s="2478">
        <v>2023</v>
      </c>
      <c r="M328" s="2614">
        <v>2024</v>
      </c>
    </row>
    <row r="329" spans="2:13" ht="15" customHeight="1">
      <c r="B329" s="2959" t="s">
        <v>1383</v>
      </c>
      <c r="C329" s="2926"/>
      <c r="D329" s="2926"/>
      <c r="E329" s="2926"/>
      <c r="F329" s="2926"/>
      <c r="G329" s="2926"/>
      <c r="H329" s="2926"/>
      <c r="I329" s="2926"/>
      <c r="J329" s="2927"/>
      <c r="K329" s="2513">
        <v>923</v>
      </c>
      <c r="L329" s="2514">
        <v>2204</v>
      </c>
      <c r="M329" s="1199"/>
    </row>
    <row r="330" spans="2:13" ht="12.75" customHeight="1">
      <c r="B330" s="2960" t="s">
        <v>1384</v>
      </c>
      <c r="C330" s="2908"/>
      <c r="D330" s="2908"/>
      <c r="E330" s="2908"/>
      <c r="F330" s="2908"/>
      <c r="G330" s="2908"/>
      <c r="H330" s="2908"/>
      <c r="I330" s="2908"/>
      <c r="J330" s="2909"/>
      <c r="K330" s="1091">
        <v>120</v>
      </c>
      <c r="L330" s="280">
        <v>271</v>
      </c>
      <c r="M330" s="2615"/>
    </row>
    <row r="331" spans="2:13" ht="15" customHeight="1">
      <c r="B331" s="3634" t="s">
        <v>1385</v>
      </c>
      <c r="C331" s="2930"/>
      <c r="D331" s="2930"/>
      <c r="E331" s="2930"/>
      <c r="F331" s="2930"/>
      <c r="G331" s="2930"/>
      <c r="H331" s="2930"/>
      <c r="I331" s="2930"/>
      <c r="J331" s="2931"/>
      <c r="K331" s="2616">
        <v>0.13</v>
      </c>
      <c r="L331" s="1200">
        <v>0.12295825771324864</v>
      </c>
      <c r="M331" s="2617"/>
    </row>
    <row r="332" spans="2:13" ht="15" customHeight="1">
      <c r="B332" s="3036" t="s">
        <v>1386</v>
      </c>
      <c r="C332" s="2933"/>
      <c r="D332" s="2933"/>
      <c r="E332" s="2933"/>
      <c r="F332" s="2933"/>
      <c r="G332" s="2933"/>
      <c r="H332" s="2933"/>
      <c r="I332" s="2933"/>
      <c r="J332" s="2933"/>
      <c r="K332" s="2933"/>
      <c r="L332" s="2933"/>
      <c r="M332" s="2933"/>
    </row>
    <row r="333" spans="2:13" ht="12.75" customHeight="1">
      <c r="B333" s="2901"/>
      <c r="C333" s="2901"/>
      <c r="D333" s="2901"/>
      <c r="E333" s="2901"/>
      <c r="F333" s="2901"/>
      <c r="G333" s="2901"/>
      <c r="H333" s="2901"/>
      <c r="I333" s="2901"/>
      <c r="J333" s="2901"/>
      <c r="K333" s="2901"/>
      <c r="L333" s="2901"/>
      <c r="M333" s="2901"/>
    </row>
    <row r="334" spans="2:13" ht="12.75" customHeight="1">
      <c r="B334" s="1"/>
      <c r="C334" s="1"/>
      <c r="D334" s="1"/>
      <c r="E334" s="1"/>
      <c r="F334" s="1"/>
      <c r="G334" s="1"/>
      <c r="H334" s="1"/>
      <c r="I334" s="1"/>
      <c r="J334" s="1"/>
      <c r="K334" s="1"/>
      <c r="L334" s="1"/>
      <c r="M334" s="1"/>
    </row>
    <row r="335" spans="2:13" ht="12.75" customHeight="1">
      <c r="B335" s="1"/>
      <c r="C335" s="1"/>
      <c r="D335" s="1"/>
      <c r="E335" s="1"/>
      <c r="F335" s="1"/>
      <c r="G335" s="1"/>
      <c r="H335" s="1"/>
      <c r="I335" s="1"/>
      <c r="J335" s="1"/>
      <c r="K335" s="1"/>
      <c r="L335" s="1"/>
      <c r="M335" s="1"/>
    </row>
    <row r="336" spans="2:13" ht="12.75" customHeight="1">
      <c r="B336" s="1705" t="s">
        <v>1387</v>
      </c>
      <c r="C336" s="1705"/>
      <c r="D336" s="1705"/>
      <c r="E336" s="1705"/>
      <c r="F336" s="1705"/>
      <c r="G336" s="1705"/>
      <c r="H336" s="1705"/>
      <c r="I336" s="1705"/>
      <c r="J336" s="1705"/>
      <c r="K336" s="1705"/>
      <c r="L336" s="1705"/>
      <c r="M336" s="1705"/>
    </row>
    <row r="338" spans="2:15" ht="15" customHeight="1">
      <c r="B338" s="3662" t="s">
        <v>1388</v>
      </c>
      <c r="C338" s="2913"/>
      <c r="D338" s="2913"/>
      <c r="E338" s="2913"/>
      <c r="F338" s="2913"/>
      <c r="G338" s="2913"/>
      <c r="H338" s="2913"/>
      <c r="I338" s="2913"/>
      <c r="J338" s="2914"/>
      <c r="K338" s="1020">
        <v>2022</v>
      </c>
      <c r="L338" s="2478">
        <v>2023</v>
      </c>
      <c r="M338" s="2614">
        <v>2024</v>
      </c>
      <c r="N338" s="1"/>
      <c r="O338" s="1"/>
    </row>
    <row r="339" spans="2:15" ht="12.75" customHeight="1">
      <c r="B339" s="2959" t="s">
        <v>1383</v>
      </c>
      <c r="C339" s="2926"/>
      <c r="D339" s="2926"/>
      <c r="E339" s="2926"/>
      <c r="F339" s="2926"/>
      <c r="G339" s="2926"/>
      <c r="H339" s="2926"/>
      <c r="I339" s="2926"/>
      <c r="J339" s="2927"/>
      <c r="K339" s="2513">
        <v>923</v>
      </c>
      <c r="L339" s="1868">
        <v>2204</v>
      </c>
      <c r="M339" s="1201"/>
      <c r="N339" s="1"/>
      <c r="O339" s="1"/>
    </row>
    <row r="340" spans="2:15" ht="12.75" customHeight="1">
      <c r="B340" s="2960" t="s">
        <v>1389</v>
      </c>
      <c r="C340" s="2908"/>
      <c r="D340" s="2908"/>
      <c r="E340" s="2908"/>
      <c r="F340" s="2908"/>
      <c r="G340" s="2908"/>
      <c r="H340" s="2908"/>
      <c r="I340" s="2908"/>
      <c r="J340" s="2909"/>
      <c r="K340" s="1091">
        <v>923</v>
      </c>
      <c r="L340" s="280">
        <v>2204</v>
      </c>
      <c r="M340" s="2615"/>
      <c r="N340" s="1"/>
      <c r="O340" s="1"/>
    </row>
    <row r="341" spans="2:15" ht="15" customHeight="1">
      <c r="B341" s="2961" t="s">
        <v>1390</v>
      </c>
      <c r="C341" s="2930"/>
      <c r="D341" s="2930"/>
      <c r="E341" s="2930"/>
      <c r="F341" s="2930"/>
      <c r="G341" s="2930"/>
      <c r="H341" s="2930"/>
      <c r="I341" s="2930"/>
      <c r="J341" s="2931"/>
      <c r="K341" s="1202">
        <v>1</v>
      </c>
      <c r="L341" s="143">
        <v>1</v>
      </c>
      <c r="M341" s="2618"/>
      <c r="N341" s="1"/>
      <c r="O341" s="1"/>
    </row>
    <row r="342" spans="2:15" ht="12.75" customHeight="1">
      <c r="B342" s="1"/>
      <c r="C342" s="1"/>
      <c r="D342" s="1"/>
      <c r="E342" s="1"/>
      <c r="F342" s="1"/>
      <c r="G342" s="1"/>
      <c r="H342" s="1"/>
      <c r="I342" s="1"/>
      <c r="J342" s="1"/>
      <c r="K342" s="1"/>
      <c r="L342" s="1"/>
      <c r="M342" s="1"/>
      <c r="N342" s="1"/>
      <c r="O342" s="1"/>
    </row>
    <row r="343" spans="2:15" ht="12.75" customHeight="1">
      <c r="B343" s="1"/>
      <c r="C343" s="1"/>
      <c r="D343" s="1"/>
      <c r="E343" s="1"/>
      <c r="F343" s="1"/>
      <c r="G343" s="1"/>
      <c r="H343" s="1"/>
      <c r="I343" s="1"/>
      <c r="J343" s="1"/>
      <c r="K343" s="1"/>
      <c r="L343" s="1"/>
      <c r="M343" s="1"/>
      <c r="N343" s="1"/>
      <c r="O343" s="1"/>
    </row>
    <row r="344" spans="2:15" ht="15" customHeight="1">
      <c r="B344" s="1"/>
      <c r="C344" s="1"/>
      <c r="D344" s="1"/>
      <c r="E344" s="1"/>
      <c r="F344" s="1"/>
      <c r="G344" s="1"/>
      <c r="H344" s="1"/>
      <c r="I344" s="1"/>
      <c r="J344" s="1"/>
      <c r="K344" s="1"/>
      <c r="L344" s="1"/>
      <c r="M344" s="1"/>
      <c r="N344" s="1"/>
      <c r="O344" s="1"/>
    </row>
    <row r="345" spans="2:15" ht="12.75" customHeight="1">
      <c r="B345" s="1"/>
      <c r="C345" s="1"/>
      <c r="D345" s="1"/>
      <c r="E345" s="1"/>
      <c r="F345" s="1"/>
      <c r="G345" s="1"/>
      <c r="H345" s="1"/>
      <c r="I345" s="1"/>
      <c r="J345" s="1"/>
      <c r="K345" s="1"/>
      <c r="L345" s="1"/>
      <c r="M345" s="1"/>
      <c r="N345" s="1"/>
      <c r="O345" s="1"/>
    </row>
    <row r="346" spans="2:15" ht="12.75" customHeight="1">
      <c r="B346" s="1010" t="s">
        <v>1391</v>
      </c>
      <c r="C346" s="10"/>
      <c r="D346" s="10"/>
      <c r="E346" s="10"/>
      <c r="F346" s="10"/>
      <c r="G346" s="10"/>
      <c r="H346" s="10"/>
      <c r="I346" s="10"/>
      <c r="J346" s="10"/>
      <c r="K346" s="10"/>
      <c r="L346" s="10"/>
      <c r="M346" s="10"/>
      <c r="N346" s="10"/>
      <c r="O346" s="10"/>
    </row>
    <row r="347" spans="2:15" ht="12.75" customHeight="1">
      <c r="B347" s="1"/>
      <c r="C347" s="1"/>
      <c r="D347" s="1"/>
      <c r="E347" s="1"/>
      <c r="F347" s="1"/>
      <c r="G347" s="1"/>
      <c r="H347" s="1"/>
      <c r="I347" s="1"/>
      <c r="J347" s="1"/>
      <c r="K347" s="1"/>
      <c r="L347" s="1"/>
      <c r="M347" s="1"/>
      <c r="N347" s="1"/>
      <c r="O347" s="1"/>
    </row>
    <row r="348" spans="2:15" ht="12.75" customHeight="1">
      <c r="B348" s="1"/>
      <c r="C348" s="1"/>
      <c r="D348" s="1"/>
      <c r="E348" s="1"/>
      <c r="F348" s="1"/>
      <c r="G348" s="1"/>
      <c r="H348" s="1"/>
      <c r="I348" s="1"/>
      <c r="J348" s="1"/>
      <c r="K348" s="1"/>
      <c r="L348" s="1"/>
      <c r="M348" s="1"/>
      <c r="N348" s="1"/>
      <c r="O348" s="1"/>
    </row>
    <row r="349" spans="2:15" ht="12.75" customHeight="1">
      <c r="B349" s="1705" t="s">
        <v>1392</v>
      </c>
      <c r="C349" s="1705"/>
      <c r="D349" s="1705"/>
      <c r="E349" s="1705"/>
      <c r="F349" s="1705"/>
      <c r="G349" s="1705"/>
      <c r="H349" s="1705"/>
      <c r="I349" s="1705"/>
      <c r="J349" s="1705"/>
      <c r="K349" s="1705"/>
      <c r="L349" s="1705"/>
      <c r="M349" s="1705"/>
      <c r="N349" s="1"/>
      <c r="O349" s="1" t="s">
        <v>1393</v>
      </c>
    </row>
    <row r="350" spans="2:15" ht="12.75" customHeight="1">
      <c r="B350" s="1"/>
      <c r="C350" s="1"/>
      <c r="D350" s="1"/>
      <c r="E350" s="1"/>
      <c r="F350" s="1"/>
      <c r="G350" s="1"/>
      <c r="H350" s="1"/>
      <c r="I350" s="1"/>
      <c r="J350" s="1"/>
      <c r="K350" s="1"/>
      <c r="L350" s="1"/>
      <c r="M350" s="1"/>
      <c r="N350" s="1"/>
      <c r="O350" s="1"/>
    </row>
    <row r="351" spans="2:15" ht="15" customHeight="1">
      <c r="B351" s="3662" t="s">
        <v>1394</v>
      </c>
      <c r="C351" s="2913"/>
      <c r="D351" s="2913"/>
      <c r="E351" s="2913"/>
      <c r="F351" s="2913"/>
      <c r="G351" s="2913"/>
      <c r="H351" s="2913"/>
      <c r="I351" s="2913"/>
      <c r="J351" s="2914"/>
      <c r="K351" s="1020">
        <v>2022</v>
      </c>
      <c r="L351" s="1020">
        <v>2023</v>
      </c>
      <c r="M351" s="2478">
        <v>2024</v>
      </c>
      <c r="N351" s="1"/>
      <c r="O351" s="1"/>
    </row>
    <row r="352" spans="2:15" ht="15" customHeight="1">
      <c r="B352" s="3728" t="s">
        <v>1395</v>
      </c>
      <c r="C352" s="2906"/>
      <c r="D352" s="2906"/>
      <c r="E352" s="2906"/>
      <c r="F352" s="2906"/>
      <c r="G352" s="2906"/>
      <c r="H352" s="2906"/>
      <c r="I352" s="2906"/>
      <c r="J352" s="2906"/>
      <c r="K352" s="2906"/>
      <c r="L352" s="2906"/>
      <c r="M352" s="2906"/>
      <c r="N352" s="1"/>
      <c r="O352" s="1"/>
    </row>
    <row r="353" spans="2:13" ht="12.75" customHeight="1">
      <c r="B353" s="3802" t="s">
        <v>1396</v>
      </c>
      <c r="C353" s="3022"/>
      <c r="D353" s="3022"/>
      <c r="E353" s="3022"/>
      <c r="F353" s="3022"/>
      <c r="G353" s="3022"/>
      <c r="H353" s="3022"/>
      <c r="I353" s="3022"/>
      <c r="J353" s="3023"/>
      <c r="K353" s="2513">
        <v>1566716</v>
      </c>
      <c r="L353" s="2514">
        <v>33037.660000000003</v>
      </c>
      <c r="M353" s="2514"/>
    </row>
    <row r="354" spans="2:13" ht="12.75" customHeight="1">
      <c r="B354" s="2960" t="s">
        <v>1397</v>
      </c>
      <c r="C354" s="2908"/>
      <c r="D354" s="2908"/>
      <c r="E354" s="2908"/>
      <c r="F354" s="2908"/>
      <c r="G354" s="2908"/>
      <c r="H354" s="2908"/>
      <c r="I354" s="2908"/>
      <c r="J354" s="2909"/>
      <c r="K354" s="1091">
        <v>8446801</v>
      </c>
      <c r="L354" s="280">
        <v>11521087.43</v>
      </c>
      <c r="M354" s="280"/>
    </row>
    <row r="355" spans="2:13" ht="12.75" customHeight="1">
      <c r="B355" s="2960" t="s">
        <v>1398</v>
      </c>
      <c r="C355" s="2908"/>
      <c r="D355" s="2908"/>
      <c r="E355" s="2908"/>
      <c r="F355" s="2908"/>
      <c r="G355" s="2908"/>
      <c r="H355" s="2908"/>
      <c r="I355" s="2908"/>
      <c r="J355" s="2909"/>
      <c r="K355" s="1091">
        <v>166523</v>
      </c>
      <c r="L355" s="280">
        <v>392826.82</v>
      </c>
      <c r="M355" s="280"/>
    </row>
    <row r="356" spans="2:13" ht="12.75" customHeight="1">
      <c r="B356" s="2960" t="s">
        <v>1399</v>
      </c>
      <c r="C356" s="2908"/>
      <c r="D356" s="2908"/>
      <c r="E356" s="2908"/>
      <c r="F356" s="2908"/>
      <c r="G356" s="2908"/>
      <c r="H356" s="2908"/>
      <c r="I356" s="2908"/>
      <c r="J356" s="2909"/>
      <c r="K356" s="1091">
        <v>7676</v>
      </c>
      <c r="L356" s="280">
        <v>637822.99</v>
      </c>
      <c r="M356" s="280"/>
    </row>
    <row r="357" spans="2:13" ht="12.75" customHeight="1">
      <c r="B357" s="2960" t="s">
        <v>1400</v>
      </c>
      <c r="C357" s="2908"/>
      <c r="D357" s="2908"/>
      <c r="E357" s="2908"/>
      <c r="F357" s="2908"/>
      <c r="G357" s="2908"/>
      <c r="H357" s="2908"/>
      <c r="I357" s="2908"/>
      <c r="J357" s="2909"/>
      <c r="K357" s="1091">
        <v>174405</v>
      </c>
      <c r="L357" s="280">
        <v>213298.24</v>
      </c>
      <c r="M357" s="280"/>
    </row>
    <row r="358" spans="2:13" ht="12.75" customHeight="1">
      <c r="B358" s="2960" t="s">
        <v>1401</v>
      </c>
      <c r="C358" s="2908"/>
      <c r="D358" s="2908"/>
      <c r="E358" s="2908"/>
      <c r="F358" s="2908"/>
      <c r="G358" s="2908"/>
      <c r="H358" s="2908"/>
      <c r="I358" s="2908"/>
      <c r="J358" s="2909"/>
      <c r="K358" s="1091">
        <v>980</v>
      </c>
      <c r="L358" s="280">
        <v>16968.43</v>
      </c>
      <c r="M358" s="280"/>
    </row>
    <row r="359" spans="2:13" ht="12.75" customHeight="1">
      <c r="B359" s="2960" t="s">
        <v>1402</v>
      </c>
      <c r="C359" s="2908"/>
      <c r="D359" s="2908"/>
      <c r="E359" s="2908"/>
      <c r="F359" s="2908"/>
      <c r="G359" s="2908"/>
      <c r="H359" s="2908"/>
      <c r="I359" s="2908"/>
      <c r="J359" s="2909"/>
      <c r="K359" s="1091">
        <v>179624</v>
      </c>
      <c r="L359" s="280">
        <v>7.87</v>
      </c>
      <c r="M359" s="280"/>
    </row>
    <row r="360" spans="2:13" ht="12.75" customHeight="1">
      <c r="B360" s="3037" t="s">
        <v>1403</v>
      </c>
      <c r="C360" s="2908"/>
      <c r="D360" s="2908"/>
      <c r="E360" s="2908"/>
      <c r="F360" s="2908"/>
      <c r="G360" s="2908"/>
      <c r="H360" s="2908"/>
      <c r="I360" s="2908"/>
      <c r="J360" s="2909"/>
      <c r="K360" s="1092">
        <v>10542724</v>
      </c>
      <c r="L360" s="281">
        <v>12815049.439999999</v>
      </c>
      <c r="M360" s="281"/>
    </row>
    <row r="361" spans="2:13" ht="12.75" customHeight="1">
      <c r="B361" s="3037" t="s">
        <v>1404</v>
      </c>
      <c r="C361" s="2908"/>
      <c r="D361" s="2908"/>
      <c r="E361" s="2908"/>
      <c r="F361" s="2908"/>
      <c r="G361" s="2908"/>
      <c r="H361" s="2908"/>
      <c r="I361" s="2908"/>
      <c r="J361" s="2909"/>
      <c r="K361" s="1092">
        <v>0</v>
      </c>
      <c r="L361" s="281">
        <v>40.729999999999997</v>
      </c>
      <c r="M361" s="281"/>
    </row>
    <row r="362" spans="2:13" ht="12.75" customHeight="1">
      <c r="B362" s="3098" t="s">
        <v>1405</v>
      </c>
      <c r="C362" s="2930"/>
      <c r="D362" s="2930"/>
      <c r="E362" s="2930"/>
      <c r="F362" s="2930"/>
      <c r="G362" s="2930"/>
      <c r="H362" s="2930"/>
      <c r="I362" s="2930"/>
      <c r="J362" s="2931"/>
      <c r="K362" s="2522">
        <f>K361+K360</f>
        <v>10542724</v>
      </c>
      <c r="L362" s="2619">
        <v>12815090.17</v>
      </c>
      <c r="M362" s="2619"/>
    </row>
    <row r="363" spans="2:13" ht="12.75" customHeight="1">
      <c r="B363" s="3866" t="s">
        <v>1406</v>
      </c>
      <c r="C363" s="2964"/>
      <c r="D363" s="2964"/>
      <c r="E363" s="2964"/>
      <c r="F363" s="2964"/>
      <c r="G363" s="2964"/>
      <c r="H363" s="2964"/>
      <c r="I363" s="2964"/>
      <c r="J363" s="2964"/>
      <c r="K363" s="2964"/>
      <c r="L363" s="2964"/>
      <c r="M363" s="2964"/>
    </row>
    <row r="364" spans="2:13" ht="12.75" customHeight="1">
      <c r="B364" s="3802" t="s">
        <v>1407</v>
      </c>
      <c r="C364" s="3022"/>
      <c r="D364" s="3022"/>
      <c r="E364" s="3022"/>
      <c r="F364" s="3022"/>
      <c r="G364" s="3022"/>
      <c r="H364" s="3022"/>
      <c r="I364" s="3022"/>
      <c r="J364" s="3023"/>
      <c r="K364" s="2513">
        <v>441875</v>
      </c>
      <c r="L364" s="2514">
        <v>0</v>
      </c>
      <c r="M364" s="2514"/>
    </row>
    <row r="365" spans="2:13" ht="12.75" customHeight="1">
      <c r="B365" s="2960" t="s">
        <v>1408</v>
      </c>
      <c r="C365" s="2908"/>
      <c r="D365" s="2908"/>
      <c r="E365" s="2908"/>
      <c r="F365" s="2908"/>
      <c r="G365" s="2908"/>
      <c r="H365" s="2908"/>
      <c r="I365" s="2908"/>
      <c r="J365" s="2909"/>
      <c r="K365" s="1091">
        <v>801641</v>
      </c>
      <c r="L365" s="280">
        <v>4170859.13</v>
      </c>
      <c r="M365" s="280"/>
    </row>
    <row r="366" spans="2:13" ht="12.75" customHeight="1">
      <c r="B366" s="3037" t="s">
        <v>1409</v>
      </c>
      <c r="C366" s="2908"/>
      <c r="D366" s="2908"/>
      <c r="E366" s="2908"/>
      <c r="F366" s="2908"/>
      <c r="G366" s="2908"/>
      <c r="H366" s="2908"/>
      <c r="I366" s="2908"/>
      <c r="J366" s="2909"/>
      <c r="K366" s="1092">
        <v>1243517</v>
      </c>
      <c r="L366" s="281">
        <v>4170859.13</v>
      </c>
      <c r="M366" s="281"/>
    </row>
    <row r="367" spans="2:13" ht="12.75" customHeight="1">
      <c r="B367" s="3098" t="s">
        <v>1410</v>
      </c>
      <c r="C367" s="2930"/>
      <c r="D367" s="2930"/>
      <c r="E367" s="2930"/>
      <c r="F367" s="2930"/>
      <c r="G367" s="2930"/>
      <c r="H367" s="2930"/>
      <c r="I367" s="2930"/>
      <c r="J367" s="2931"/>
      <c r="K367" s="2522">
        <f t="shared" ref="K367:L367" si="7">K362+K366</f>
        <v>11786241</v>
      </c>
      <c r="L367" s="2619">
        <f t="shared" si="7"/>
        <v>16985949.300000001</v>
      </c>
      <c r="M367" s="2619"/>
    </row>
    <row r="368" spans="2:13" ht="15" customHeight="1">
      <c r="B368" s="3259" t="s">
        <v>1411</v>
      </c>
      <c r="C368" s="2964"/>
      <c r="D368" s="2964"/>
      <c r="E368" s="2964"/>
      <c r="F368" s="2964"/>
      <c r="G368" s="2964"/>
      <c r="H368" s="2964"/>
      <c r="I368" s="2964"/>
      <c r="J368" s="2964"/>
      <c r="K368" s="2964"/>
      <c r="L368" s="2964"/>
      <c r="M368" s="2964"/>
    </row>
    <row r="371" spans="2:15" ht="12.75" customHeight="1">
      <c r="B371" s="1705" t="s">
        <v>1412</v>
      </c>
      <c r="C371" s="1705"/>
      <c r="D371" s="1705"/>
      <c r="E371" s="1705"/>
      <c r="F371" s="1705"/>
      <c r="G371" s="1705"/>
      <c r="H371" s="1705"/>
      <c r="I371" s="1705"/>
      <c r="J371" s="1705"/>
      <c r="K371" s="1705"/>
      <c r="L371" s="1705"/>
      <c r="M371" s="1705"/>
      <c r="N371" s="1"/>
      <c r="O371" s="1" t="s">
        <v>1357</v>
      </c>
    </row>
    <row r="372" spans="2:15" ht="12.75" customHeight="1">
      <c r="B372" s="1"/>
      <c r="C372" s="1"/>
      <c r="D372" s="1"/>
      <c r="E372" s="1"/>
      <c r="F372" s="1"/>
      <c r="G372" s="1"/>
      <c r="H372" s="1"/>
      <c r="I372" s="1"/>
      <c r="J372" s="1"/>
      <c r="K372" s="1"/>
      <c r="L372" s="1"/>
      <c r="M372" s="1"/>
      <c r="N372" s="1"/>
      <c r="O372" s="1"/>
    </row>
    <row r="373" spans="2:15" ht="12.75" customHeight="1">
      <c r="B373" s="3627" t="s">
        <v>1413</v>
      </c>
      <c r="C373" s="2885"/>
      <c r="D373" s="2885"/>
      <c r="E373" s="3624">
        <v>2022</v>
      </c>
      <c r="F373" s="3624">
        <v>2023</v>
      </c>
      <c r="G373" s="3628">
        <v>2024</v>
      </c>
      <c r="H373" s="1"/>
      <c r="I373" s="1"/>
      <c r="J373" s="12"/>
      <c r="K373" s="12"/>
      <c r="L373" s="12"/>
      <c r="M373" s="12"/>
      <c r="N373" s="1"/>
      <c r="O373" s="1"/>
    </row>
    <row r="374" spans="2:15" ht="12.75" hidden="1" customHeight="1">
      <c r="B374" s="2885"/>
      <c r="C374" s="2882"/>
      <c r="D374" s="2885"/>
      <c r="E374" s="2940"/>
      <c r="F374" s="2940"/>
      <c r="G374" s="2941"/>
      <c r="H374" s="1"/>
      <c r="I374" s="1"/>
      <c r="J374" s="12"/>
      <c r="K374" s="12"/>
      <c r="L374" s="12"/>
      <c r="M374" s="12"/>
      <c r="N374" s="1"/>
      <c r="O374" s="1"/>
    </row>
    <row r="375" spans="2:15" ht="12.75" customHeight="1">
      <c r="B375" s="2913"/>
      <c r="C375" s="2913"/>
      <c r="D375" s="2913"/>
      <c r="E375" s="2916"/>
      <c r="F375" s="2916"/>
      <c r="G375" s="2918"/>
      <c r="H375" s="1"/>
      <c r="I375" s="1"/>
      <c r="J375" s="12"/>
      <c r="K375" s="12"/>
      <c r="L375" s="12"/>
      <c r="M375" s="12"/>
      <c r="N375" s="1"/>
      <c r="O375" s="1"/>
    </row>
    <row r="376" spans="2:15" ht="12.75" customHeight="1">
      <c r="B376" s="2943" t="s">
        <v>1286</v>
      </c>
      <c r="C376" s="2906"/>
      <c r="D376" s="2944"/>
      <c r="E376" s="1093">
        <v>6430463</v>
      </c>
      <c r="F376" s="998">
        <v>12285767.720000001</v>
      </c>
      <c r="G376" s="998"/>
      <c r="H376" s="1"/>
      <c r="I376" s="1"/>
      <c r="J376" s="12"/>
      <c r="K376" s="12"/>
      <c r="L376" s="12"/>
      <c r="M376" s="12"/>
      <c r="N376" s="1"/>
      <c r="O376" s="1"/>
    </row>
    <row r="377" spans="2:15" ht="12.75" customHeight="1">
      <c r="B377" s="1"/>
      <c r="C377" s="1"/>
      <c r="D377" s="1"/>
      <c r="E377" s="1"/>
      <c r="F377" s="1"/>
      <c r="G377" s="1"/>
      <c r="H377" s="1"/>
      <c r="I377" s="1"/>
      <c r="J377" s="1"/>
      <c r="K377" s="1"/>
      <c r="L377" s="1"/>
      <c r="M377" s="1"/>
      <c r="N377" s="1"/>
      <c r="O377" s="1"/>
    </row>
    <row r="378" spans="2:15" ht="12.75" customHeight="1">
      <c r="B378" s="1"/>
      <c r="C378" s="1"/>
      <c r="D378" s="1"/>
      <c r="E378" s="1"/>
      <c r="F378" s="1"/>
      <c r="G378" s="1"/>
      <c r="H378" s="1"/>
      <c r="I378" s="1"/>
      <c r="J378" s="1"/>
      <c r="K378" s="1"/>
      <c r="L378" s="1"/>
      <c r="M378" s="1"/>
      <c r="N378" s="1"/>
      <c r="O378" s="1"/>
    </row>
    <row r="379" spans="2:15" ht="12.75" customHeight="1">
      <c r="B379" s="1705" t="s">
        <v>1414</v>
      </c>
      <c r="C379" s="1705"/>
      <c r="D379" s="1705"/>
      <c r="E379" s="1705"/>
      <c r="F379" s="1705"/>
      <c r="G379" s="1705"/>
      <c r="H379" s="1705"/>
      <c r="I379" s="1705"/>
      <c r="J379" s="1705"/>
      <c r="K379" s="1705"/>
      <c r="L379" s="1705"/>
      <c r="M379" s="1705"/>
      <c r="N379" s="1"/>
      <c r="O379" s="1" t="s">
        <v>1357</v>
      </c>
    </row>
    <row r="380" spans="2:15" ht="12.75" customHeight="1">
      <c r="B380" s="1"/>
      <c r="C380" s="1"/>
      <c r="D380" s="1"/>
      <c r="E380" s="1"/>
      <c r="F380" s="1"/>
      <c r="G380" s="1"/>
      <c r="H380" s="1"/>
      <c r="I380" s="1"/>
      <c r="J380" s="1"/>
      <c r="K380" s="1"/>
      <c r="L380" s="1"/>
      <c r="M380" s="1"/>
      <c r="N380" s="1"/>
      <c r="O380" s="1"/>
    </row>
    <row r="381" spans="2:15" ht="12.75" customHeight="1">
      <c r="B381" s="3626" t="s">
        <v>1415</v>
      </c>
      <c r="C381" s="2913"/>
      <c r="D381" s="2913"/>
      <c r="E381" s="2913"/>
      <c r="F381" s="2913"/>
      <c r="G381" s="2913"/>
      <c r="H381" s="2913"/>
      <c r="I381" s="2913"/>
      <c r="J381" s="2914"/>
      <c r="K381" s="1020">
        <v>2022</v>
      </c>
      <c r="L381" s="1020">
        <v>2023</v>
      </c>
      <c r="M381" s="2478">
        <v>2024</v>
      </c>
      <c r="N381" s="1"/>
      <c r="O381" s="1"/>
    </row>
    <row r="382" spans="2:15" ht="12.75" customHeight="1">
      <c r="B382" s="3054" t="s">
        <v>1416</v>
      </c>
      <c r="C382" s="2995"/>
      <c r="D382" s="2995"/>
      <c r="E382" s="2995"/>
      <c r="F382" s="2995"/>
      <c r="G382" s="2995"/>
      <c r="H382" s="2995"/>
      <c r="I382" s="2995"/>
      <c r="J382" s="2996"/>
      <c r="K382" s="1094">
        <v>70.38</v>
      </c>
      <c r="L382" s="2620">
        <v>82.998200041055711</v>
      </c>
      <c r="M382" s="2620"/>
      <c r="N382" s="1"/>
      <c r="O382" s="1"/>
    </row>
    <row r="383" spans="2:15" ht="12.75" customHeight="1">
      <c r="B383" s="2960" t="s">
        <v>1417</v>
      </c>
      <c r="C383" s="2908"/>
      <c r="D383" s="2908"/>
      <c r="E383" s="2908"/>
      <c r="F383" s="2908"/>
      <c r="G383" s="2908"/>
      <c r="H383" s="2908"/>
      <c r="I383" s="2908"/>
      <c r="J383" s="2909"/>
      <c r="K383" s="1097">
        <v>74.400000000000006</v>
      </c>
      <c r="L383" s="1203">
        <v>84.710259856484583</v>
      </c>
      <c r="M383" s="1203"/>
      <c r="N383" s="1"/>
      <c r="O383" s="1"/>
    </row>
    <row r="384" spans="2:15" ht="12.75" customHeight="1">
      <c r="B384" s="3313" t="s">
        <v>1418</v>
      </c>
      <c r="C384" s="2993"/>
      <c r="D384" s="2993"/>
      <c r="E384" s="2993"/>
      <c r="F384" s="2993"/>
      <c r="G384" s="2993"/>
      <c r="H384" s="2993"/>
      <c r="I384" s="2993"/>
      <c r="J384" s="2994"/>
      <c r="K384" s="2524">
        <v>3315</v>
      </c>
      <c r="L384" s="718">
        <v>3545</v>
      </c>
      <c r="M384" s="718"/>
      <c r="N384" s="1"/>
      <c r="O384" s="1"/>
    </row>
    <row r="385" spans="2:15" ht="12.75" customHeight="1">
      <c r="B385" s="3223" t="s">
        <v>1419</v>
      </c>
      <c r="C385" s="2964"/>
      <c r="D385" s="2964"/>
      <c r="E385" s="2964"/>
      <c r="F385" s="2964"/>
      <c r="G385" s="2964"/>
      <c r="H385" s="2964"/>
      <c r="I385" s="2964"/>
      <c r="J385" s="2964"/>
      <c r="K385" s="2964"/>
      <c r="L385" s="2964"/>
      <c r="M385" s="2964"/>
      <c r="N385" s="1"/>
      <c r="O385" s="1"/>
    </row>
    <row r="386" spans="2:15" ht="12.75" customHeight="1">
      <c r="B386" s="1"/>
      <c r="C386" s="1"/>
      <c r="D386" s="1"/>
      <c r="E386" s="1"/>
      <c r="F386" s="1"/>
      <c r="G386" s="1"/>
      <c r="H386" s="1"/>
      <c r="I386" s="1"/>
      <c r="J386" s="1"/>
      <c r="K386" s="1"/>
      <c r="L386" s="1"/>
      <c r="M386" s="1"/>
      <c r="N386" s="1"/>
      <c r="O386" s="1"/>
    </row>
    <row r="387" spans="2:15" ht="12.75" customHeight="1">
      <c r="B387" s="1"/>
      <c r="C387" s="1"/>
      <c r="D387" s="1"/>
      <c r="E387" s="1"/>
      <c r="F387" s="1"/>
      <c r="G387" s="1"/>
      <c r="H387" s="1"/>
      <c r="I387" s="1"/>
      <c r="J387" s="1"/>
      <c r="K387" s="1"/>
      <c r="L387" s="1"/>
      <c r="M387" s="1"/>
      <c r="N387" s="1"/>
      <c r="O387" s="1"/>
    </row>
    <row r="388" spans="2:15" ht="12.75" customHeight="1">
      <c r="B388" s="1705" t="s">
        <v>1420</v>
      </c>
      <c r="C388" s="1705"/>
      <c r="D388" s="1705"/>
      <c r="E388" s="1705"/>
      <c r="F388" s="1705"/>
      <c r="G388" s="1705"/>
      <c r="H388" s="1705"/>
      <c r="I388" s="1705"/>
      <c r="J388" s="1705"/>
      <c r="K388" s="1705"/>
      <c r="L388" s="1705"/>
      <c r="M388" s="1705"/>
      <c r="N388" s="1"/>
      <c r="O388" s="1" t="s">
        <v>1357</v>
      </c>
    </row>
    <row r="389" spans="2:15" ht="12.75" customHeight="1">
      <c r="B389" s="1705" t="s">
        <v>1421</v>
      </c>
      <c r="C389" s="1705"/>
      <c r="D389" s="1705"/>
      <c r="E389" s="1705"/>
      <c r="F389" s="1705"/>
      <c r="G389" s="1705"/>
      <c r="H389" s="1705"/>
      <c r="I389" s="1705"/>
      <c r="J389" s="1705"/>
      <c r="K389" s="1705"/>
      <c r="L389" s="1705"/>
      <c r="M389" s="1705"/>
      <c r="N389" s="1"/>
      <c r="O389" s="1"/>
    </row>
    <row r="390" spans="2:15" ht="12.75" customHeight="1">
      <c r="B390" s="1705" t="s">
        <v>1422</v>
      </c>
      <c r="C390" s="1705"/>
      <c r="D390" s="1705"/>
      <c r="E390" s="1705"/>
      <c r="F390" s="1705"/>
      <c r="G390" s="1705"/>
      <c r="H390" s="1705"/>
      <c r="I390" s="1705"/>
      <c r="J390" s="1705"/>
      <c r="K390" s="1705"/>
      <c r="L390" s="1705"/>
      <c r="M390" s="1705"/>
      <c r="N390" s="1"/>
      <c r="O390" s="1"/>
    </row>
    <row r="391" spans="2:15" ht="12.75" customHeight="1">
      <c r="B391" s="1"/>
      <c r="C391" s="1"/>
      <c r="D391" s="1"/>
      <c r="E391" s="1"/>
      <c r="F391" s="1"/>
      <c r="G391" s="1"/>
      <c r="H391" s="1"/>
      <c r="I391" s="1"/>
      <c r="J391" s="1"/>
      <c r="K391" s="1"/>
      <c r="L391" s="1"/>
      <c r="M391" s="1"/>
      <c r="N391" s="1"/>
      <c r="O391" s="1"/>
    </row>
    <row r="392" spans="2:15" ht="15" customHeight="1">
      <c r="B392" s="3627" t="s">
        <v>1423</v>
      </c>
      <c r="C392" s="2885"/>
      <c r="D392" s="2885"/>
      <c r="E392" s="3624">
        <v>2021</v>
      </c>
      <c r="F392" s="3624">
        <v>2022</v>
      </c>
      <c r="G392" s="3628">
        <v>2023</v>
      </c>
      <c r="H392" s="1"/>
      <c r="I392" s="1"/>
      <c r="J392" s="1"/>
      <c r="K392" s="1"/>
      <c r="L392" s="1"/>
      <c r="M392" s="1"/>
      <c r="N392" s="1"/>
      <c r="O392" s="1"/>
    </row>
    <row r="393" spans="2:15" ht="12.75" customHeight="1">
      <c r="B393" s="2913"/>
      <c r="C393" s="2913"/>
      <c r="D393" s="2913"/>
      <c r="E393" s="2916"/>
      <c r="F393" s="2916"/>
      <c r="G393" s="2918"/>
      <c r="H393" s="1"/>
      <c r="I393" s="1"/>
      <c r="J393" s="1"/>
      <c r="K393" s="1"/>
      <c r="L393" s="1"/>
      <c r="M393" s="1"/>
      <c r="N393" s="1"/>
      <c r="O393" s="1"/>
    </row>
    <row r="394" spans="2:15" ht="12.75" customHeight="1">
      <c r="B394" s="2959" t="s">
        <v>1424</v>
      </c>
      <c r="C394" s="2926"/>
      <c r="D394" s="2927"/>
      <c r="E394" s="1195">
        <v>1995227</v>
      </c>
      <c r="F394" s="1204">
        <v>2761528</v>
      </c>
      <c r="G394" s="2621">
        <v>5530298.7400000002</v>
      </c>
      <c r="H394" s="1"/>
      <c r="I394" s="1"/>
      <c r="J394" s="1"/>
      <c r="K394" s="1"/>
      <c r="L394" s="1"/>
      <c r="M394" s="1"/>
      <c r="N394" s="1"/>
      <c r="O394" s="1"/>
    </row>
    <row r="395" spans="2:15" ht="12.75" customHeight="1">
      <c r="B395" s="2960" t="s">
        <v>1425</v>
      </c>
      <c r="C395" s="2908"/>
      <c r="D395" s="2909"/>
      <c r="E395" s="76">
        <v>14709</v>
      </c>
      <c r="F395" s="77">
        <v>5228</v>
      </c>
      <c r="G395" s="2315">
        <v>0</v>
      </c>
      <c r="H395" s="1"/>
      <c r="I395" s="1"/>
      <c r="J395" s="1"/>
      <c r="K395" s="1"/>
      <c r="L395" s="1"/>
      <c r="M395" s="1"/>
      <c r="N395" s="1"/>
      <c r="O395" s="1"/>
    </row>
    <row r="396" spans="2:15" ht="12.75" customHeight="1">
      <c r="B396" s="2961" t="s">
        <v>1426</v>
      </c>
      <c r="C396" s="2930"/>
      <c r="D396" s="2931"/>
      <c r="E396" s="924">
        <v>121863</v>
      </c>
      <c r="F396" s="1205">
        <v>442336</v>
      </c>
      <c r="G396" s="2486">
        <v>1216201.04</v>
      </c>
      <c r="H396" s="1"/>
      <c r="I396" s="1"/>
      <c r="J396" s="1"/>
      <c r="K396" s="1"/>
      <c r="L396" s="1"/>
      <c r="M396" s="1"/>
      <c r="N396" s="1"/>
      <c r="O396" s="1"/>
    </row>
    <row r="397" spans="2:15" ht="12.75" customHeight="1">
      <c r="B397" s="12"/>
      <c r="C397" s="12"/>
      <c r="D397" s="12"/>
      <c r="E397" s="12"/>
      <c r="F397" s="12"/>
      <c r="G397" s="12"/>
      <c r="H397" s="1"/>
      <c r="I397" s="1"/>
      <c r="J397" s="1"/>
      <c r="K397" s="1"/>
      <c r="L397" s="1"/>
      <c r="M397" s="1"/>
      <c r="N397" s="1"/>
      <c r="O397" s="1"/>
    </row>
    <row r="398" spans="2:15" ht="15" customHeight="1">
      <c r="B398" s="3627" t="s">
        <v>1427</v>
      </c>
      <c r="C398" s="2885"/>
      <c r="D398" s="2885"/>
      <c r="E398" s="3624">
        <v>2021</v>
      </c>
      <c r="F398" s="3624">
        <v>2022</v>
      </c>
      <c r="G398" s="3628">
        <v>2023</v>
      </c>
      <c r="H398" s="1"/>
      <c r="I398" s="1"/>
      <c r="J398" s="1"/>
      <c r="K398" s="1"/>
      <c r="L398" s="1"/>
      <c r="M398" s="1"/>
      <c r="N398" s="1"/>
      <c r="O398" s="1"/>
    </row>
    <row r="399" spans="2:15" ht="12.75" customHeight="1">
      <c r="B399" s="2913"/>
      <c r="C399" s="2913"/>
      <c r="D399" s="2913"/>
      <c r="E399" s="2916"/>
      <c r="F399" s="2916"/>
      <c r="G399" s="2918"/>
      <c r="H399" s="1"/>
      <c r="I399" s="1"/>
      <c r="J399" s="1"/>
      <c r="K399" s="1"/>
      <c r="L399" s="1"/>
      <c r="M399" s="1"/>
      <c r="N399" s="1"/>
      <c r="O399" s="1"/>
    </row>
    <row r="400" spans="2:15" ht="12.75" customHeight="1">
      <c r="B400" s="2959" t="s">
        <v>1424</v>
      </c>
      <c r="C400" s="2926"/>
      <c r="D400" s="2927"/>
      <c r="E400" s="1195">
        <v>1005.45</v>
      </c>
      <c r="F400" s="1204">
        <v>29046.25</v>
      </c>
      <c r="G400" s="2621">
        <v>700192.34</v>
      </c>
      <c r="H400" s="1"/>
      <c r="I400" s="1"/>
      <c r="J400" s="1"/>
      <c r="K400" s="1"/>
      <c r="L400" s="1"/>
      <c r="M400" s="1"/>
      <c r="N400" s="1"/>
      <c r="O400" s="1"/>
    </row>
    <row r="401" spans="2:15" ht="12.75" customHeight="1">
      <c r="B401" s="2961" t="s">
        <v>1426</v>
      </c>
      <c r="C401" s="2930"/>
      <c r="D401" s="2931"/>
      <c r="E401" s="924">
        <v>14526.68</v>
      </c>
      <c r="F401" s="1205">
        <v>43491.12</v>
      </c>
      <c r="G401" s="2486">
        <v>84973.79</v>
      </c>
      <c r="H401" s="1"/>
      <c r="I401" s="1"/>
      <c r="J401" s="1"/>
      <c r="K401" s="1"/>
      <c r="L401" s="1"/>
      <c r="M401" s="1"/>
      <c r="N401" s="1"/>
      <c r="O401" s="1"/>
    </row>
    <row r="402" spans="2:15" ht="12.75" customHeight="1">
      <c r="B402" s="23"/>
      <c r="C402" s="23"/>
      <c r="D402" s="23"/>
      <c r="E402" s="23"/>
      <c r="F402" s="23"/>
      <c r="G402" s="23"/>
      <c r="H402" s="23"/>
      <c r="I402" s="23"/>
      <c r="J402" s="23"/>
      <c r="K402" s="23"/>
      <c r="L402" s="23"/>
      <c r="M402" s="23"/>
      <c r="N402" s="1"/>
      <c r="O402" s="1"/>
    </row>
    <row r="403" spans="2:15" ht="12.75" customHeight="1">
      <c r="B403" s="1"/>
      <c r="C403" s="1"/>
      <c r="D403" s="1"/>
      <c r="E403" s="1"/>
      <c r="F403" s="1"/>
      <c r="G403" s="1"/>
      <c r="H403" s="1"/>
      <c r="I403" s="1"/>
      <c r="J403" s="1"/>
      <c r="K403" s="1"/>
      <c r="L403" s="1"/>
      <c r="M403" s="1"/>
      <c r="N403" s="1"/>
      <c r="O403" s="1"/>
    </row>
    <row r="404" spans="2:15" ht="12.75" customHeight="1">
      <c r="B404" s="1705" t="s">
        <v>1428</v>
      </c>
      <c r="C404" s="1705"/>
      <c r="D404" s="1705"/>
      <c r="E404" s="1705"/>
      <c r="F404" s="1705"/>
      <c r="G404" s="1705"/>
      <c r="H404" s="1705"/>
      <c r="I404" s="1705"/>
      <c r="J404" s="1705"/>
      <c r="K404" s="1705"/>
      <c r="L404" s="1705"/>
      <c r="M404" s="1705"/>
      <c r="N404" s="1"/>
      <c r="O404" s="1" t="s">
        <v>1357</v>
      </c>
    </row>
    <row r="405" spans="2:15" ht="12.75" customHeight="1">
      <c r="B405" s="1"/>
      <c r="C405" s="1"/>
      <c r="D405" s="1"/>
      <c r="E405" s="1"/>
      <c r="F405" s="1"/>
      <c r="G405" s="1"/>
      <c r="H405" s="1"/>
      <c r="I405" s="1"/>
      <c r="J405" s="1"/>
      <c r="K405" s="1"/>
      <c r="L405" s="1"/>
      <c r="M405" s="1"/>
      <c r="N405" s="1"/>
      <c r="O405" s="1"/>
    </row>
    <row r="406" spans="2:15" ht="12.75" hidden="1" customHeight="1">
      <c r="B406" s="1"/>
      <c r="C406" s="1"/>
      <c r="D406" s="1"/>
      <c r="E406" s="1"/>
      <c r="F406" s="1"/>
      <c r="G406" s="1"/>
      <c r="H406" s="1"/>
      <c r="I406" s="1"/>
      <c r="J406" s="1"/>
      <c r="K406" s="1"/>
      <c r="L406" s="1"/>
      <c r="M406" s="1"/>
      <c r="N406" s="1"/>
      <c r="O406" s="1"/>
    </row>
    <row r="407" spans="2:15" ht="15" customHeight="1">
      <c r="B407" s="3627" t="s">
        <v>1429</v>
      </c>
      <c r="C407" s="2885"/>
      <c r="D407" s="2885"/>
      <c r="E407" s="2885"/>
      <c r="F407" s="2885"/>
      <c r="G407" s="2885"/>
      <c r="H407" s="2885"/>
      <c r="I407" s="2912"/>
      <c r="J407" s="3840" t="s">
        <v>1430</v>
      </c>
      <c r="K407" s="3624">
        <v>2022</v>
      </c>
      <c r="L407" s="3624">
        <v>2023</v>
      </c>
      <c r="M407" s="3628">
        <v>2024</v>
      </c>
      <c r="N407" s="1"/>
      <c r="O407" s="1"/>
    </row>
    <row r="408" spans="2:15" ht="15" customHeight="1">
      <c r="B408" s="2885"/>
      <c r="C408" s="2885"/>
      <c r="D408" s="2885"/>
      <c r="E408" s="2885"/>
      <c r="F408" s="2885"/>
      <c r="G408" s="2885"/>
      <c r="H408" s="2885"/>
      <c r="I408" s="2912"/>
      <c r="J408" s="2916"/>
      <c r="K408" s="2916"/>
      <c r="L408" s="2916"/>
      <c r="M408" s="2918"/>
      <c r="N408" s="1"/>
      <c r="O408" s="1"/>
    </row>
    <row r="409" spans="2:15" ht="12.75" customHeight="1">
      <c r="B409" s="2959" t="s">
        <v>1431</v>
      </c>
      <c r="C409" s="2926"/>
      <c r="D409" s="2926"/>
      <c r="E409" s="2926"/>
      <c r="F409" s="2926"/>
      <c r="G409" s="2926"/>
      <c r="H409" s="2926"/>
      <c r="I409" s="2927"/>
      <c r="J409" s="247">
        <v>5652874.0229159743</v>
      </c>
      <c r="K409" s="1868">
        <v>2628345.5541136074</v>
      </c>
      <c r="L409" s="1868">
        <v>6173698.6816007746</v>
      </c>
      <c r="M409" s="1868"/>
      <c r="N409" s="1"/>
      <c r="O409" s="1"/>
    </row>
    <row r="410" spans="2:15" ht="12.75" customHeight="1">
      <c r="B410" s="3037" t="s">
        <v>1432</v>
      </c>
      <c r="C410" s="2908"/>
      <c r="D410" s="2908"/>
      <c r="E410" s="2908"/>
      <c r="F410" s="2908"/>
      <c r="G410" s="2908"/>
      <c r="H410" s="2908"/>
      <c r="I410" s="2909"/>
      <c r="J410" s="2526">
        <v>509.40025555332613</v>
      </c>
      <c r="K410" s="2527">
        <v>500.19879864543947</v>
      </c>
      <c r="L410" s="2527">
        <v>485.25318959458031</v>
      </c>
      <c r="M410" s="2527"/>
      <c r="N410" s="1"/>
      <c r="O410" s="1"/>
    </row>
    <row r="411" spans="2:15" ht="12.75" customHeight="1">
      <c r="B411" s="3037" t="s">
        <v>1433</v>
      </c>
      <c r="C411" s="2908"/>
      <c r="D411" s="2908"/>
      <c r="E411" s="2908"/>
      <c r="F411" s="2908"/>
      <c r="G411" s="2908"/>
      <c r="H411" s="2908"/>
      <c r="I411" s="2909"/>
      <c r="J411" s="2526">
        <v>497.53111108358615</v>
      </c>
      <c r="K411" s="2527">
        <v>497.3442659481442</v>
      </c>
      <c r="L411" s="2527">
        <v>469.82227790341813</v>
      </c>
      <c r="M411" s="2527"/>
      <c r="N411" s="1"/>
      <c r="O411" s="1"/>
    </row>
    <row r="412" spans="2:15" ht="12.75" customHeight="1">
      <c r="B412" s="3037" t="s">
        <v>1434</v>
      </c>
      <c r="C412" s="2908"/>
      <c r="D412" s="2908"/>
      <c r="E412" s="2908"/>
      <c r="F412" s="2908"/>
      <c r="G412" s="2908"/>
      <c r="H412" s="2908"/>
      <c r="I412" s="2909"/>
      <c r="J412" s="2529">
        <v>0.63700000000000001</v>
      </c>
      <c r="K412" s="2530">
        <v>0.55900000000000005</v>
      </c>
      <c r="L412" s="2530">
        <v>0.61412059025542864</v>
      </c>
      <c r="M412" s="2530"/>
      <c r="N412" s="1"/>
      <c r="O412" s="1"/>
    </row>
    <row r="413" spans="2:15" ht="12.75" customHeight="1">
      <c r="B413" s="2960" t="s">
        <v>1435</v>
      </c>
      <c r="C413" s="2908"/>
      <c r="D413" s="2908"/>
      <c r="E413" s="2908"/>
      <c r="F413" s="2908"/>
      <c r="G413" s="2908"/>
      <c r="H413" s="2908"/>
      <c r="I413" s="2909"/>
      <c r="J413" s="2513">
        <v>3239.2071947235468</v>
      </c>
      <c r="K413" s="2514">
        <v>3315</v>
      </c>
      <c r="L413" s="2514">
        <v>3545.4911045195599</v>
      </c>
      <c r="M413" s="2514"/>
      <c r="N413" s="1"/>
      <c r="O413" s="1"/>
    </row>
    <row r="414" spans="2:15" ht="12.75" customHeight="1">
      <c r="B414" s="2960" t="s">
        <v>1436</v>
      </c>
      <c r="C414" s="2908"/>
      <c r="D414" s="2908"/>
      <c r="E414" s="2908"/>
      <c r="F414" s="2908"/>
      <c r="G414" s="2908"/>
      <c r="H414" s="2908"/>
      <c r="I414" s="2909"/>
      <c r="J414" s="1091">
        <v>11097116.58227507</v>
      </c>
      <c r="K414" s="280">
        <v>5254602</v>
      </c>
      <c r="L414" s="280">
        <v>12722633.903259411</v>
      </c>
      <c r="M414" s="280"/>
      <c r="N414" s="1"/>
      <c r="O414" s="1"/>
    </row>
    <row r="415" spans="2:15" ht="12.75" customHeight="1">
      <c r="B415" s="2961" t="s">
        <v>1437</v>
      </c>
      <c r="C415" s="2930"/>
      <c r="D415" s="2930"/>
      <c r="E415" s="2930"/>
      <c r="F415" s="2930"/>
      <c r="G415" s="2930"/>
      <c r="H415" s="2930"/>
      <c r="I415" s="2931"/>
      <c r="J415" s="1109">
        <v>12756434.829774845</v>
      </c>
      <c r="K415" s="999">
        <v>5432151</v>
      </c>
      <c r="L415" s="999">
        <v>11268661.061553407</v>
      </c>
      <c r="M415" s="999"/>
      <c r="N415" s="1"/>
      <c r="O415" s="1"/>
    </row>
    <row r="416" spans="2:15" ht="12.75" customHeight="1">
      <c r="B416" s="3223" t="s">
        <v>1438</v>
      </c>
      <c r="C416" s="2964"/>
      <c r="D416" s="2964"/>
      <c r="E416" s="2964"/>
      <c r="F416" s="2964"/>
      <c r="G416" s="2964"/>
      <c r="H416" s="2964"/>
      <c r="I416" s="2964"/>
      <c r="J416" s="2964"/>
      <c r="K416" s="2964"/>
      <c r="L416" s="2964"/>
      <c r="M416" s="2964"/>
      <c r="N416" s="1"/>
      <c r="O416" s="1"/>
    </row>
    <row r="419" spans="2:15" ht="12.75" customHeight="1">
      <c r="B419" s="1705" t="s">
        <v>1439</v>
      </c>
      <c r="C419" s="1705"/>
      <c r="D419" s="1705"/>
      <c r="E419" s="1705"/>
      <c r="F419" s="1705"/>
      <c r="G419" s="1705"/>
      <c r="H419" s="1705"/>
      <c r="I419" s="1705"/>
      <c r="J419" s="1705"/>
      <c r="K419" s="1705"/>
      <c r="L419" s="1705"/>
      <c r="M419" s="1705"/>
      <c r="N419" s="1"/>
      <c r="O419" s="1" t="s">
        <v>1357</v>
      </c>
    </row>
    <row r="420" spans="2:15" ht="12.75" customHeight="1">
      <c r="B420" s="1"/>
      <c r="C420" s="1"/>
      <c r="D420" s="1"/>
      <c r="E420" s="1"/>
      <c r="F420" s="1"/>
      <c r="G420" s="1"/>
      <c r="H420" s="1"/>
      <c r="I420" s="1"/>
      <c r="J420" s="1"/>
      <c r="K420" s="1"/>
      <c r="L420" s="1"/>
      <c r="M420" s="1"/>
      <c r="N420" s="1"/>
      <c r="O420" s="1"/>
    </row>
    <row r="421" spans="2:15" ht="15" customHeight="1">
      <c r="B421" s="3627" t="s">
        <v>1440</v>
      </c>
      <c r="C421" s="2885"/>
      <c r="D421" s="2912"/>
      <c r="E421" s="3624">
        <v>2022</v>
      </c>
      <c r="F421" s="3628">
        <v>2023</v>
      </c>
      <c r="G421" s="3628">
        <v>2024</v>
      </c>
      <c r="H421" s="1"/>
      <c r="I421" s="1"/>
      <c r="J421" s="1"/>
      <c r="K421" s="1"/>
      <c r="L421" s="1"/>
      <c r="M421" s="1"/>
      <c r="N421" s="1"/>
      <c r="O421" s="1"/>
    </row>
    <row r="422" spans="2:15" ht="15" customHeight="1">
      <c r="B422" s="2885"/>
      <c r="C422" s="2882"/>
      <c r="D422" s="2912"/>
      <c r="E422" s="2940"/>
      <c r="F422" s="2941"/>
      <c r="G422" s="2941"/>
      <c r="H422" s="1"/>
      <c r="I422" s="1"/>
      <c r="J422" s="1"/>
      <c r="K422" s="1"/>
      <c r="L422" s="1"/>
      <c r="M422" s="1"/>
      <c r="N422" s="1"/>
      <c r="O422" s="1"/>
    </row>
    <row r="423" spans="2:15" ht="12.75" customHeight="1">
      <c r="B423" s="2913"/>
      <c r="C423" s="2913"/>
      <c r="D423" s="2914"/>
      <c r="E423" s="2916"/>
      <c r="F423" s="2918"/>
      <c r="G423" s="2918"/>
      <c r="H423" s="1"/>
      <c r="I423" s="1"/>
      <c r="J423" s="1"/>
      <c r="K423" s="1"/>
      <c r="L423" s="1"/>
      <c r="M423" s="1"/>
      <c r="N423" s="1"/>
      <c r="O423" s="1"/>
    </row>
    <row r="424" spans="2:15" ht="15" customHeight="1">
      <c r="B424" s="2959" t="s">
        <v>1038</v>
      </c>
      <c r="C424" s="2926"/>
      <c r="D424" s="2927"/>
      <c r="E424" s="247">
        <v>2756496.7</v>
      </c>
      <c r="F424" s="1868">
        <v>5528123.7000000002</v>
      </c>
      <c r="G424" s="1868"/>
      <c r="H424" s="1"/>
      <c r="I424" s="1"/>
      <c r="J424" s="1"/>
      <c r="K424" s="1"/>
      <c r="L424" s="1"/>
      <c r="M424" s="1"/>
      <c r="N424" s="1"/>
      <c r="O424" s="1"/>
    </row>
    <row r="425" spans="2:15" ht="12.75" customHeight="1">
      <c r="B425" s="2960" t="s">
        <v>493</v>
      </c>
      <c r="C425" s="2908"/>
      <c r="D425" s="2909"/>
      <c r="E425" s="1091">
        <v>2131.8000000000002</v>
      </c>
      <c r="F425" s="280">
        <v>964.79</v>
      </c>
      <c r="G425" s="280"/>
      <c r="H425" s="1"/>
      <c r="I425" s="1"/>
      <c r="J425" s="1"/>
      <c r="K425" s="1"/>
      <c r="L425" s="1"/>
      <c r="M425" s="1"/>
      <c r="N425" s="1"/>
      <c r="O425" s="1"/>
    </row>
    <row r="426" spans="2:15" ht="12.75" customHeight="1">
      <c r="B426" s="2960" t="s">
        <v>494</v>
      </c>
      <c r="C426" s="2908"/>
      <c r="D426" s="2909"/>
      <c r="E426" s="1091">
        <v>2899.8</v>
      </c>
      <c r="F426" s="280">
        <v>518.27</v>
      </c>
      <c r="G426" s="280"/>
      <c r="H426" s="1"/>
      <c r="I426" s="1"/>
      <c r="J426" s="1"/>
      <c r="K426" s="1"/>
      <c r="L426" s="1"/>
      <c r="M426" s="1"/>
      <c r="N426" s="1"/>
      <c r="O426" s="1"/>
    </row>
    <row r="427" spans="2:15" ht="12.75" customHeight="1">
      <c r="B427" s="2960" t="s">
        <v>495</v>
      </c>
      <c r="C427" s="2908"/>
      <c r="D427" s="2909"/>
      <c r="E427" s="1091">
        <v>0</v>
      </c>
      <c r="F427" s="280">
        <v>691.98</v>
      </c>
      <c r="G427" s="280"/>
      <c r="H427" s="1"/>
      <c r="I427" s="1"/>
      <c r="J427" s="1"/>
      <c r="K427" s="1"/>
      <c r="L427" s="1"/>
      <c r="M427" s="1"/>
      <c r="N427" s="1"/>
      <c r="O427" s="1"/>
    </row>
    <row r="428" spans="2:15" ht="12.75" customHeight="1">
      <c r="B428" s="2960" t="s">
        <v>496</v>
      </c>
      <c r="C428" s="2908"/>
      <c r="D428" s="2909"/>
      <c r="E428" s="1091">
        <v>0</v>
      </c>
      <c r="F428" s="280">
        <v>0</v>
      </c>
      <c r="G428" s="280"/>
      <c r="H428" s="1"/>
      <c r="I428" s="1"/>
      <c r="J428" s="1"/>
      <c r="K428" s="1"/>
      <c r="L428" s="1"/>
      <c r="M428" s="1"/>
      <c r="N428" s="1"/>
      <c r="O428" s="1"/>
    </row>
    <row r="429" spans="2:15" ht="12.75" customHeight="1">
      <c r="B429" s="2960" t="s">
        <v>497</v>
      </c>
      <c r="C429" s="2908"/>
      <c r="D429" s="2909"/>
      <c r="E429" s="1091">
        <v>0</v>
      </c>
      <c r="F429" s="280">
        <v>0</v>
      </c>
      <c r="G429" s="280"/>
      <c r="H429" s="1"/>
      <c r="I429" s="1"/>
      <c r="J429" s="1"/>
      <c r="K429" s="1"/>
      <c r="L429" s="1"/>
      <c r="M429" s="1"/>
      <c r="N429" s="1"/>
      <c r="O429" s="1"/>
    </row>
    <row r="430" spans="2:15" ht="12.75" customHeight="1">
      <c r="B430" s="2960" t="s">
        <v>498</v>
      </c>
      <c r="C430" s="2908"/>
      <c r="D430" s="2909"/>
      <c r="E430" s="1091">
        <v>0</v>
      </c>
      <c r="F430" s="280">
        <v>0</v>
      </c>
      <c r="G430" s="280"/>
      <c r="H430" s="1"/>
      <c r="I430" s="1"/>
      <c r="J430" s="1"/>
      <c r="K430" s="1"/>
      <c r="L430" s="1"/>
      <c r="M430" s="1"/>
      <c r="N430" s="1"/>
      <c r="O430" s="1"/>
    </row>
    <row r="431" spans="2:15" ht="12.75" customHeight="1">
      <c r="B431" s="3037" t="s">
        <v>43</v>
      </c>
      <c r="C431" s="2908"/>
      <c r="D431" s="2909"/>
      <c r="E431" s="1092">
        <v>2761528.3</v>
      </c>
      <c r="F431" s="281">
        <v>5530298.7400000002</v>
      </c>
      <c r="G431" s="281"/>
      <c r="H431" s="1"/>
      <c r="I431" s="1"/>
      <c r="J431" s="1"/>
      <c r="K431" s="1"/>
      <c r="L431" s="1"/>
      <c r="M431" s="1"/>
      <c r="N431" s="1"/>
      <c r="O431" s="1"/>
    </row>
    <row r="432" spans="2:15" ht="12.75" customHeight="1">
      <c r="B432" s="3199" t="s">
        <v>1441</v>
      </c>
      <c r="C432" s="2993"/>
      <c r="D432" s="2994"/>
      <c r="E432" s="1206">
        <v>1</v>
      </c>
      <c r="F432" s="3842">
        <v>1</v>
      </c>
      <c r="G432" s="3842"/>
      <c r="H432" s="1"/>
      <c r="I432" s="1"/>
      <c r="J432" s="1"/>
      <c r="K432" s="1"/>
      <c r="L432" s="1"/>
      <c r="M432" s="1"/>
      <c r="N432" s="1"/>
      <c r="O432" s="1"/>
    </row>
    <row r="433" spans="2:15" ht="12.75" customHeight="1">
      <c r="B433" s="2901"/>
      <c r="C433" s="2901"/>
      <c r="D433" s="2955"/>
      <c r="E433" s="1207">
        <v>0</v>
      </c>
      <c r="F433" s="2948"/>
      <c r="G433" s="2948"/>
      <c r="H433" s="1"/>
      <c r="I433" s="1"/>
      <c r="J433" s="1"/>
      <c r="K433" s="1"/>
      <c r="L433" s="1"/>
      <c r="M433" s="1"/>
      <c r="N433" s="1"/>
      <c r="O433" s="1"/>
    </row>
    <row r="434" spans="2:15" ht="12.75" customHeight="1">
      <c r="B434" s="1"/>
      <c r="C434" s="1"/>
      <c r="D434" s="1"/>
      <c r="E434" s="1"/>
      <c r="F434" s="1"/>
      <c r="G434" s="1"/>
      <c r="H434" s="1"/>
      <c r="I434" s="1"/>
      <c r="J434" s="1"/>
      <c r="K434" s="1"/>
      <c r="L434" s="1"/>
      <c r="M434" s="1"/>
      <c r="N434" s="1"/>
      <c r="O434" s="1"/>
    </row>
    <row r="435" spans="2:15" ht="12.75" customHeight="1">
      <c r="B435" s="1"/>
      <c r="C435" s="1"/>
      <c r="D435" s="1"/>
      <c r="E435" s="1"/>
      <c r="F435" s="1"/>
      <c r="G435" s="1"/>
      <c r="H435" s="1"/>
      <c r="I435" s="1"/>
      <c r="J435" s="1"/>
      <c r="K435" s="1"/>
      <c r="L435" s="1"/>
      <c r="M435" s="1"/>
      <c r="N435" s="1"/>
      <c r="O435" s="1"/>
    </row>
    <row r="436" spans="2:15" ht="12.75" customHeight="1">
      <c r="B436" s="1705" t="s">
        <v>1442</v>
      </c>
      <c r="C436" s="1705"/>
      <c r="D436" s="1705"/>
      <c r="E436" s="1705"/>
      <c r="F436" s="1705"/>
      <c r="G436" s="1705"/>
      <c r="H436" s="1705"/>
      <c r="I436" s="1705"/>
      <c r="J436" s="1705"/>
      <c r="K436" s="1705"/>
      <c r="L436" s="1705"/>
      <c r="M436" s="1705"/>
      <c r="N436" s="1"/>
      <c r="O436" s="1" t="s">
        <v>1393</v>
      </c>
    </row>
    <row r="437" spans="2:15" ht="12.75" customHeight="1">
      <c r="B437" s="1"/>
      <c r="C437" s="1"/>
      <c r="D437" s="1"/>
      <c r="E437" s="1"/>
      <c r="F437" s="1"/>
      <c r="G437" s="1"/>
      <c r="H437" s="1"/>
      <c r="I437" s="1"/>
      <c r="J437" s="1"/>
      <c r="K437" s="1"/>
      <c r="L437" s="1"/>
      <c r="M437" s="1"/>
      <c r="N437" s="1"/>
      <c r="O437" s="1"/>
    </row>
    <row r="438" spans="2:15" ht="15" customHeight="1">
      <c r="B438" s="3627" t="s">
        <v>1443</v>
      </c>
      <c r="C438" s="2885"/>
      <c r="D438" s="2885"/>
      <c r="E438" s="2885"/>
      <c r="F438" s="2885"/>
      <c r="G438" s="2885"/>
      <c r="H438" s="2885"/>
      <c r="I438" s="2885"/>
      <c r="J438" s="2912"/>
      <c r="K438" s="3624">
        <v>2022</v>
      </c>
      <c r="L438" s="3628">
        <v>2023</v>
      </c>
      <c r="M438" s="3628">
        <v>2024</v>
      </c>
      <c r="N438" s="1"/>
      <c r="O438" s="1"/>
    </row>
    <row r="439" spans="2:15" ht="15" customHeight="1">
      <c r="B439" s="2913"/>
      <c r="C439" s="2913"/>
      <c r="D439" s="2913"/>
      <c r="E439" s="2913"/>
      <c r="F439" s="2913"/>
      <c r="G439" s="2913"/>
      <c r="H439" s="2913"/>
      <c r="I439" s="2913"/>
      <c r="J439" s="2914"/>
      <c r="K439" s="2916"/>
      <c r="L439" s="2918"/>
      <c r="M439" s="2918"/>
      <c r="N439" s="1"/>
      <c r="O439" s="1"/>
    </row>
    <row r="440" spans="2:15" ht="12.75" customHeight="1">
      <c r="B440" s="2959" t="s">
        <v>1444</v>
      </c>
      <c r="C440" s="2926"/>
      <c r="D440" s="2926"/>
      <c r="E440" s="2926"/>
      <c r="F440" s="2926"/>
      <c r="G440" s="2926"/>
      <c r="H440" s="2926"/>
      <c r="I440" s="2926"/>
      <c r="J440" s="2927"/>
      <c r="K440" s="247">
        <v>11786241</v>
      </c>
      <c r="L440" s="1868">
        <v>16985949.300000001</v>
      </c>
      <c r="M440" s="1868"/>
      <c r="N440" s="1"/>
      <c r="O440" s="1"/>
    </row>
    <row r="441" spans="2:15" ht="12.75" customHeight="1">
      <c r="B441" s="2960" t="s">
        <v>1445</v>
      </c>
      <c r="C441" s="2908"/>
      <c r="D441" s="2908"/>
      <c r="E441" s="2908"/>
      <c r="F441" s="2908"/>
      <c r="G441" s="2908"/>
      <c r="H441" s="2908"/>
      <c r="I441" s="2908"/>
      <c r="J441" s="2909"/>
      <c r="K441" s="1091">
        <v>801641</v>
      </c>
      <c r="L441" s="280">
        <v>4170899.86</v>
      </c>
      <c r="M441" s="280"/>
      <c r="N441" s="1"/>
      <c r="O441" s="1"/>
    </row>
    <row r="442" spans="2:15" ht="12.75" customHeight="1">
      <c r="B442" s="2960" t="s">
        <v>1446</v>
      </c>
      <c r="C442" s="2908"/>
      <c r="D442" s="2908"/>
      <c r="E442" s="2908"/>
      <c r="F442" s="2908"/>
      <c r="G442" s="2908"/>
      <c r="H442" s="2908"/>
      <c r="I442" s="2908"/>
      <c r="J442" s="2909"/>
      <c r="K442" s="1083">
        <v>6.8000000000000005E-2</v>
      </c>
      <c r="L442" s="144">
        <v>0.24555000055251547</v>
      </c>
      <c r="M442" s="144"/>
      <c r="N442" s="1"/>
      <c r="O442" s="1"/>
    </row>
    <row r="443" spans="2:15" ht="12.75" customHeight="1">
      <c r="B443" s="2960" t="s">
        <v>1447</v>
      </c>
      <c r="C443" s="2908"/>
      <c r="D443" s="2908"/>
      <c r="E443" s="2908"/>
      <c r="F443" s="2908"/>
      <c r="G443" s="2908"/>
      <c r="H443" s="2908"/>
      <c r="I443" s="2908"/>
      <c r="J443" s="2909"/>
      <c r="K443" s="1091">
        <v>0</v>
      </c>
      <c r="L443" s="280">
        <v>0</v>
      </c>
      <c r="M443" s="280"/>
      <c r="N443" s="1"/>
      <c r="O443" s="1"/>
    </row>
    <row r="444" spans="2:15" ht="12.75" customHeight="1">
      <c r="B444" s="2960" t="s">
        <v>1448</v>
      </c>
      <c r="C444" s="2908"/>
      <c r="D444" s="2908"/>
      <c r="E444" s="2908"/>
      <c r="F444" s="2908"/>
      <c r="G444" s="2908"/>
      <c r="H444" s="2908"/>
      <c r="I444" s="2908"/>
      <c r="J444" s="2909"/>
      <c r="K444" s="1083">
        <v>0</v>
      </c>
      <c r="L444" s="144">
        <v>0</v>
      </c>
      <c r="M444" s="144"/>
      <c r="N444" s="1"/>
      <c r="O444" s="1"/>
    </row>
    <row r="445" spans="2:15" ht="12.75" customHeight="1">
      <c r="B445" s="2960" t="s">
        <v>1449</v>
      </c>
      <c r="C445" s="2908"/>
      <c r="D445" s="2908"/>
      <c r="E445" s="2908"/>
      <c r="F445" s="2908"/>
      <c r="G445" s="2908"/>
      <c r="H445" s="2908"/>
      <c r="I445" s="2908"/>
      <c r="J445" s="2909"/>
      <c r="K445" s="1091">
        <v>441875</v>
      </c>
      <c r="L445" s="280">
        <v>0</v>
      </c>
      <c r="M445" s="280"/>
      <c r="N445" s="1"/>
      <c r="O445" s="1"/>
    </row>
    <row r="446" spans="2:15" ht="12.75" customHeight="1">
      <c r="B446" s="2961" t="s">
        <v>1450</v>
      </c>
      <c r="C446" s="2930"/>
      <c r="D446" s="2930"/>
      <c r="E446" s="2930"/>
      <c r="F446" s="2930"/>
      <c r="G446" s="2930"/>
      <c r="H446" s="2930"/>
      <c r="I446" s="2930"/>
      <c r="J446" s="2931"/>
      <c r="K446" s="1047">
        <v>3.6999999999999998E-2</v>
      </c>
      <c r="L446" s="142">
        <v>0</v>
      </c>
      <c r="M446" s="142"/>
      <c r="N446" s="1"/>
      <c r="O446" s="1"/>
    </row>
    <row r="451" spans="2:7" ht="12.75" customHeight="1">
      <c r="B451" s="1010" t="s">
        <v>1451</v>
      </c>
      <c r="C451" s="10"/>
      <c r="D451" s="10"/>
      <c r="E451" s="10"/>
      <c r="F451" s="10"/>
      <c r="G451" s="10"/>
    </row>
    <row r="452" spans="2:7" ht="12.75" customHeight="1">
      <c r="B452" s="1"/>
      <c r="C452" s="1"/>
      <c r="D452" s="1"/>
      <c r="E452" s="1"/>
      <c r="F452" s="1"/>
      <c r="G452" s="1"/>
    </row>
    <row r="453" spans="2:7" ht="12.75" customHeight="1">
      <c r="B453" s="1"/>
      <c r="C453" s="1"/>
      <c r="D453" s="1"/>
      <c r="E453" s="1"/>
      <c r="F453" s="1"/>
      <c r="G453" s="1"/>
    </row>
    <row r="454" spans="2:7" ht="12.75" customHeight="1">
      <c r="B454" s="1705" t="s">
        <v>1452</v>
      </c>
      <c r="C454" s="1705"/>
      <c r="D454" s="1705"/>
      <c r="E454" s="1705"/>
      <c r="F454" s="1705"/>
      <c r="G454" s="1705"/>
    </row>
    <row r="455" spans="2:7" ht="12.75" customHeight="1">
      <c r="B455" s="1"/>
      <c r="C455" s="1"/>
      <c r="D455" s="1"/>
      <c r="E455" s="1"/>
      <c r="F455" s="1"/>
      <c r="G455" s="1"/>
    </row>
    <row r="456" spans="2:7" ht="15" customHeight="1">
      <c r="B456" s="3627" t="s">
        <v>1453</v>
      </c>
      <c r="C456" s="2885"/>
      <c r="D456" s="2885"/>
      <c r="E456" s="3624">
        <v>2022</v>
      </c>
      <c r="F456" s="3624">
        <v>2023</v>
      </c>
      <c r="G456" s="3628">
        <v>2024</v>
      </c>
    </row>
    <row r="457" spans="2:7" ht="12.75" customHeight="1">
      <c r="B457" s="2913"/>
      <c r="C457" s="2913"/>
      <c r="D457" s="2913"/>
      <c r="E457" s="2916"/>
      <c r="F457" s="2916"/>
      <c r="G457" s="2918"/>
    </row>
    <row r="458" spans="2:7" ht="12.75" customHeight="1">
      <c r="B458" s="3835" t="s">
        <v>1454</v>
      </c>
      <c r="C458" s="2906"/>
      <c r="D458" s="2906"/>
      <c r="E458" s="2906"/>
      <c r="F458" s="2906"/>
      <c r="G458" s="2906"/>
    </row>
    <row r="459" spans="2:7" ht="12.75" customHeight="1">
      <c r="B459" s="3802" t="s">
        <v>1455</v>
      </c>
      <c r="C459" s="3022"/>
      <c r="D459" s="3023"/>
      <c r="E459" s="1040">
        <v>0</v>
      </c>
      <c r="F459" s="1922">
        <v>1013.01</v>
      </c>
      <c r="G459" s="1922">
        <v>1072.5999999999999</v>
      </c>
    </row>
    <row r="460" spans="2:7" ht="12.75" customHeight="1">
      <c r="B460" s="2960" t="s">
        <v>1456</v>
      </c>
      <c r="C460" s="2908"/>
      <c r="D460" s="2909"/>
      <c r="E460" s="1042">
        <v>404.2</v>
      </c>
      <c r="F460" s="265">
        <v>1323.88</v>
      </c>
      <c r="G460" s="265">
        <v>1502.1</v>
      </c>
    </row>
    <row r="461" spans="2:7" ht="12.75" customHeight="1">
      <c r="B461" s="2960" t="s">
        <v>1457</v>
      </c>
      <c r="C461" s="2908"/>
      <c r="D461" s="2909"/>
      <c r="E461" s="1042">
        <v>0</v>
      </c>
      <c r="F461" s="265">
        <v>88.94</v>
      </c>
      <c r="G461" s="265">
        <v>79.3</v>
      </c>
    </row>
    <row r="462" spans="2:7" ht="12.75" customHeight="1">
      <c r="B462" s="3071" t="s">
        <v>1458</v>
      </c>
      <c r="C462" s="2930"/>
      <c r="D462" s="2931"/>
      <c r="E462" s="1044">
        <v>404.2</v>
      </c>
      <c r="F462" s="266">
        <v>2425.8300000000004</v>
      </c>
      <c r="G462" s="266">
        <v>2654</v>
      </c>
    </row>
    <row r="463" spans="2:7" ht="12.75" customHeight="1">
      <c r="B463" s="3631" t="s">
        <v>1459</v>
      </c>
      <c r="C463" s="2901"/>
      <c r="D463" s="2901"/>
      <c r="E463" s="2901"/>
      <c r="F463" s="2901"/>
      <c r="G463" s="2901"/>
    </row>
    <row r="464" spans="2:7" ht="12.75" customHeight="1">
      <c r="B464" s="3838" t="s">
        <v>1456</v>
      </c>
      <c r="C464" s="2964"/>
      <c r="D464" s="3839"/>
      <c r="E464" s="1140">
        <v>0</v>
      </c>
      <c r="F464" s="2549">
        <v>217.09</v>
      </c>
      <c r="G464" s="1208"/>
    </row>
    <row r="465" spans="2:7" ht="15" customHeight="1">
      <c r="B465" s="3816" t="s">
        <v>1460</v>
      </c>
      <c r="C465" s="2933"/>
      <c r="D465" s="2933"/>
      <c r="E465" s="2933"/>
      <c r="F465" s="2933"/>
      <c r="G465" s="2933"/>
    </row>
    <row r="466" spans="2:7" ht="15" customHeight="1">
      <c r="B466" s="2885"/>
      <c r="C466" s="2882"/>
      <c r="D466" s="2882"/>
      <c r="E466" s="2882"/>
      <c r="F466" s="2882"/>
      <c r="G466" s="2885"/>
    </row>
    <row r="467" spans="2:7" ht="12.75" customHeight="1">
      <c r="B467" s="2901"/>
      <c r="C467" s="2901"/>
      <c r="D467" s="2901"/>
      <c r="E467" s="2901"/>
      <c r="F467" s="2901"/>
      <c r="G467" s="2901"/>
    </row>
    <row r="468" spans="2:7" ht="12.75" customHeight="1">
      <c r="B468" s="1"/>
      <c r="C468" s="1"/>
      <c r="D468" s="1"/>
      <c r="E468" s="1"/>
      <c r="F468" s="1"/>
      <c r="G468" s="1"/>
    </row>
    <row r="469" spans="2:7" ht="12.75" customHeight="1">
      <c r="B469" s="1"/>
      <c r="C469" s="1"/>
      <c r="D469" s="1"/>
      <c r="E469" s="1"/>
      <c r="F469" s="1"/>
      <c r="G469" s="1"/>
    </row>
    <row r="470" spans="2:7" ht="12.75" customHeight="1">
      <c r="B470" s="1705" t="s">
        <v>1461</v>
      </c>
      <c r="C470" s="1705"/>
      <c r="D470" s="1705"/>
      <c r="E470" s="1705"/>
      <c r="F470" s="1705"/>
      <c r="G470" s="1705"/>
    </row>
    <row r="471" spans="2:7" ht="12.75" customHeight="1">
      <c r="B471" s="1"/>
      <c r="C471" s="1"/>
      <c r="D471" s="1"/>
      <c r="E471" s="1"/>
      <c r="F471" s="1"/>
      <c r="G471" s="1"/>
    </row>
    <row r="472" spans="2:7" ht="15" customHeight="1">
      <c r="B472" s="3627" t="s">
        <v>1462</v>
      </c>
      <c r="C472" s="2885"/>
      <c r="D472" s="2885"/>
      <c r="E472" s="3624">
        <v>2022</v>
      </c>
      <c r="F472" s="3624">
        <v>2023</v>
      </c>
      <c r="G472" s="3628">
        <v>2024</v>
      </c>
    </row>
    <row r="473" spans="2:7" ht="12.75" customHeight="1">
      <c r="B473" s="2913"/>
      <c r="C473" s="2913"/>
      <c r="D473" s="2913"/>
      <c r="E473" s="2916"/>
      <c r="F473" s="2916"/>
      <c r="G473" s="2918"/>
    </row>
    <row r="474" spans="2:7" ht="12.75" customHeight="1">
      <c r="B474" s="3835" t="s">
        <v>1463</v>
      </c>
      <c r="C474" s="2906"/>
      <c r="D474" s="2906"/>
      <c r="E474" s="2906"/>
      <c r="F474" s="2906"/>
      <c r="G474" s="2906"/>
    </row>
    <row r="475" spans="2:7" ht="12.75" customHeight="1">
      <c r="B475" s="3802" t="s">
        <v>1455</v>
      </c>
      <c r="C475" s="3022"/>
      <c r="D475" s="3023"/>
      <c r="E475" s="1040">
        <v>113.9</v>
      </c>
      <c r="F475" s="1922">
        <v>242.31</v>
      </c>
      <c r="G475" s="1922">
        <v>218.6</v>
      </c>
    </row>
    <row r="476" spans="2:7" ht="12.75" customHeight="1">
      <c r="B476" s="2960" t="s">
        <v>1456</v>
      </c>
      <c r="C476" s="2908"/>
      <c r="D476" s="2909"/>
      <c r="E476" s="1042">
        <v>54.6</v>
      </c>
      <c r="F476" s="265">
        <v>99.52</v>
      </c>
      <c r="G476" s="265">
        <v>119.7</v>
      </c>
    </row>
    <row r="477" spans="2:7" ht="12.75" customHeight="1">
      <c r="B477" s="2960" t="s">
        <v>1457</v>
      </c>
      <c r="C477" s="2908"/>
      <c r="D477" s="2909"/>
      <c r="E477" s="1042">
        <v>0</v>
      </c>
      <c r="F477" s="265">
        <v>1.58</v>
      </c>
      <c r="G477" s="265">
        <v>1.7</v>
      </c>
    </row>
    <row r="478" spans="2:7" ht="12.75" customHeight="1">
      <c r="B478" s="3071" t="s">
        <v>1464</v>
      </c>
      <c r="C478" s="2930"/>
      <c r="D478" s="2931"/>
      <c r="E478" s="1044">
        <v>168.5</v>
      </c>
      <c r="F478" s="266">
        <v>343.40999999999997</v>
      </c>
      <c r="G478" s="266">
        <v>340</v>
      </c>
    </row>
    <row r="479" spans="2:7" ht="12.75" customHeight="1">
      <c r="B479" s="3631" t="s">
        <v>1465</v>
      </c>
      <c r="C479" s="2901"/>
      <c r="D479" s="2901"/>
      <c r="E479" s="2901"/>
      <c r="F479" s="2901"/>
      <c r="G479" s="2901"/>
    </row>
    <row r="480" spans="2:7" ht="12.75" customHeight="1">
      <c r="B480" s="3838" t="s">
        <v>1456</v>
      </c>
      <c r="C480" s="2964"/>
      <c r="D480" s="3839"/>
      <c r="E480" s="1140">
        <v>0</v>
      </c>
      <c r="F480" s="2549">
        <v>3.77</v>
      </c>
      <c r="G480" s="1208">
        <v>0</v>
      </c>
    </row>
    <row r="481" spans="2:7" ht="15" customHeight="1">
      <c r="B481" s="3816" t="s">
        <v>1466</v>
      </c>
      <c r="C481" s="2933"/>
      <c r="D481" s="2933"/>
      <c r="E481" s="2933"/>
      <c r="F481" s="2933"/>
      <c r="G481" s="2933"/>
    </row>
    <row r="482" spans="2:7" ht="15" customHeight="1">
      <c r="B482" s="2885"/>
      <c r="C482" s="2882"/>
      <c r="D482" s="2882"/>
      <c r="E482" s="2882"/>
      <c r="F482" s="2882"/>
      <c r="G482" s="2885"/>
    </row>
    <row r="483" spans="2:7" ht="15" customHeight="1">
      <c r="B483" s="2885"/>
      <c r="C483" s="2882"/>
      <c r="D483" s="2882"/>
      <c r="E483" s="2882"/>
      <c r="F483" s="2882"/>
      <c r="G483" s="2885"/>
    </row>
    <row r="484" spans="2:7" ht="15" customHeight="1">
      <c r="B484" s="2901"/>
      <c r="C484" s="2901"/>
      <c r="D484" s="2901"/>
      <c r="E484" s="2901"/>
      <c r="F484" s="2901"/>
      <c r="G484" s="2901"/>
    </row>
    <row r="485" spans="2:7" ht="12.75" customHeight="1">
      <c r="B485" s="1"/>
      <c r="C485" s="1"/>
      <c r="D485" s="1"/>
      <c r="E485" s="1"/>
      <c r="F485" s="1"/>
      <c r="G485" s="1"/>
    </row>
    <row r="486" spans="2:7" ht="12.75" customHeight="1">
      <c r="B486" s="1"/>
      <c r="C486" s="1"/>
      <c r="D486" s="1"/>
      <c r="E486" s="1"/>
      <c r="F486" s="1"/>
      <c r="G486" s="1"/>
    </row>
    <row r="487" spans="2:7" ht="12.75" customHeight="1">
      <c r="B487" s="1705" t="s">
        <v>1467</v>
      </c>
      <c r="C487" s="1705"/>
      <c r="D487" s="1705"/>
      <c r="E487" s="1705"/>
      <c r="F487" s="1705"/>
      <c r="G487" s="1705"/>
    </row>
    <row r="488" spans="2:7" ht="12.75" customHeight="1">
      <c r="B488" s="1"/>
      <c r="C488" s="1"/>
      <c r="D488" s="1"/>
      <c r="E488" s="1"/>
      <c r="F488" s="1"/>
      <c r="G488" s="1"/>
    </row>
    <row r="489" spans="2:7" ht="15" customHeight="1">
      <c r="B489" s="3627" t="s">
        <v>1468</v>
      </c>
      <c r="C489" s="2885"/>
      <c r="D489" s="2912"/>
      <c r="E489" s="3624">
        <v>2022</v>
      </c>
      <c r="F489" s="3624">
        <v>2023</v>
      </c>
      <c r="G489" s="3628">
        <v>2024</v>
      </c>
    </row>
    <row r="490" spans="2:7" ht="12.75" customHeight="1">
      <c r="B490" s="2913"/>
      <c r="C490" s="2913"/>
      <c r="D490" s="2914"/>
      <c r="E490" s="2916"/>
      <c r="F490" s="2916"/>
      <c r="G490" s="2918"/>
    </row>
    <row r="491" spans="2:7" ht="12.75" customHeight="1">
      <c r="B491" s="2959" t="s">
        <v>43</v>
      </c>
      <c r="C491" s="2926"/>
      <c r="D491" s="2927"/>
      <c r="E491" s="1142">
        <v>235.8</v>
      </c>
      <c r="F491" s="2550">
        <v>2082.4200000000005</v>
      </c>
      <c r="G491" s="2550">
        <v>2313.9</v>
      </c>
    </row>
    <row r="492" spans="2:7" ht="12.75" customHeight="1">
      <c r="B492" s="2961" t="s">
        <v>1469</v>
      </c>
      <c r="C492" s="2930"/>
      <c r="D492" s="2931"/>
      <c r="E492" s="1041">
        <v>0</v>
      </c>
      <c r="F492" s="210">
        <v>213.32</v>
      </c>
      <c r="G492" s="2622"/>
    </row>
    <row r="493" spans="2:7" ht="12.75" customHeight="1">
      <c r="B493" s="3816" t="s">
        <v>1470</v>
      </c>
      <c r="C493" s="2933"/>
      <c r="D493" s="2933"/>
      <c r="E493" s="2933"/>
      <c r="F493" s="2933"/>
      <c r="G493" s="2933"/>
    </row>
    <row r="494" spans="2:7" ht="12.75" customHeight="1">
      <c r="B494" s="2901"/>
      <c r="C494" s="2901"/>
      <c r="D494" s="2901"/>
      <c r="E494" s="2901"/>
      <c r="F494" s="2901"/>
      <c r="G494" s="2901"/>
    </row>
    <row r="497" spans="2:14" ht="15" customHeight="1">
      <c r="B497" s="3157" t="s">
        <v>1471</v>
      </c>
      <c r="C497" s="2885"/>
      <c r="D497" s="2885"/>
      <c r="E497" s="2885"/>
      <c r="F497" s="2885"/>
      <c r="G497" s="2885"/>
      <c r="H497" s="2885"/>
      <c r="I497" s="2885"/>
      <c r="J497" s="2885"/>
      <c r="K497" s="2885"/>
      <c r="L497" s="2885"/>
      <c r="M497" s="2885"/>
      <c r="N497" s="1" t="s">
        <v>1472</v>
      </c>
    </row>
    <row r="498" spans="2:14" ht="12.75" hidden="1" customHeight="1">
      <c r="B498" s="2885"/>
      <c r="C498" s="2885"/>
      <c r="D498" s="2885"/>
      <c r="E498" s="2885"/>
      <c r="F498" s="2885"/>
      <c r="G498" s="2885"/>
      <c r="H498" s="2885"/>
      <c r="I498" s="2885"/>
      <c r="J498" s="2885"/>
      <c r="K498" s="2885"/>
      <c r="L498" s="2885"/>
      <c r="M498" s="2885"/>
      <c r="N498" s="1"/>
    </row>
    <row r="499" spans="2:14" ht="12.75" customHeight="1">
      <c r="B499" s="1"/>
      <c r="C499" s="1"/>
      <c r="D499" s="1"/>
      <c r="E499" s="1"/>
      <c r="F499" s="1"/>
      <c r="G499" s="1"/>
      <c r="H499" s="1"/>
      <c r="I499" s="1"/>
      <c r="J499" s="1"/>
      <c r="K499" s="1"/>
      <c r="L499" s="1"/>
      <c r="M499" s="1"/>
      <c r="N499" s="1"/>
    </row>
    <row r="500" spans="2:14" ht="15" customHeight="1">
      <c r="B500" s="3662" t="s">
        <v>1473</v>
      </c>
      <c r="C500" s="2913"/>
      <c r="D500" s="2913"/>
      <c r="E500" s="2913"/>
      <c r="F500" s="2913"/>
      <c r="G500" s="2913"/>
      <c r="H500" s="2913"/>
      <c r="I500" s="2913"/>
      <c r="J500" s="2914"/>
      <c r="K500" s="1020">
        <v>2022</v>
      </c>
      <c r="L500" s="2478">
        <v>2023</v>
      </c>
      <c r="M500" s="2478">
        <v>2024</v>
      </c>
      <c r="N500" s="1"/>
    </row>
    <row r="501" spans="2:14" ht="15" customHeight="1">
      <c r="B501" s="3726" t="s">
        <v>1474</v>
      </c>
      <c r="C501" s="2926"/>
      <c r="D501" s="2926"/>
      <c r="E501" s="2926"/>
      <c r="F501" s="2926"/>
      <c r="G501" s="2926"/>
      <c r="H501" s="2926"/>
      <c r="I501" s="2926"/>
      <c r="J501" s="2927"/>
      <c r="K501" s="1142">
        <v>404.2</v>
      </c>
      <c r="L501" s="2550">
        <v>2425.8300000000004</v>
      </c>
      <c r="M501" s="2550">
        <v>2653.9</v>
      </c>
      <c r="N501" s="1"/>
    </row>
    <row r="502" spans="2:14" ht="15" customHeight="1">
      <c r="B502" s="3121" t="s">
        <v>1475</v>
      </c>
      <c r="C502" s="2908"/>
      <c r="D502" s="2908"/>
      <c r="E502" s="2908"/>
      <c r="F502" s="2908"/>
      <c r="G502" s="2908"/>
      <c r="H502" s="2908"/>
      <c r="I502" s="2908"/>
      <c r="J502" s="2909"/>
      <c r="K502" s="1083">
        <v>0.93</v>
      </c>
      <c r="L502" s="144">
        <v>0.86</v>
      </c>
      <c r="M502" s="932">
        <v>0.84599999999999997</v>
      </c>
      <c r="N502" s="1"/>
    </row>
    <row r="503" spans="2:14" ht="15" customHeight="1">
      <c r="B503" s="3121" t="s">
        <v>1476</v>
      </c>
      <c r="C503" s="2908"/>
      <c r="D503" s="2908"/>
      <c r="E503" s="2908"/>
      <c r="F503" s="2908"/>
      <c r="G503" s="2908"/>
      <c r="H503" s="2908"/>
      <c r="I503" s="2908"/>
      <c r="J503" s="2909"/>
      <c r="K503" s="1043">
        <v>0</v>
      </c>
      <c r="L503" s="267">
        <v>217.09</v>
      </c>
      <c r="M503" s="267">
        <v>0</v>
      </c>
      <c r="N503" s="1"/>
    </row>
    <row r="504" spans="2:14" ht="15" customHeight="1">
      <c r="B504" s="3121" t="s">
        <v>1477</v>
      </c>
      <c r="C504" s="2908"/>
      <c r="D504" s="2908"/>
      <c r="E504" s="2908"/>
      <c r="F504" s="2908"/>
      <c r="G504" s="2908"/>
      <c r="H504" s="2908"/>
      <c r="I504" s="2908"/>
      <c r="J504" s="2909"/>
      <c r="K504" s="1083">
        <v>2.5361844723454714E-4</v>
      </c>
      <c r="L504" s="144">
        <f>L503/L501</f>
        <v>8.9491019568560023E-2</v>
      </c>
      <c r="M504" s="144">
        <v>0</v>
      </c>
      <c r="N504" s="1"/>
    </row>
    <row r="505" spans="2:14" ht="15" customHeight="1">
      <c r="B505" s="3121" t="s">
        <v>1478</v>
      </c>
      <c r="C505" s="2908"/>
      <c r="D505" s="2908"/>
      <c r="E505" s="2908"/>
      <c r="F505" s="2908"/>
      <c r="G505" s="2908"/>
      <c r="H505" s="2908"/>
      <c r="I505" s="2908"/>
      <c r="J505" s="2909"/>
      <c r="K505" s="2541">
        <v>235.8</v>
      </c>
      <c r="L505" s="1949">
        <v>2082.4200000000005</v>
      </c>
      <c r="M505" s="1949">
        <v>2313.9</v>
      </c>
      <c r="N505" s="1"/>
    </row>
    <row r="506" spans="2:14" ht="15" customHeight="1">
      <c r="B506" s="3121" t="s">
        <v>1479</v>
      </c>
      <c r="C506" s="2908"/>
      <c r="D506" s="2908"/>
      <c r="E506" s="2908"/>
      <c r="F506" s="2908"/>
      <c r="G506" s="2908"/>
      <c r="H506" s="2908"/>
      <c r="I506" s="2908"/>
      <c r="J506" s="2909"/>
      <c r="K506" s="1042">
        <v>0</v>
      </c>
      <c r="L506" s="265">
        <v>213.32</v>
      </c>
      <c r="M506" s="265">
        <v>0</v>
      </c>
      <c r="N506" s="1"/>
    </row>
    <row r="507" spans="2:14" ht="15" customHeight="1">
      <c r="B507" s="3634" t="s">
        <v>1480</v>
      </c>
      <c r="C507" s="2930"/>
      <c r="D507" s="2930"/>
      <c r="E507" s="2930"/>
      <c r="F507" s="2930"/>
      <c r="G507" s="2930"/>
      <c r="H507" s="2930"/>
      <c r="I507" s="2930"/>
      <c r="J507" s="2931"/>
      <c r="K507" s="2552">
        <v>3.471524364619685E-4</v>
      </c>
      <c r="L507" s="2553">
        <f>L506/L505</f>
        <v>0.10243850904236414</v>
      </c>
      <c r="M507" s="2553">
        <v>0</v>
      </c>
      <c r="N507" s="1"/>
    </row>
    <row r="508" spans="2:14" ht="15" customHeight="1">
      <c r="B508" s="3819" t="s">
        <v>1481</v>
      </c>
      <c r="C508" s="2964"/>
      <c r="D508" s="2964"/>
      <c r="E508" s="2964"/>
      <c r="F508" s="2964"/>
      <c r="G508" s="2964"/>
      <c r="H508" s="2964"/>
      <c r="I508" s="2964"/>
      <c r="J508" s="2964"/>
      <c r="K508" s="2964"/>
      <c r="L508" s="2964"/>
      <c r="M508" s="2964"/>
      <c r="N508" s="1"/>
    </row>
    <row r="509" spans="2:14" ht="12.75" customHeight="1">
      <c r="B509" s="1"/>
      <c r="C509" s="1"/>
      <c r="D509" s="1"/>
      <c r="E509" s="1"/>
      <c r="F509" s="1"/>
      <c r="G509" s="1"/>
      <c r="H509" s="1"/>
      <c r="I509" s="1"/>
      <c r="J509" s="1"/>
      <c r="K509" s="1"/>
      <c r="L509" s="1"/>
      <c r="M509" s="1"/>
      <c r="N509" s="1"/>
    </row>
    <row r="510" spans="2:14" ht="12.75" customHeight="1">
      <c r="B510" s="1"/>
      <c r="C510" s="1"/>
      <c r="D510" s="1"/>
      <c r="E510" s="1"/>
      <c r="F510" s="1"/>
      <c r="G510" s="1"/>
      <c r="H510" s="1"/>
      <c r="I510" s="1"/>
      <c r="J510" s="1"/>
      <c r="K510" s="1"/>
      <c r="L510" s="1"/>
      <c r="M510" s="1"/>
      <c r="N510" s="1"/>
    </row>
    <row r="511" spans="2:14" ht="12.75" customHeight="1">
      <c r="B511" s="1705" t="s">
        <v>1482</v>
      </c>
      <c r="C511" s="1705"/>
      <c r="D511" s="1705"/>
      <c r="E511" s="1705"/>
      <c r="F511" s="1705"/>
      <c r="G511" s="1705"/>
      <c r="H511" s="1705"/>
      <c r="I511" s="1705"/>
      <c r="J511" s="1705"/>
      <c r="K511" s="1705"/>
      <c r="L511" s="1705"/>
      <c r="M511" s="1705"/>
      <c r="N511" s="1"/>
    </row>
    <row r="512" spans="2:14" ht="15" customHeight="1">
      <c r="B512" s="3157" t="s">
        <v>1483</v>
      </c>
      <c r="C512" s="2885"/>
      <c r="D512" s="2885"/>
      <c r="E512" s="2885"/>
      <c r="F512" s="2885"/>
      <c r="G512" s="2885"/>
      <c r="H512" s="2885"/>
      <c r="I512" s="2885"/>
      <c r="J512" s="2885"/>
      <c r="K512" s="2885"/>
      <c r="L512" s="2885"/>
      <c r="M512" s="2885"/>
      <c r="N512" s="1"/>
    </row>
    <row r="513" spans="2:13" ht="12.75" customHeight="1">
      <c r="B513" s="2885"/>
      <c r="C513" s="2885"/>
      <c r="D513" s="2885"/>
      <c r="E513" s="2885"/>
      <c r="F513" s="2885"/>
      <c r="G513" s="2885"/>
      <c r="H513" s="2885"/>
      <c r="I513" s="2885"/>
      <c r="J513" s="2885"/>
      <c r="K513" s="2885"/>
      <c r="L513" s="2885"/>
      <c r="M513" s="2885"/>
    </row>
    <row r="514" spans="2:13" ht="12.75" customHeight="1">
      <c r="B514" s="1"/>
      <c r="C514" s="1"/>
      <c r="D514" s="1"/>
      <c r="E514" s="1"/>
      <c r="F514" s="1"/>
      <c r="G514" s="1"/>
      <c r="H514" s="1"/>
      <c r="I514" s="1"/>
      <c r="J514" s="1"/>
      <c r="K514" s="1"/>
      <c r="L514" s="1"/>
      <c r="M514" s="1"/>
    </row>
    <row r="515" spans="2:13" ht="15" customHeight="1">
      <c r="B515" s="3627" t="s">
        <v>1484</v>
      </c>
      <c r="C515" s="2885"/>
      <c r="D515" s="2885"/>
      <c r="E515" s="3624">
        <v>2022</v>
      </c>
      <c r="F515" s="3628">
        <v>2023</v>
      </c>
      <c r="G515" s="3628">
        <v>2024</v>
      </c>
      <c r="H515" s="1"/>
      <c r="I515" s="1"/>
      <c r="J515" s="1"/>
      <c r="K515" s="1"/>
      <c r="L515" s="1"/>
      <c r="M515" s="1"/>
    </row>
    <row r="516" spans="2:13" ht="15" customHeight="1">
      <c r="B516" s="2913"/>
      <c r="C516" s="2913"/>
      <c r="D516" s="2913"/>
      <c r="E516" s="2916"/>
      <c r="F516" s="2918"/>
      <c r="G516" s="2918"/>
      <c r="H516" s="1"/>
      <c r="I516" s="1"/>
      <c r="J516" s="1"/>
      <c r="K516" s="1"/>
      <c r="L516" s="1"/>
      <c r="M516" s="1"/>
    </row>
    <row r="517" spans="2:13" ht="12.75" customHeight="1">
      <c r="B517" s="2960" t="s">
        <v>261</v>
      </c>
      <c r="C517" s="2908"/>
      <c r="D517" s="2909"/>
      <c r="E517" s="1142">
        <v>0</v>
      </c>
      <c r="F517" s="2550">
        <v>0</v>
      </c>
      <c r="G517" s="2550">
        <v>0</v>
      </c>
      <c r="H517" s="251"/>
      <c r="I517" s="1"/>
      <c r="J517" s="1"/>
      <c r="K517" s="1"/>
      <c r="L517" s="1"/>
      <c r="M517" s="1"/>
    </row>
    <row r="518" spans="2:13" ht="12.75" customHeight="1">
      <c r="B518" s="2960" t="s">
        <v>262</v>
      </c>
      <c r="C518" s="2908"/>
      <c r="D518" s="2909"/>
      <c r="E518" s="2541">
        <v>5251.9</v>
      </c>
      <c r="F518" s="1949">
        <v>8983.2999999999993</v>
      </c>
      <c r="G518" s="1949">
        <v>7815.6</v>
      </c>
      <c r="H518" s="251"/>
      <c r="I518" s="1"/>
      <c r="J518" s="1"/>
      <c r="K518" s="1"/>
      <c r="L518" s="1"/>
      <c r="M518" s="1"/>
    </row>
    <row r="519" spans="2:13" ht="12.75" customHeight="1">
      <c r="B519" s="2960" t="s">
        <v>263</v>
      </c>
      <c r="C519" s="2908"/>
      <c r="D519" s="2909"/>
      <c r="E519" s="1042">
        <v>1808.7</v>
      </c>
      <c r="F519" s="265">
        <v>7775.99</v>
      </c>
      <c r="G519" s="265">
        <v>4237.8999999999996</v>
      </c>
      <c r="H519" s="251"/>
      <c r="I519" s="1"/>
      <c r="J519" s="1"/>
      <c r="K519" s="1"/>
      <c r="L519" s="1"/>
      <c r="M519" s="1"/>
    </row>
    <row r="520" spans="2:13" ht="12.75" customHeight="1">
      <c r="B520" s="2960" t="s">
        <v>1485</v>
      </c>
      <c r="C520" s="2908"/>
      <c r="D520" s="2909"/>
      <c r="E520" s="1042">
        <v>14</v>
      </c>
      <c r="F520" s="265">
        <v>242.9</v>
      </c>
      <c r="G520" s="265">
        <v>212.9</v>
      </c>
      <c r="H520" s="251"/>
      <c r="I520" s="1"/>
      <c r="J520" s="1"/>
      <c r="K520" s="1"/>
      <c r="L520" s="1"/>
      <c r="M520" s="1"/>
    </row>
    <row r="521" spans="2:13" ht="12.75" customHeight="1">
      <c r="B521" s="2960" t="s">
        <v>1486</v>
      </c>
      <c r="C521" s="2908"/>
      <c r="D521" s="2909"/>
      <c r="E521" s="1042">
        <v>10.1</v>
      </c>
      <c r="F521" s="265">
        <v>3.18</v>
      </c>
      <c r="G521" s="265">
        <v>0.5</v>
      </c>
      <c r="H521" s="251"/>
      <c r="I521" s="1"/>
      <c r="J521" s="1"/>
      <c r="K521" s="1"/>
      <c r="L521" s="1"/>
      <c r="M521" s="1"/>
    </row>
    <row r="522" spans="2:13" ht="12.75" customHeight="1">
      <c r="B522" s="2960" t="s">
        <v>1487</v>
      </c>
      <c r="C522" s="2908"/>
      <c r="D522" s="2909"/>
      <c r="E522" s="1041">
        <v>459.8</v>
      </c>
      <c r="F522" s="210">
        <v>1381.8</v>
      </c>
      <c r="G522" s="210">
        <v>1102.5999999999999</v>
      </c>
      <c r="H522" s="251"/>
      <c r="I522" s="1"/>
      <c r="J522" s="1"/>
      <c r="K522" s="1"/>
      <c r="L522" s="1"/>
      <c r="M522" s="1"/>
    </row>
    <row r="523" spans="2:13" ht="12.75" customHeight="1">
      <c r="B523" s="3816" t="s">
        <v>1488</v>
      </c>
      <c r="C523" s="2933"/>
      <c r="D523" s="2933"/>
      <c r="E523" s="2933"/>
      <c r="F523" s="2933"/>
      <c r="G523" s="2933"/>
      <c r="H523" s="1"/>
      <c r="I523" s="1"/>
      <c r="J523" s="1"/>
      <c r="K523" s="1"/>
      <c r="L523" s="1"/>
      <c r="M523" s="1"/>
    </row>
    <row r="524" spans="2:13" ht="15" customHeight="1">
      <c r="B524" s="2901"/>
      <c r="C524" s="2901"/>
      <c r="D524" s="2901"/>
      <c r="E524" s="2901"/>
      <c r="F524" s="2901"/>
      <c r="G524" s="2901"/>
      <c r="H524" s="1"/>
      <c r="I524" s="1"/>
      <c r="J524" s="1"/>
      <c r="K524" s="1"/>
      <c r="L524" s="1"/>
      <c r="M524" s="1"/>
    </row>
    <row r="525" spans="2:13" ht="12.75" customHeight="1">
      <c r="B525" s="1"/>
      <c r="C525" s="1"/>
      <c r="D525" s="1"/>
      <c r="E525" s="1"/>
      <c r="F525" s="1"/>
      <c r="G525" s="1"/>
      <c r="H525" s="1"/>
      <c r="I525" s="1"/>
      <c r="J525" s="1"/>
      <c r="K525" s="1"/>
      <c r="L525" s="1"/>
      <c r="M525" s="1"/>
    </row>
    <row r="526" spans="2:13" ht="12.75" customHeight="1">
      <c r="B526" s="1"/>
      <c r="C526" s="1"/>
      <c r="D526" s="1"/>
      <c r="E526" s="1"/>
      <c r="F526" s="1"/>
      <c r="G526" s="1"/>
      <c r="H526" s="1"/>
      <c r="I526" s="1"/>
      <c r="J526" s="1"/>
      <c r="K526" s="1"/>
      <c r="L526" s="1"/>
      <c r="M526" s="1"/>
    </row>
    <row r="527" spans="2:13" ht="12.75" customHeight="1">
      <c r="B527" s="1705" t="s">
        <v>1489</v>
      </c>
      <c r="C527" s="1705"/>
      <c r="D527" s="1705"/>
      <c r="E527" s="1705"/>
      <c r="F527" s="1705"/>
      <c r="G527" s="1705"/>
      <c r="H527" s="1705"/>
      <c r="I527" s="1705"/>
      <c r="J527" s="1705"/>
      <c r="K527" s="1705"/>
      <c r="L527" s="1705"/>
      <c r="M527" s="1705"/>
    </row>
    <row r="529" spans="2:7" ht="15" customHeight="1">
      <c r="B529" s="3627" t="s">
        <v>1490</v>
      </c>
      <c r="C529" s="2885"/>
      <c r="D529" s="2885"/>
      <c r="E529" s="3624">
        <v>2022</v>
      </c>
      <c r="F529" s="3624">
        <v>2023</v>
      </c>
      <c r="G529" s="3628">
        <v>2024</v>
      </c>
    </row>
    <row r="530" spans="2:7" ht="12.75" customHeight="1">
      <c r="B530" s="2913"/>
      <c r="C530" s="2913"/>
      <c r="D530" s="2913"/>
      <c r="E530" s="2916"/>
      <c r="F530" s="2916"/>
      <c r="G530" s="2918"/>
    </row>
    <row r="531" spans="2:7" ht="12.75" customHeight="1">
      <c r="B531" s="3835" t="s">
        <v>1491</v>
      </c>
      <c r="C531" s="2906"/>
      <c r="D531" s="2906"/>
      <c r="E531" s="2906"/>
      <c r="F531" s="2906"/>
      <c r="G531" s="2906"/>
    </row>
    <row r="532" spans="2:7" ht="12.75" customHeight="1">
      <c r="B532" s="2960" t="s">
        <v>1492</v>
      </c>
      <c r="C532" s="2908"/>
      <c r="D532" s="2909"/>
      <c r="E532" s="1040">
        <v>0</v>
      </c>
      <c r="F532" s="1922">
        <v>11.12</v>
      </c>
      <c r="G532" s="1922">
        <v>0</v>
      </c>
    </row>
    <row r="533" spans="2:7" ht="12.75" customHeight="1">
      <c r="B533" s="2960" t="s">
        <v>1493</v>
      </c>
      <c r="C533" s="2908"/>
      <c r="D533" s="2909"/>
      <c r="E533" s="1042">
        <v>0</v>
      </c>
      <c r="F533" s="265">
        <v>0</v>
      </c>
      <c r="G533" s="265">
        <v>0</v>
      </c>
    </row>
    <row r="534" spans="2:7" ht="12.75" customHeight="1">
      <c r="B534" s="2960" t="s">
        <v>1494</v>
      </c>
      <c r="C534" s="2908"/>
      <c r="D534" s="2909"/>
      <c r="E534" s="1042">
        <v>269.69</v>
      </c>
      <c r="F534" s="265">
        <v>439.7</v>
      </c>
      <c r="G534" s="265">
        <v>442.2</v>
      </c>
    </row>
    <row r="535" spans="2:7" ht="12.75" customHeight="1">
      <c r="B535" s="2960" t="s">
        <v>1495</v>
      </c>
      <c r="C535" s="2908"/>
      <c r="D535" s="2909"/>
      <c r="E535" s="1042">
        <v>62.79</v>
      </c>
      <c r="F535" s="265">
        <v>79.760000000000005</v>
      </c>
      <c r="G535" s="265">
        <v>70.5</v>
      </c>
    </row>
    <row r="536" spans="2:7" ht="12.75" customHeight="1">
      <c r="B536" s="2960" t="s">
        <v>1496</v>
      </c>
      <c r="C536" s="2908"/>
      <c r="D536" s="2909"/>
      <c r="E536" s="1042">
        <v>6.67</v>
      </c>
      <c r="F536" s="265">
        <v>30.59</v>
      </c>
      <c r="G536" s="265">
        <v>380.6</v>
      </c>
    </row>
    <row r="537" spans="2:7" ht="12.75" customHeight="1">
      <c r="B537" s="3037" t="s">
        <v>43</v>
      </c>
      <c r="C537" s="2908"/>
      <c r="D537" s="2909"/>
      <c r="E537" s="1044">
        <v>339.15000000000003</v>
      </c>
      <c r="F537" s="266">
        <v>561.20000000000005</v>
      </c>
      <c r="G537" s="266">
        <v>893.3</v>
      </c>
    </row>
    <row r="538" spans="2:7" ht="15" customHeight="1">
      <c r="B538" s="3836" t="s">
        <v>1497</v>
      </c>
      <c r="C538" s="2964"/>
      <c r="D538" s="2964"/>
      <c r="E538" s="2964"/>
      <c r="F538" s="2964"/>
      <c r="G538" s="2964"/>
    </row>
    <row r="539" spans="2:7" ht="12.75" customHeight="1">
      <c r="B539" s="2960" t="s">
        <v>1492</v>
      </c>
      <c r="C539" s="2908"/>
      <c r="D539" s="2909"/>
      <c r="E539" s="1040">
        <v>0</v>
      </c>
      <c r="F539" s="1922">
        <v>124.82</v>
      </c>
      <c r="G539" s="1922">
        <v>80.400000000000006</v>
      </c>
    </row>
    <row r="540" spans="2:7" ht="12.75" customHeight="1">
      <c r="B540" s="2960" t="s">
        <v>1498</v>
      </c>
      <c r="C540" s="2908"/>
      <c r="D540" s="2909"/>
      <c r="E540" s="1042">
        <v>181.74</v>
      </c>
      <c r="F540" s="265">
        <v>390.95</v>
      </c>
      <c r="G540" s="265">
        <v>248</v>
      </c>
    </row>
    <row r="541" spans="2:7" ht="12.75" customHeight="1">
      <c r="B541" s="2960" t="s">
        <v>1495</v>
      </c>
      <c r="C541" s="2908"/>
      <c r="D541" s="2909"/>
      <c r="E541" s="1042">
        <v>0</v>
      </c>
      <c r="F541" s="265">
        <v>0</v>
      </c>
      <c r="G541" s="265">
        <v>0</v>
      </c>
    </row>
    <row r="542" spans="2:7" ht="12.75" customHeight="1">
      <c r="B542" s="2960" t="s">
        <v>1499</v>
      </c>
      <c r="C542" s="2908"/>
      <c r="D542" s="2909"/>
      <c r="E542" s="1042">
        <v>12.5</v>
      </c>
      <c r="F542" s="265">
        <v>88.79</v>
      </c>
      <c r="G542" s="265">
        <v>62.8</v>
      </c>
    </row>
    <row r="543" spans="2:7" ht="12.75" customHeight="1">
      <c r="B543" s="2960" t="s">
        <v>1500</v>
      </c>
      <c r="C543" s="2908"/>
      <c r="D543" s="2909"/>
      <c r="E543" s="1042">
        <v>708.7</v>
      </c>
      <c r="F543" s="265">
        <v>1575.76</v>
      </c>
      <c r="G543" s="265">
        <v>1784.1</v>
      </c>
    </row>
    <row r="544" spans="2:7" ht="12.75" customHeight="1">
      <c r="B544" s="2960" t="s">
        <v>1496</v>
      </c>
      <c r="C544" s="2908"/>
      <c r="D544" s="2909"/>
      <c r="E544" s="1042">
        <v>1012.16</v>
      </c>
      <c r="F544" s="265">
        <v>4744.5</v>
      </c>
      <c r="G544" s="265">
        <v>10650.3</v>
      </c>
    </row>
    <row r="545" spans="2:7" ht="12.75" customHeight="1">
      <c r="B545" s="3071" t="s">
        <v>43</v>
      </c>
      <c r="C545" s="2930"/>
      <c r="D545" s="2931"/>
      <c r="E545" s="1044">
        <v>1915.1</v>
      </c>
      <c r="F545" s="266">
        <v>6924.8</v>
      </c>
      <c r="G545" s="266">
        <v>12825.6</v>
      </c>
    </row>
    <row r="546" spans="2:7" ht="12.75" customHeight="1">
      <c r="B546" s="3816" t="s">
        <v>1501</v>
      </c>
      <c r="C546" s="2933"/>
      <c r="D546" s="2933"/>
      <c r="E546" s="2933"/>
      <c r="F546" s="2933"/>
      <c r="G546" s="2933"/>
    </row>
    <row r="547" spans="2:7" ht="12.75" customHeight="1">
      <c r="B547" s="2885"/>
      <c r="C547" s="2882"/>
      <c r="D547" s="2882"/>
      <c r="E547" s="2882"/>
      <c r="F547" s="2882"/>
      <c r="G547" s="2885"/>
    </row>
    <row r="548" spans="2:7" ht="12.75" customHeight="1">
      <c r="B548" s="2885"/>
      <c r="C548" s="2882"/>
      <c r="D548" s="2882"/>
      <c r="E548" s="2882"/>
      <c r="F548" s="2882"/>
      <c r="G548" s="2885"/>
    </row>
    <row r="549" spans="2:7" ht="15" customHeight="1">
      <c r="B549" s="2901"/>
      <c r="C549" s="2901"/>
      <c r="D549" s="2901"/>
      <c r="E549" s="2901"/>
      <c r="F549" s="2901"/>
      <c r="G549" s="2901"/>
    </row>
    <row r="550" spans="2:7" ht="12.75" customHeight="1">
      <c r="B550" s="11"/>
      <c r="C550" s="11"/>
      <c r="D550" s="11"/>
      <c r="E550" s="11"/>
      <c r="F550" s="268"/>
      <c r="G550" s="268"/>
    </row>
    <row r="551" spans="2:7" ht="12.75" customHeight="1">
      <c r="B551" s="1"/>
      <c r="C551" s="1"/>
      <c r="D551" s="1"/>
      <c r="E551" s="1"/>
      <c r="F551" s="1"/>
      <c r="G551" s="1"/>
    </row>
    <row r="552" spans="2:7" ht="12.75" customHeight="1">
      <c r="B552" s="1705" t="s">
        <v>1502</v>
      </c>
      <c r="C552" s="1705"/>
      <c r="D552" s="1705"/>
      <c r="E552" s="1705"/>
      <c r="F552" s="1705"/>
      <c r="G552" s="1705"/>
    </row>
    <row r="553" spans="2:7" ht="12.75" customHeight="1">
      <c r="B553" s="1"/>
      <c r="C553" s="1"/>
      <c r="D553" s="1"/>
      <c r="E553" s="1"/>
      <c r="F553" s="1"/>
      <c r="G553" s="1"/>
    </row>
    <row r="554" spans="2:7" ht="15" customHeight="1">
      <c r="B554" s="3627" t="s">
        <v>1503</v>
      </c>
      <c r="C554" s="2885"/>
      <c r="D554" s="2912"/>
      <c r="E554" s="3624">
        <v>2022</v>
      </c>
      <c r="F554" s="3624">
        <v>2023</v>
      </c>
      <c r="G554" s="3628">
        <v>2024</v>
      </c>
    </row>
    <row r="555" spans="2:7" ht="15" customHeight="1">
      <c r="B555" s="2885"/>
      <c r="C555" s="2882"/>
      <c r="D555" s="2912"/>
      <c r="E555" s="2940"/>
      <c r="F555" s="2940"/>
      <c r="G555" s="2941"/>
    </row>
    <row r="556" spans="2:7" ht="12.75" customHeight="1">
      <c r="B556" s="2913"/>
      <c r="C556" s="2913"/>
      <c r="D556" s="2914"/>
      <c r="E556" s="2916"/>
      <c r="F556" s="2916"/>
      <c r="G556" s="2918"/>
    </row>
    <row r="557" spans="2:7" ht="12.75" customHeight="1">
      <c r="B557" s="3835" t="s">
        <v>1491</v>
      </c>
      <c r="C557" s="2906"/>
      <c r="D557" s="2906"/>
      <c r="E557" s="2906"/>
      <c r="F557" s="2906"/>
      <c r="G557" s="2906"/>
    </row>
    <row r="558" spans="2:7" ht="12.75" customHeight="1">
      <c r="B558" s="2960" t="s">
        <v>1504</v>
      </c>
      <c r="C558" s="2908"/>
      <c r="D558" s="2909"/>
      <c r="E558" s="1040">
        <v>98.97</v>
      </c>
      <c r="F558" s="1922">
        <v>317.70999999999998</v>
      </c>
      <c r="G558" s="1922">
        <v>375.8</v>
      </c>
    </row>
    <row r="559" spans="2:7" ht="12.75" customHeight="1">
      <c r="B559" s="2960" t="s">
        <v>1505</v>
      </c>
      <c r="C559" s="2908"/>
      <c r="D559" s="2909"/>
      <c r="E559" s="1042">
        <v>0.47</v>
      </c>
      <c r="F559" s="265">
        <v>12.8573</v>
      </c>
      <c r="G559" s="265">
        <v>363.1</v>
      </c>
    </row>
    <row r="560" spans="2:7" ht="12.75" customHeight="1">
      <c r="B560" s="2960" t="s">
        <v>1506</v>
      </c>
      <c r="C560" s="2908"/>
      <c r="D560" s="2909"/>
      <c r="E560" s="1042">
        <v>0.1</v>
      </c>
      <c r="F560" s="265">
        <v>0</v>
      </c>
      <c r="G560" s="265">
        <v>0</v>
      </c>
    </row>
    <row r="561" spans="2:7" ht="12.75" customHeight="1">
      <c r="B561" s="2960" t="s">
        <v>1507</v>
      </c>
      <c r="C561" s="2908"/>
      <c r="D561" s="2909"/>
      <c r="E561" s="1042">
        <v>19.899999999999999</v>
      </c>
      <c r="F561" s="265">
        <v>81.527000000000001</v>
      </c>
      <c r="G561" s="265">
        <v>88.1</v>
      </c>
    </row>
    <row r="562" spans="2:7" ht="12.75" customHeight="1">
      <c r="B562" s="3037" t="s">
        <v>43</v>
      </c>
      <c r="C562" s="2908"/>
      <c r="D562" s="2909"/>
      <c r="E562" s="1044">
        <v>119.44</v>
      </c>
      <c r="F562" s="266">
        <v>412.09429999999998</v>
      </c>
      <c r="G562" s="266">
        <v>827</v>
      </c>
    </row>
    <row r="563" spans="2:7" ht="15" customHeight="1">
      <c r="B563" s="3837"/>
      <c r="C563" s="2964"/>
      <c r="D563" s="2964"/>
      <c r="E563" s="2964"/>
      <c r="F563" s="2964"/>
      <c r="G563" s="2964"/>
    </row>
    <row r="564" spans="2:7" ht="12.75" customHeight="1">
      <c r="B564" s="2960" t="s">
        <v>1504</v>
      </c>
      <c r="C564" s="2908"/>
      <c r="D564" s="2909"/>
      <c r="E564" s="1040">
        <v>46.524000000000001</v>
      </c>
      <c r="F564" s="1922">
        <v>305.19</v>
      </c>
      <c r="G564" s="1922">
        <v>53.5</v>
      </c>
    </row>
    <row r="565" spans="2:7" ht="12.75" customHeight="1">
      <c r="B565" s="2960" t="s">
        <v>1505</v>
      </c>
      <c r="C565" s="2908"/>
      <c r="D565" s="2909"/>
      <c r="E565" s="1042">
        <v>716.19399999999996</v>
      </c>
      <c r="F565" s="265">
        <v>3247.4</v>
      </c>
      <c r="G565" s="265">
        <v>8426.2000000000007</v>
      </c>
    </row>
    <row r="566" spans="2:7" ht="12.75" customHeight="1">
      <c r="B566" s="2960" t="s">
        <v>1506</v>
      </c>
      <c r="C566" s="2908"/>
      <c r="D566" s="2909"/>
      <c r="E566" s="2540">
        <v>527.52</v>
      </c>
      <c r="F566" s="1004">
        <v>1317.32</v>
      </c>
      <c r="G566" s="265">
        <v>1064</v>
      </c>
    </row>
    <row r="567" spans="2:7" ht="12.75" customHeight="1">
      <c r="B567" s="3071" t="s">
        <v>43</v>
      </c>
      <c r="C567" s="2930"/>
      <c r="D567" s="2931"/>
      <c r="E567" s="1044">
        <v>1290.2379999999998</v>
      </c>
      <c r="F567" s="266">
        <v>4869.8999999999996</v>
      </c>
      <c r="G567" s="266">
        <v>9543.7000000000007</v>
      </c>
    </row>
    <row r="568" spans="2:7" ht="12.75" customHeight="1">
      <c r="B568" s="3816" t="s">
        <v>1508</v>
      </c>
      <c r="C568" s="2933"/>
      <c r="D568" s="2933"/>
      <c r="E568" s="2933"/>
      <c r="F568" s="2933"/>
      <c r="G568" s="2933"/>
    </row>
    <row r="569" spans="2:7" ht="15" customHeight="1">
      <c r="B569" s="2885"/>
      <c r="C569" s="2882"/>
      <c r="D569" s="2882"/>
      <c r="E569" s="2882"/>
      <c r="F569" s="2882"/>
      <c r="G569" s="2885"/>
    </row>
    <row r="570" spans="2:7" ht="15" customHeight="1">
      <c r="B570" s="2901"/>
      <c r="C570" s="2901"/>
      <c r="D570" s="2901"/>
      <c r="E570" s="2901"/>
      <c r="F570" s="2901"/>
      <c r="G570" s="2901"/>
    </row>
    <row r="571" spans="2:7" ht="12.75" customHeight="1">
      <c r="B571" s="1"/>
      <c r="C571" s="1"/>
      <c r="D571" s="1"/>
      <c r="E571" s="1"/>
      <c r="F571" s="1"/>
      <c r="G571" s="1"/>
    </row>
    <row r="572" spans="2:7" ht="12.75" customHeight="1">
      <c r="B572" s="1"/>
      <c r="C572" s="1"/>
      <c r="D572" s="1"/>
      <c r="E572" s="1"/>
      <c r="F572" s="1"/>
      <c r="G572" s="1"/>
    </row>
    <row r="573" spans="2:7" ht="12.75" customHeight="1">
      <c r="B573" s="1705" t="s">
        <v>1509</v>
      </c>
      <c r="C573" s="1705"/>
      <c r="D573" s="1705"/>
      <c r="E573" s="1705"/>
      <c r="F573" s="1705"/>
      <c r="G573" s="1705"/>
    </row>
    <row r="574" spans="2:7" ht="12.75" customHeight="1">
      <c r="B574" s="1"/>
      <c r="C574" s="1"/>
      <c r="D574" s="1"/>
      <c r="E574" s="1"/>
      <c r="F574" s="1"/>
      <c r="G574" s="1"/>
    </row>
    <row r="575" spans="2:7" ht="15" customHeight="1">
      <c r="B575" s="3627" t="s">
        <v>1510</v>
      </c>
      <c r="C575" s="2885"/>
      <c r="D575" s="2912"/>
      <c r="E575" s="3624">
        <v>2022</v>
      </c>
      <c r="F575" s="3624">
        <v>2023</v>
      </c>
      <c r="G575" s="3628">
        <v>2024</v>
      </c>
    </row>
    <row r="576" spans="2:7" ht="15" customHeight="1">
      <c r="B576" s="2885"/>
      <c r="C576" s="2882"/>
      <c r="D576" s="2912"/>
      <c r="E576" s="2940"/>
      <c r="F576" s="2940"/>
      <c r="G576" s="2941"/>
    </row>
    <row r="577" spans="2:7" ht="12.75" customHeight="1">
      <c r="B577" s="2913"/>
      <c r="C577" s="2913"/>
      <c r="D577" s="2914"/>
      <c r="E577" s="2916"/>
      <c r="F577" s="2916"/>
      <c r="G577" s="2918"/>
    </row>
    <row r="578" spans="2:7" ht="12.75" customHeight="1">
      <c r="B578" s="3835" t="s">
        <v>1491</v>
      </c>
      <c r="C578" s="2906"/>
      <c r="D578" s="2906"/>
      <c r="E578" s="2906"/>
      <c r="F578" s="2906"/>
      <c r="G578" s="2906"/>
    </row>
    <row r="579" spans="2:7" ht="12.75" customHeight="1">
      <c r="B579" s="2960" t="s">
        <v>1511</v>
      </c>
      <c r="C579" s="2908"/>
      <c r="D579" s="2909"/>
      <c r="E579" s="1040">
        <v>157.239</v>
      </c>
      <c r="F579" s="1922">
        <v>213.05</v>
      </c>
      <c r="G579" s="1922">
        <v>203.6</v>
      </c>
    </row>
    <row r="580" spans="2:7" ht="12.75" customHeight="1">
      <c r="B580" s="2960" t="s">
        <v>1512</v>
      </c>
      <c r="C580" s="2908"/>
      <c r="D580" s="2909"/>
      <c r="E580" s="1042">
        <v>18.97</v>
      </c>
      <c r="F580" s="265">
        <v>12.17</v>
      </c>
      <c r="G580" s="265">
        <v>22.3</v>
      </c>
    </row>
    <row r="581" spans="2:7" ht="12.75" customHeight="1">
      <c r="B581" s="2960" t="s">
        <v>1513</v>
      </c>
      <c r="C581" s="2908"/>
      <c r="D581" s="2909"/>
      <c r="E581" s="1042">
        <v>0</v>
      </c>
      <c r="F581" s="265">
        <v>62.81</v>
      </c>
      <c r="G581" s="265">
        <v>80.599999999999994</v>
      </c>
    </row>
    <row r="582" spans="2:7" ht="12.75" customHeight="1">
      <c r="B582" s="2960" t="s">
        <v>1514</v>
      </c>
      <c r="C582" s="2908"/>
      <c r="D582" s="2909"/>
      <c r="E582" s="1042">
        <v>0</v>
      </c>
      <c r="F582" s="265">
        <v>0.38</v>
      </c>
      <c r="G582" s="265">
        <v>2</v>
      </c>
    </row>
    <row r="583" spans="2:7" ht="12.75" customHeight="1">
      <c r="B583" s="3037" t="s">
        <v>43</v>
      </c>
      <c r="C583" s="2908"/>
      <c r="D583" s="2909"/>
      <c r="E583" s="1044">
        <v>176.209</v>
      </c>
      <c r="F583" s="266">
        <v>288.40999999999997</v>
      </c>
      <c r="G583" s="266">
        <v>308.5</v>
      </c>
    </row>
    <row r="584" spans="2:7" ht="12.75" customHeight="1">
      <c r="B584" s="3836" t="s">
        <v>1497</v>
      </c>
      <c r="C584" s="2964"/>
      <c r="D584" s="2964"/>
      <c r="E584" s="2964"/>
      <c r="F584" s="2964"/>
      <c r="G584" s="2964"/>
    </row>
    <row r="585" spans="2:7" ht="12.75" customHeight="1">
      <c r="B585" s="2960" t="s">
        <v>1515</v>
      </c>
      <c r="C585" s="2908"/>
      <c r="D585" s="2909"/>
      <c r="E585" s="1040">
        <v>373.07400000000001</v>
      </c>
      <c r="F585" s="1922">
        <v>981</v>
      </c>
      <c r="G585" s="1922">
        <v>764</v>
      </c>
    </row>
    <row r="586" spans="2:7" ht="12.75" customHeight="1">
      <c r="B586" s="2960" t="s">
        <v>1512</v>
      </c>
      <c r="C586" s="2908"/>
      <c r="D586" s="2909"/>
      <c r="E586" s="2541">
        <v>4.1999999999999997E-3</v>
      </c>
      <c r="F586" s="1949">
        <v>79.5</v>
      </c>
      <c r="G586" s="1949">
        <v>381.5</v>
      </c>
    </row>
    <row r="587" spans="2:7" ht="12.75" customHeight="1">
      <c r="B587" s="2960" t="s">
        <v>1513</v>
      </c>
      <c r="C587" s="2908"/>
      <c r="D587" s="2909"/>
      <c r="E587" s="1042">
        <v>160.76</v>
      </c>
      <c r="F587" s="265">
        <v>1180.5999999999999</v>
      </c>
      <c r="G587" s="265">
        <v>1782.4</v>
      </c>
    </row>
    <row r="588" spans="2:7" ht="12.75" customHeight="1">
      <c r="B588" s="2960" t="s">
        <v>1514</v>
      </c>
      <c r="C588" s="2908"/>
      <c r="D588" s="2909"/>
      <c r="E588" s="1042">
        <v>217.46</v>
      </c>
      <c r="F588" s="265">
        <v>101.71</v>
      </c>
      <c r="G588" s="265">
        <v>155.5</v>
      </c>
    </row>
    <row r="589" spans="2:7" ht="12.75" customHeight="1">
      <c r="B589" s="3071" t="s">
        <v>43</v>
      </c>
      <c r="C589" s="2930"/>
      <c r="D589" s="2931"/>
      <c r="E589" s="1044">
        <v>751.29820000000007</v>
      </c>
      <c r="F589" s="266">
        <v>2342.8000000000002</v>
      </c>
      <c r="G589" s="266">
        <v>3083.4</v>
      </c>
    </row>
    <row r="590" spans="2:7" ht="12.75" customHeight="1">
      <c r="B590" s="3816" t="s">
        <v>1516</v>
      </c>
      <c r="C590" s="2933"/>
      <c r="D590" s="2933"/>
      <c r="E590" s="2933"/>
      <c r="F590" s="2933"/>
      <c r="G590" s="2933"/>
    </row>
    <row r="591" spans="2:7" ht="12.75" customHeight="1">
      <c r="B591" s="2885"/>
      <c r="C591" s="2882"/>
      <c r="D591" s="2882"/>
      <c r="E591" s="2882"/>
      <c r="F591" s="2882"/>
      <c r="G591" s="2885"/>
    </row>
    <row r="592" spans="2:7" ht="12.75" customHeight="1">
      <c r="B592" s="2901"/>
      <c r="C592" s="2901"/>
      <c r="D592" s="2901"/>
      <c r="E592" s="2901"/>
      <c r="F592" s="2901"/>
      <c r="G592" s="2901"/>
    </row>
    <row r="598" spans="2:13" ht="12.75" customHeight="1">
      <c r="B598" s="1705" t="s">
        <v>1517</v>
      </c>
      <c r="C598" s="1705"/>
      <c r="D598" s="1705"/>
      <c r="E598" s="1705"/>
      <c r="F598" s="1705"/>
      <c r="G598" s="1705"/>
      <c r="H598" s="1705"/>
      <c r="I598" s="1705"/>
      <c r="J598" s="1705"/>
      <c r="K598" s="1705"/>
      <c r="L598" s="1705"/>
      <c r="M598" s="1705"/>
    </row>
    <row r="599" spans="2:13" ht="12.75" customHeight="1">
      <c r="B599" s="1"/>
      <c r="C599" s="1"/>
      <c r="D599" s="1"/>
      <c r="E599" s="1"/>
      <c r="F599" s="1"/>
      <c r="G599" s="1"/>
      <c r="H599" s="1"/>
      <c r="I599" s="1"/>
      <c r="J599" s="1"/>
      <c r="K599" s="1"/>
      <c r="L599" s="1"/>
      <c r="M599" s="1"/>
    </row>
    <row r="600" spans="2:13" ht="15" customHeight="1">
      <c r="B600" s="3627" t="s">
        <v>1518</v>
      </c>
      <c r="C600" s="2885"/>
      <c r="D600" s="2885"/>
      <c r="E600" s="2885"/>
      <c r="F600" s="2885"/>
      <c r="G600" s="2885"/>
      <c r="H600" s="2885"/>
      <c r="I600" s="2885"/>
      <c r="J600" s="2912"/>
      <c r="K600" s="1209">
        <v>2022</v>
      </c>
      <c r="L600" s="1210">
        <v>2023</v>
      </c>
      <c r="M600" s="2468">
        <v>2024</v>
      </c>
    </row>
    <row r="601" spans="2:13" ht="15" customHeight="1">
      <c r="B601" s="3726" t="s">
        <v>1519</v>
      </c>
      <c r="C601" s="2926"/>
      <c r="D601" s="2926"/>
      <c r="E601" s="2926"/>
      <c r="F601" s="2926"/>
      <c r="G601" s="2926"/>
      <c r="H601" s="2926"/>
      <c r="I601" s="2926"/>
      <c r="J601" s="2927"/>
      <c r="K601" s="1142">
        <v>2254.3000000000002</v>
      </c>
      <c r="L601" s="1142">
        <v>7486</v>
      </c>
      <c r="M601" s="2550">
        <v>13718.8</v>
      </c>
    </row>
    <row r="602" spans="2:13" ht="15" customHeight="1">
      <c r="B602" s="3121" t="s">
        <v>1520</v>
      </c>
      <c r="C602" s="2908"/>
      <c r="D602" s="2908"/>
      <c r="E602" s="2908"/>
      <c r="F602" s="2908"/>
      <c r="G602" s="2908"/>
      <c r="H602" s="2908"/>
      <c r="I602" s="2908"/>
      <c r="J602" s="2909"/>
      <c r="K602" s="1042">
        <v>339.2</v>
      </c>
      <c r="L602" s="265">
        <v>561.20000000000005</v>
      </c>
      <c r="M602" s="265">
        <v>893.3</v>
      </c>
    </row>
    <row r="603" spans="2:13" ht="12.75" customHeight="1">
      <c r="B603" s="3121" t="s">
        <v>1521</v>
      </c>
      <c r="C603" s="2908"/>
      <c r="D603" s="2908"/>
      <c r="E603" s="2908"/>
      <c r="F603" s="2908"/>
      <c r="G603" s="2908"/>
      <c r="H603" s="2908"/>
      <c r="I603" s="2908"/>
      <c r="J603" s="2909"/>
      <c r="K603" s="1083">
        <f t="shared" ref="K603:M603" si="8">K602/K601</f>
        <v>0.15046799449940113</v>
      </c>
      <c r="L603" s="1083">
        <f t="shared" si="8"/>
        <v>7.4966604328079084E-2</v>
      </c>
      <c r="M603" s="144">
        <f t="shared" si="8"/>
        <v>6.5115024637723409E-2</v>
      </c>
    </row>
    <row r="604" spans="2:13" ht="15" customHeight="1">
      <c r="B604" s="3121" t="s">
        <v>1522</v>
      </c>
      <c r="C604" s="2908"/>
      <c r="D604" s="2908"/>
      <c r="E604" s="2908"/>
      <c r="F604" s="2908"/>
      <c r="G604" s="2908"/>
      <c r="H604" s="2908"/>
      <c r="I604" s="2908"/>
      <c r="J604" s="2909"/>
      <c r="K604" s="1042">
        <v>1409.7</v>
      </c>
      <c r="L604" s="1042">
        <v>5282</v>
      </c>
      <c r="M604" s="265">
        <v>10370.700000000001</v>
      </c>
    </row>
    <row r="605" spans="2:13" ht="12.75" customHeight="1">
      <c r="B605" s="3634" t="s">
        <v>1523</v>
      </c>
      <c r="C605" s="2930"/>
      <c r="D605" s="2930"/>
      <c r="E605" s="2930"/>
      <c r="F605" s="2930"/>
      <c r="G605" s="2930"/>
      <c r="H605" s="2930"/>
      <c r="I605" s="2930"/>
      <c r="J605" s="2931"/>
      <c r="K605" s="1047">
        <v>0.83699999999999997</v>
      </c>
      <c r="L605" s="1047">
        <v>0.60299999999999998</v>
      </c>
      <c r="M605" s="142">
        <f>M604/(M604+G583+G589)</f>
        <v>0.75354220859430632</v>
      </c>
    </row>
    <row r="606" spans="2:13" ht="15" customHeight="1">
      <c r="B606" s="3819" t="s">
        <v>1524</v>
      </c>
      <c r="C606" s="2964"/>
      <c r="D606" s="2964"/>
      <c r="E606" s="2964"/>
      <c r="F606" s="2964"/>
      <c r="G606" s="2964"/>
      <c r="H606" s="2964"/>
      <c r="I606" s="2964"/>
      <c r="J606" s="2964"/>
      <c r="K606" s="2964"/>
      <c r="L606" s="2964"/>
      <c r="M606" s="2964"/>
    </row>
    <row r="611" spans="2:13" ht="12.75" customHeight="1">
      <c r="B611" s="1010" t="s">
        <v>1525</v>
      </c>
      <c r="C611" s="10"/>
      <c r="D611" s="10"/>
      <c r="E611" s="10"/>
      <c r="F611" s="10"/>
      <c r="G611" s="10"/>
      <c r="H611" s="10"/>
      <c r="I611" s="10"/>
      <c r="J611" s="10"/>
      <c r="K611" s="10"/>
      <c r="L611" s="10"/>
      <c r="M611" s="10"/>
    </row>
    <row r="612" spans="2:13" ht="12.75" customHeight="1">
      <c r="B612" s="1"/>
      <c r="C612" s="1"/>
      <c r="D612" s="1"/>
      <c r="E612" s="1"/>
      <c r="F612" s="1"/>
      <c r="G612" s="1"/>
      <c r="H612" s="1"/>
      <c r="I612" s="1"/>
      <c r="J612" s="1"/>
      <c r="K612" s="1"/>
      <c r="L612" s="1"/>
      <c r="M612" s="1"/>
    </row>
    <row r="613" spans="2:13" ht="12.75" customHeight="1">
      <c r="B613" s="1"/>
      <c r="C613" s="1"/>
      <c r="D613" s="1"/>
      <c r="E613" s="1"/>
      <c r="F613" s="1"/>
      <c r="G613" s="1"/>
      <c r="H613" s="1"/>
      <c r="I613" s="1"/>
      <c r="J613" s="1"/>
      <c r="K613" s="1"/>
      <c r="L613" s="1"/>
      <c r="M613" s="1"/>
    </row>
    <row r="614" spans="2:13" ht="15" customHeight="1">
      <c r="B614" s="3157" t="s">
        <v>1526</v>
      </c>
      <c r="C614" s="2885"/>
      <c r="D614" s="2885"/>
      <c r="E614" s="2885"/>
      <c r="F614" s="2885"/>
      <c r="G614" s="2885"/>
      <c r="H614" s="2885"/>
      <c r="I614" s="2885"/>
      <c r="J614" s="2885"/>
      <c r="K614" s="2885"/>
      <c r="L614" s="2885"/>
      <c r="M614" s="2885"/>
    </row>
    <row r="615" spans="2:13" ht="12.75" customHeight="1">
      <c r="B615" s="2885"/>
      <c r="C615" s="2885"/>
      <c r="D615" s="2885"/>
      <c r="E615" s="2885"/>
      <c r="F615" s="2885"/>
      <c r="G615" s="2885"/>
      <c r="H615" s="2885"/>
      <c r="I615" s="2885"/>
      <c r="J615" s="2885"/>
      <c r="K615" s="2885"/>
      <c r="L615" s="2885"/>
      <c r="M615" s="2885"/>
    </row>
    <row r="616" spans="2:13" ht="12.75" customHeight="1">
      <c r="B616" s="1"/>
      <c r="C616" s="1"/>
      <c r="D616" s="1"/>
      <c r="E616" s="1"/>
      <c r="F616" s="1"/>
      <c r="G616" s="1"/>
      <c r="H616" s="1"/>
      <c r="I616" s="1"/>
      <c r="J616" s="1"/>
      <c r="K616" s="1"/>
      <c r="L616" s="1"/>
      <c r="M616" s="1"/>
    </row>
    <row r="617" spans="2:13" ht="15" customHeight="1">
      <c r="B617" s="3627" t="s">
        <v>1527</v>
      </c>
      <c r="C617" s="2885"/>
      <c r="D617" s="2912"/>
      <c r="E617" s="3628" t="s">
        <v>1528</v>
      </c>
      <c r="F617" s="2885"/>
      <c r="G617" s="2885"/>
      <c r="H617" s="2885"/>
      <c r="I617" s="2885"/>
      <c r="J617" s="2885"/>
      <c r="K617" s="2885"/>
      <c r="L617" s="2885"/>
      <c r="M617" s="2885"/>
    </row>
    <row r="618" spans="2:13" ht="12.75" customHeight="1">
      <c r="B618" s="2959" t="s">
        <v>1529</v>
      </c>
      <c r="C618" s="2926"/>
      <c r="D618" s="2927"/>
      <c r="E618" s="3863" t="s">
        <v>1530</v>
      </c>
      <c r="F618" s="2926"/>
      <c r="G618" s="2926"/>
      <c r="H618" s="2926"/>
      <c r="I618" s="2926"/>
      <c r="J618" s="2926"/>
      <c r="K618" s="2926"/>
      <c r="L618" s="2926"/>
      <c r="M618" s="2927"/>
    </row>
    <row r="619" spans="2:13" ht="12.75" customHeight="1">
      <c r="B619" s="2960" t="s">
        <v>1531</v>
      </c>
      <c r="C619" s="2908"/>
      <c r="D619" s="2909"/>
      <c r="E619" s="3841" t="s">
        <v>1532</v>
      </c>
      <c r="F619" s="2908"/>
      <c r="G619" s="2908"/>
      <c r="H619" s="2908"/>
      <c r="I619" s="2908"/>
      <c r="J619" s="2908"/>
      <c r="K619" s="2908"/>
      <c r="L619" s="2908"/>
      <c r="M619" s="2909"/>
    </row>
    <row r="620" spans="2:13" ht="15" customHeight="1">
      <c r="B620" s="3313" t="s">
        <v>1533</v>
      </c>
      <c r="C620" s="2993"/>
      <c r="D620" s="2994"/>
      <c r="E620" s="3817" t="s">
        <v>1534</v>
      </c>
      <c r="F620" s="2993"/>
      <c r="G620" s="2993"/>
      <c r="H620" s="2993"/>
      <c r="I620" s="2993"/>
      <c r="J620" s="2993"/>
      <c r="K620" s="2993"/>
      <c r="L620" s="2993"/>
      <c r="M620" s="2994"/>
    </row>
    <row r="621" spans="2:13" ht="12.75" customHeight="1">
      <c r="B621" s="2882"/>
      <c r="C621" s="2882"/>
      <c r="D621" s="2912"/>
      <c r="E621" s="2941"/>
      <c r="F621" s="2882"/>
      <c r="G621" s="2882"/>
      <c r="H621" s="2882"/>
      <c r="I621" s="2882"/>
      <c r="J621" s="2882"/>
      <c r="K621" s="2882"/>
      <c r="L621" s="2882"/>
      <c r="M621" s="2912"/>
    </row>
    <row r="622" spans="2:13" ht="12.75" customHeight="1">
      <c r="B622" s="2995"/>
      <c r="C622" s="2995"/>
      <c r="D622" s="2996"/>
      <c r="E622" s="3865"/>
      <c r="F622" s="2995"/>
      <c r="G622" s="2995"/>
      <c r="H622" s="2995"/>
      <c r="I622" s="2995"/>
      <c r="J622" s="2995"/>
      <c r="K622" s="2995"/>
      <c r="L622" s="2995"/>
      <c r="M622" s="2996"/>
    </row>
    <row r="623" spans="2:13" ht="12.75" customHeight="1">
      <c r="B623" s="2960" t="s">
        <v>1535</v>
      </c>
      <c r="C623" s="2908"/>
      <c r="D623" s="2909"/>
      <c r="E623" s="3841" t="s">
        <v>1536</v>
      </c>
      <c r="F623" s="2908"/>
      <c r="G623" s="2908"/>
      <c r="H623" s="2908"/>
      <c r="I623" s="2908"/>
      <c r="J623" s="2908"/>
      <c r="K623" s="2908"/>
      <c r="L623" s="2908"/>
      <c r="M623" s="2909"/>
    </row>
    <row r="624" spans="2:13" ht="12.75" customHeight="1">
      <c r="B624" s="2960" t="s">
        <v>1537</v>
      </c>
      <c r="C624" s="2908"/>
      <c r="D624" s="2909"/>
      <c r="E624" s="3841" t="s">
        <v>1538</v>
      </c>
      <c r="F624" s="2908"/>
      <c r="G624" s="2908"/>
      <c r="H624" s="2908"/>
      <c r="I624" s="2908"/>
      <c r="J624" s="2908"/>
      <c r="K624" s="2908"/>
      <c r="L624" s="2908"/>
      <c r="M624" s="2909"/>
    </row>
    <row r="625" spans="2:13" ht="12.75" customHeight="1">
      <c r="B625" s="2960" t="s">
        <v>1539</v>
      </c>
      <c r="C625" s="2908"/>
      <c r="D625" s="2909"/>
      <c r="E625" s="3841" t="s">
        <v>1540</v>
      </c>
      <c r="F625" s="2908"/>
      <c r="G625" s="2908"/>
      <c r="H625" s="2908"/>
      <c r="I625" s="2908"/>
      <c r="J625" s="2908"/>
      <c r="K625" s="2908"/>
      <c r="L625" s="2908"/>
      <c r="M625" s="2909"/>
    </row>
    <row r="626" spans="2:13" ht="12.75" customHeight="1">
      <c r="B626" s="2961" t="s">
        <v>1541</v>
      </c>
      <c r="C626" s="2930"/>
      <c r="D626" s="2931"/>
      <c r="E626" s="3864" t="s">
        <v>1542</v>
      </c>
      <c r="F626" s="2930"/>
      <c r="G626" s="2930"/>
      <c r="H626" s="2930"/>
      <c r="I626" s="2930"/>
      <c r="J626" s="2930"/>
      <c r="K626" s="2930"/>
      <c r="L626" s="2930"/>
      <c r="M626" s="2931"/>
    </row>
    <row r="627" spans="2:13" ht="15" customHeight="1">
      <c r="B627" s="3036" t="s">
        <v>1543</v>
      </c>
      <c r="C627" s="2933"/>
      <c r="D627" s="2933"/>
      <c r="E627" s="2933"/>
      <c r="F627" s="2933"/>
      <c r="G627" s="2933"/>
      <c r="H627" s="2933"/>
      <c r="I627" s="2933"/>
      <c r="J627" s="2933"/>
      <c r="K627" s="2933"/>
      <c r="L627" s="2933"/>
      <c r="M627" s="2933"/>
    </row>
    <row r="628" spans="2:13" ht="15" customHeight="1">
      <c r="B628" s="2882"/>
      <c r="C628" s="2882"/>
      <c r="D628" s="2882"/>
      <c r="E628" s="2882"/>
      <c r="F628" s="2882"/>
      <c r="G628" s="2882"/>
      <c r="H628" s="2882"/>
      <c r="I628" s="2882"/>
      <c r="J628" s="2882"/>
      <c r="K628" s="2882"/>
      <c r="L628" s="2882"/>
      <c r="M628" s="2882"/>
    </row>
    <row r="629" spans="2:13" ht="12.75" customHeight="1">
      <c r="B629" s="2901"/>
      <c r="C629" s="2901"/>
      <c r="D629" s="2901"/>
      <c r="E629" s="2901"/>
      <c r="F629" s="2901"/>
      <c r="G629" s="2901"/>
      <c r="H629" s="2901"/>
      <c r="I629" s="2901"/>
      <c r="J629" s="2901"/>
      <c r="K629" s="2901"/>
      <c r="L629" s="2901"/>
      <c r="M629" s="2901"/>
    </row>
    <row r="630" spans="2:13" ht="12.75" customHeight="1">
      <c r="B630" s="23"/>
      <c r="C630" s="23"/>
      <c r="D630" s="23"/>
      <c r="E630" s="23"/>
      <c r="F630" s="23"/>
      <c r="G630" s="23"/>
      <c r="H630" s="23"/>
      <c r="I630" s="23"/>
      <c r="J630" s="23"/>
      <c r="K630" s="23"/>
      <c r="L630" s="23"/>
      <c r="M630" s="23"/>
    </row>
    <row r="631" spans="2:13" ht="12.75" customHeight="1">
      <c r="B631" s="3157" t="s">
        <v>1544</v>
      </c>
      <c r="C631" s="2885"/>
      <c r="D631" s="2885"/>
      <c r="E631" s="2885"/>
      <c r="F631" s="2885"/>
      <c r="G631" s="2885"/>
      <c r="H631" s="2885"/>
      <c r="I631" s="2885"/>
      <c r="J631" s="2885"/>
      <c r="K631" s="2885"/>
      <c r="L631" s="2885"/>
      <c r="M631" s="2885"/>
    </row>
    <row r="632" spans="2:13" ht="12.75" customHeight="1">
      <c r="B632" s="2885"/>
      <c r="C632" s="2885"/>
      <c r="D632" s="2885"/>
      <c r="E632" s="2885"/>
      <c r="F632" s="2885"/>
      <c r="G632" s="2885"/>
      <c r="H632" s="2885"/>
      <c r="I632" s="2885"/>
      <c r="J632" s="2885"/>
      <c r="K632" s="2885"/>
      <c r="L632" s="2885"/>
      <c r="M632" s="2885"/>
    </row>
    <row r="633" spans="2:13" ht="12.75" customHeight="1">
      <c r="B633" s="1"/>
      <c r="C633" s="1"/>
      <c r="D633" s="1"/>
      <c r="E633" s="1"/>
      <c r="F633" s="1"/>
      <c r="G633" s="1"/>
      <c r="H633" s="1"/>
      <c r="I633" s="1"/>
      <c r="J633" s="1"/>
      <c r="K633" s="1"/>
      <c r="L633" s="1"/>
      <c r="M633" s="1"/>
    </row>
    <row r="634" spans="2:13" ht="15" customHeight="1">
      <c r="B634" s="3296" t="s">
        <v>1545</v>
      </c>
      <c r="C634" s="2885"/>
      <c r="D634" s="3843" t="s">
        <v>1546</v>
      </c>
      <c r="E634" s="2882"/>
      <c r="F634" s="2882"/>
      <c r="G634" s="3319" t="s">
        <v>1547</v>
      </c>
      <c r="H634" s="2885"/>
      <c r="I634" s="3334" t="s">
        <v>1548</v>
      </c>
      <c r="J634" s="2885"/>
      <c r="K634" s="2885"/>
      <c r="L634" s="3296" t="s">
        <v>1549</v>
      </c>
      <c r="M634" s="2885"/>
    </row>
    <row r="635" spans="2:13" ht="15" customHeight="1">
      <c r="B635" s="2913"/>
      <c r="C635" s="2913"/>
      <c r="D635" s="2995"/>
      <c r="E635" s="2995"/>
      <c r="F635" s="2995"/>
      <c r="G635" s="2913"/>
      <c r="H635" s="2913"/>
      <c r="I635" s="2913"/>
      <c r="J635" s="2913"/>
      <c r="K635" s="2913"/>
      <c r="L635" s="2913"/>
      <c r="M635" s="2913"/>
    </row>
    <row r="636" spans="2:13" ht="12.75" customHeight="1">
      <c r="B636" s="3812" t="s">
        <v>1061</v>
      </c>
      <c r="C636" s="2954"/>
      <c r="D636" s="3861" t="s">
        <v>727</v>
      </c>
      <c r="E636" s="2993"/>
      <c r="F636" s="2994"/>
      <c r="G636" s="3862" t="s">
        <v>1550</v>
      </c>
      <c r="H636" s="2954"/>
      <c r="I636" s="3862" t="s">
        <v>1551</v>
      </c>
      <c r="J636" s="2953"/>
      <c r="K636" s="2954"/>
      <c r="L636" s="3858"/>
      <c r="M636" s="2953"/>
    </row>
    <row r="637" spans="2:13" ht="15" customHeight="1">
      <c r="B637" s="2882"/>
      <c r="C637" s="2912"/>
      <c r="D637" s="2941"/>
      <c r="E637" s="2882"/>
      <c r="F637" s="2912"/>
      <c r="G637" s="2941"/>
      <c r="H637" s="2912"/>
      <c r="I637" s="2941"/>
      <c r="J637" s="2882"/>
      <c r="K637" s="2912"/>
      <c r="L637" s="2941"/>
      <c r="M637" s="2885"/>
    </row>
    <row r="638" spans="2:13" ht="15" customHeight="1">
      <c r="B638" s="2901"/>
      <c r="C638" s="2955"/>
      <c r="D638" s="2948"/>
      <c r="E638" s="2901"/>
      <c r="F638" s="2955"/>
      <c r="G638" s="2948"/>
      <c r="H638" s="2955"/>
      <c r="I638" s="2948"/>
      <c r="J638" s="2901"/>
      <c r="K638" s="2955"/>
      <c r="L638" s="2948"/>
      <c r="M638" s="2901"/>
    </row>
    <row r="639" spans="2:13" ht="12.75" customHeight="1">
      <c r="B639" s="3832" t="s">
        <v>1065</v>
      </c>
      <c r="C639" s="3109"/>
      <c r="D639" s="3859" t="s">
        <v>1066</v>
      </c>
      <c r="E639" s="2933"/>
      <c r="F639" s="3109"/>
      <c r="G639" s="3826" t="s">
        <v>1552</v>
      </c>
      <c r="H639" s="3109"/>
      <c r="I639" s="3860"/>
      <c r="J639" s="2933"/>
      <c r="K639" s="3109"/>
      <c r="L639" s="3860"/>
      <c r="M639" s="2933"/>
    </row>
    <row r="640" spans="2:13" ht="15" customHeight="1">
      <c r="B640" s="2901"/>
      <c r="C640" s="2955"/>
      <c r="D640" s="2948"/>
      <c r="E640" s="2901"/>
      <c r="F640" s="2955"/>
      <c r="G640" s="2948"/>
      <c r="H640" s="2955"/>
      <c r="I640" s="2948"/>
      <c r="J640" s="2901"/>
      <c r="K640" s="2955"/>
      <c r="L640" s="2948"/>
      <c r="M640" s="2901"/>
    </row>
    <row r="641" spans="2:13" ht="12.75" customHeight="1">
      <c r="B641" s="3832" t="s">
        <v>1069</v>
      </c>
      <c r="C641" s="3109"/>
      <c r="D641" s="3861" t="s">
        <v>727</v>
      </c>
      <c r="E641" s="2993"/>
      <c r="F641" s="2994"/>
      <c r="G641" s="3826" t="s">
        <v>1553</v>
      </c>
      <c r="H641" s="3109"/>
      <c r="I641" s="3860"/>
      <c r="J641" s="2933"/>
      <c r="K641" s="3109"/>
      <c r="L641" s="3860"/>
      <c r="M641" s="2933"/>
    </row>
    <row r="642" spans="2:13" ht="12.75" customHeight="1">
      <c r="B642" s="2882"/>
      <c r="C642" s="2912"/>
      <c r="D642" s="2941"/>
      <c r="E642" s="2882"/>
      <c r="F642" s="2912"/>
      <c r="G642" s="2941"/>
      <c r="H642" s="2912"/>
      <c r="I642" s="2941"/>
      <c r="J642" s="2882"/>
      <c r="K642" s="2912"/>
      <c r="L642" s="2941"/>
      <c r="M642" s="2885"/>
    </row>
    <row r="643" spans="2:13" ht="12.75" customHeight="1">
      <c r="B643" s="2935"/>
      <c r="C643" s="3702"/>
      <c r="D643" s="2948"/>
      <c r="E643" s="2901"/>
      <c r="F643" s="2955"/>
      <c r="G643" s="3484"/>
      <c r="H643" s="3702"/>
      <c r="I643" s="3484"/>
      <c r="J643" s="2935"/>
      <c r="K643" s="3702"/>
      <c r="L643" s="3484"/>
      <c r="M643" s="2935"/>
    </row>
    <row r="644" spans="2:13" ht="15" customHeight="1">
      <c r="B644" s="3850" t="s">
        <v>1554</v>
      </c>
      <c r="C644" s="3821"/>
      <c r="D644" s="3851" t="s">
        <v>1066</v>
      </c>
      <c r="E644" s="3165"/>
      <c r="F644" s="3821"/>
      <c r="G644" s="3820" t="s">
        <v>1555</v>
      </c>
      <c r="H644" s="3821"/>
      <c r="I644" s="3820" t="s">
        <v>1556</v>
      </c>
      <c r="J644" s="3165"/>
      <c r="K644" s="3821"/>
      <c r="L644" s="3820" t="s">
        <v>1557</v>
      </c>
      <c r="M644" s="3165"/>
    </row>
    <row r="645" spans="2:13" ht="15" customHeight="1">
      <c r="B645" s="2882"/>
      <c r="C645" s="2912"/>
      <c r="D645" s="2941"/>
      <c r="E645" s="2882"/>
      <c r="F645" s="2912"/>
      <c r="G645" s="2941"/>
      <c r="H645" s="2912"/>
      <c r="I645" s="2941"/>
      <c r="J645" s="2882"/>
      <c r="K645" s="2912"/>
      <c r="L645" s="2941"/>
      <c r="M645" s="2882"/>
    </row>
    <row r="646" spans="2:13" ht="12.75" customHeight="1">
      <c r="B646" s="2882"/>
      <c r="C646" s="2912"/>
      <c r="D646" s="3484"/>
      <c r="E646" s="2935"/>
      <c r="F646" s="3702"/>
      <c r="G646" s="3484"/>
      <c r="H646" s="3702"/>
      <c r="I646" s="3484"/>
      <c r="J646" s="2935"/>
      <c r="K646" s="3702"/>
      <c r="L646" s="3484"/>
      <c r="M646" s="2935"/>
    </row>
    <row r="647" spans="2:13" ht="15" customHeight="1">
      <c r="B647" s="3850" t="s">
        <v>1558</v>
      </c>
      <c r="C647" s="3165"/>
      <c r="D647" s="3852" t="s">
        <v>727</v>
      </c>
      <c r="E647" s="3165"/>
      <c r="F647" s="3821"/>
      <c r="G647" s="3820" t="s">
        <v>1559</v>
      </c>
      <c r="H647" s="3854"/>
      <c r="I647" s="3822" t="s">
        <v>1560</v>
      </c>
      <c r="J647" s="3165"/>
      <c r="K647" s="3821"/>
      <c r="L647" s="3825"/>
      <c r="M647" s="3165"/>
    </row>
    <row r="648" spans="2:13" ht="15" customHeight="1">
      <c r="B648" s="2882"/>
      <c r="C648" s="2882"/>
      <c r="D648" s="3823"/>
      <c r="E648" s="2882"/>
      <c r="F648" s="2912"/>
      <c r="G648" s="2941"/>
      <c r="H648" s="3256"/>
      <c r="I648" s="3823"/>
      <c r="J648" s="2882"/>
      <c r="K648" s="2912"/>
      <c r="L648" s="2941"/>
      <c r="M648" s="2885"/>
    </row>
    <row r="649" spans="2:13" ht="12.75" customHeight="1">
      <c r="B649" s="2935"/>
      <c r="C649" s="2935"/>
      <c r="D649" s="3853"/>
      <c r="E649" s="2935"/>
      <c r="F649" s="3702"/>
      <c r="G649" s="2948"/>
      <c r="H649" s="3830"/>
      <c r="I649" s="3824"/>
      <c r="J649" s="2901"/>
      <c r="K649" s="2955"/>
      <c r="L649" s="2948"/>
      <c r="M649" s="2901"/>
    </row>
    <row r="650" spans="2:13" ht="12.75" customHeight="1">
      <c r="B650" s="3857" t="s">
        <v>1077</v>
      </c>
      <c r="C650" s="2912"/>
      <c r="D650" s="3855" t="s">
        <v>727</v>
      </c>
      <c r="E650" s="2882"/>
      <c r="F650" s="2912"/>
      <c r="G650" s="3856" t="s">
        <v>1078</v>
      </c>
      <c r="H650" s="2912"/>
      <c r="I650" s="3826" t="s">
        <v>1561</v>
      </c>
      <c r="J650" s="2933"/>
      <c r="K650" s="3109"/>
      <c r="L650" s="3827"/>
      <c r="M650" s="2885"/>
    </row>
    <row r="651" spans="2:13" ht="12.75" customHeight="1">
      <c r="B651" s="2882"/>
      <c r="C651" s="2912"/>
      <c r="D651" s="2941"/>
      <c r="E651" s="2882"/>
      <c r="F651" s="2912"/>
      <c r="G651" s="2941"/>
      <c r="H651" s="2912"/>
      <c r="I651" s="2941"/>
      <c r="J651" s="2882"/>
      <c r="K651" s="2912"/>
      <c r="L651" s="2941"/>
      <c r="M651" s="2885"/>
    </row>
    <row r="652" spans="2:13" ht="12.75" customHeight="1">
      <c r="B652" s="2901"/>
      <c r="C652" s="2955"/>
      <c r="D652" s="2948"/>
      <c r="E652" s="2901"/>
      <c r="F652" s="2955"/>
      <c r="G652" s="2948"/>
      <c r="H652" s="2955"/>
      <c r="I652" s="2948"/>
      <c r="J652" s="2901"/>
      <c r="K652" s="2955"/>
      <c r="L652" s="2948"/>
      <c r="M652" s="2901"/>
    </row>
    <row r="653" spans="2:13" ht="12.75" customHeight="1">
      <c r="B653" s="3832" t="s">
        <v>1080</v>
      </c>
      <c r="C653" s="3829"/>
      <c r="D653" s="3833" t="s">
        <v>728</v>
      </c>
      <c r="E653" s="2933"/>
      <c r="F653" s="2933"/>
      <c r="G653" s="3831" t="s">
        <v>1562</v>
      </c>
      <c r="H653" s="2933"/>
      <c r="I653" s="3828"/>
      <c r="J653" s="2933"/>
      <c r="K653" s="3829"/>
      <c r="L653" s="3828"/>
      <c r="M653" s="2933"/>
    </row>
    <row r="654" spans="2:13" ht="12.75" customHeight="1">
      <c r="B654" s="2882"/>
      <c r="C654" s="3256"/>
      <c r="D654" s="3823"/>
      <c r="E654" s="2882"/>
      <c r="F654" s="2882"/>
      <c r="G654" s="3823"/>
      <c r="H654" s="2882"/>
      <c r="I654" s="3823"/>
      <c r="J654" s="2882"/>
      <c r="K654" s="3256"/>
      <c r="L654" s="3823"/>
      <c r="M654" s="2885"/>
    </row>
    <row r="655" spans="2:13" ht="12.75" customHeight="1">
      <c r="B655" s="2901"/>
      <c r="C655" s="3830"/>
      <c r="D655" s="3824"/>
      <c r="E655" s="2901"/>
      <c r="F655" s="2901"/>
      <c r="G655" s="3824"/>
      <c r="H655" s="2901"/>
      <c r="I655" s="3824"/>
      <c r="J655" s="2901"/>
      <c r="K655" s="3830"/>
      <c r="L655" s="3824"/>
      <c r="M655" s="2901"/>
    </row>
    <row r="656" spans="2:13" ht="12.75" customHeight="1">
      <c r="B656" s="3832" t="s">
        <v>1082</v>
      </c>
      <c r="C656" s="2933"/>
      <c r="D656" s="3833" t="s">
        <v>726</v>
      </c>
      <c r="E656" s="2933"/>
      <c r="F656" s="2933"/>
      <c r="G656" s="3831" t="s">
        <v>1083</v>
      </c>
      <c r="H656" s="2933"/>
      <c r="I656" s="3831" t="s">
        <v>1563</v>
      </c>
      <c r="J656" s="2933"/>
      <c r="K656" s="3829"/>
      <c r="L656" s="3828"/>
      <c r="M656" s="2933"/>
    </row>
    <row r="657" spans="2:13" ht="12.75" customHeight="1">
      <c r="B657" s="2882"/>
      <c r="C657" s="2882"/>
      <c r="D657" s="3823"/>
      <c r="E657" s="2882"/>
      <c r="F657" s="2882"/>
      <c r="G657" s="3823"/>
      <c r="H657" s="2882"/>
      <c r="I657" s="3823"/>
      <c r="J657" s="2882"/>
      <c r="K657" s="3256"/>
      <c r="L657" s="3823"/>
      <c r="M657" s="2885"/>
    </row>
    <row r="658" spans="2:13" ht="12.75" customHeight="1">
      <c r="B658" s="2901"/>
      <c r="C658" s="2901"/>
      <c r="D658" s="3824"/>
      <c r="E658" s="2901"/>
      <c r="F658" s="2901"/>
      <c r="G658" s="3824"/>
      <c r="H658" s="2901"/>
      <c r="I658" s="3824"/>
      <c r="J658" s="2901"/>
      <c r="K658" s="3830"/>
      <c r="L658" s="3824"/>
      <c r="M658" s="2901"/>
    </row>
    <row r="659" spans="2:13" ht="12.75" customHeight="1">
      <c r="B659" s="3832" t="s">
        <v>1086</v>
      </c>
      <c r="C659" s="2933"/>
      <c r="D659" s="3833" t="s">
        <v>726</v>
      </c>
      <c r="E659" s="2933"/>
      <c r="F659" s="2933"/>
      <c r="G659" s="3831" t="s">
        <v>1087</v>
      </c>
      <c r="H659" s="2933"/>
      <c r="I659" s="3834" t="s">
        <v>1564</v>
      </c>
      <c r="J659" s="2933"/>
      <c r="K659" s="3829"/>
      <c r="L659" s="3828"/>
      <c r="M659" s="2933"/>
    </row>
    <row r="660" spans="2:13" ht="12.75" customHeight="1">
      <c r="B660" s="2882"/>
      <c r="C660" s="2882"/>
      <c r="D660" s="3823"/>
      <c r="E660" s="2882"/>
      <c r="F660" s="2882"/>
      <c r="G660" s="3823"/>
      <c r="H660" s="2882"/>
      <c r="I660" s="3823"/>
      <c r="J660" s="2882"/>
      <c r="K660" s="3256"/>
      <c r="L660" s="3823"/>
      <c r="M660" s="2885"/>
    </row>
    <row r="661" spans="2:13" ht="12.75" customHeight="1">
      <c r="B661" s="2901"/>
      <c r="C661" s="2901"/>
      <c r="D661" s="3824"/>
      <c r="E661" s="2901"/>
      <c r="F661" s="2901"/>
      <c r="G661" s="3824"/>
      <c r="H661" s="2901"/>
      <c r="I661" s="3824"/>
      <c r="J661" s="2901"/>
      <c r="K661" s="3830"/>
      <c r="L661" s="3824"/>
      <c r="M661" s="2901"/>
    </row>
    <row r="662" spans="2:13" ht="12.75" customHeight="1">
      <c r="B662" s="3832" t="s">
        <v>1089</v>
      </c>
      <c r="C662" s="3829"/>
      <c r="D662" s="3833" t="s">
        <v>726</v>
      </c>
      <c r="E662" s="2933"/>
      <c r="F662" s="3829"/>
      <c r="G662" s="3831" t="s">
        <v>1565</v>
      </c>
      <c r="H662" s="3829"/>
      <c r="I662" s="3828"/>
      <c r="J662" s="2933"/>
      <c r="K662" s="3829"/>
      <c r="L662" s="3828"/>
      <c r="M662" s="2933"/>
    </row>
    <row r="663" spans="2:13" ht="12.75" customHeight="1">
      <c r="B663" s="2882"/>
      <c r="C663" s="3256"/>
      <c r="D663" s="3823"/>
      <c r="E663" s="2882"/>
      <c r="F663" s="3256"/>
      <c r="G663" s="3823"/>
      <c r="H663" s="3256"/>
      <c r="I663" s="3823"/>
      <c r="J663" s="2882"/>
      <c r="K663" s="3256"/>
      <c r="L663" s="3823"/>
      <c r="M663" s="2885"/>
    </row>
    <row r="664" spans="2:13" ht="12.75" customHeight="1">
      <c r="B664" s="2901"/>
      <c r="C664" s="3830"/>
      <c r="D664" s="3824"/>
      <c r="E664" s="2901"/>
      <c r="F664" s="3830"/>
      <c r="G664" s="3824"/>
      <c r="H664" s="3830"/>
      <c r="I664" s="3824"/>
      <c r="J664" s="2901"/>
      <c r="K664" s="3830"/>
      <c r="L664" s="3824"/>
      <c r="M664" s="2901"/>
    </row>
    <row r="665" spans="2:13" ht="12.75" customHeight="1">
      <c r="B665" s="3832" t="s">
        <v>1091</v>
      </c>
      <c r="C665" s="3829"/>
      <c r="D665" s="3833" t="s">
        <v>726</v>
      </c>
      <c r="E665" s="2933"/>
      <c r="F665" s="3829"/>
      <c r="G665" s="3831" t="s">
        <v>1566</v>
      </c>
      <c r="H665" s="3829"/>
      <c r="I665" s="3831" t="s">
        <v>1567</v>
      </c>
      <c r="J665" s="2933"/>
      <c r="K665" s="3829"/>
      <c r="L665" s="3828"/>
      <c r="M665" s="2933"/>
    </row>
    <row r="666" spans="2:13" ht="12.75" customHeight="1">
      <c r="B666" s="2882"/>
      <c r="C666" s="3256"/>
      <c r="D666" s="3823"/>
      <c r="E666" s="2882"/>
      <c r="F666" s="3256"/>
      <c r="G666" s="3823"/>
      <c r="H666" s="3256"/>
      <c r="I666" s="3823"/>
      <c r="J666" s="2882"/>
      <c r="K666" s="3256"/>
      <c r="L666" s="3823"/>
      <c r="M666" s="2885"/>
    </row>
    <row r="667" spans="2:13" ht="12.75" customHeight="1">
      <c r="B667" s="2901"/>
      <c r="C667" s="3830"/>
      <c r="D667" s="3824"/>
      <c r="E667" s="2901"/>
      <c r="F667" s="3830"/>
      <c r="G667" s="3824"/>
      <c r="H667" s="3830"/>
      <c r="I667" s="3824"/>
      <c r="J667" s="2901"/>
      <c r="K667" s="3830"/>
      <c r="L667" s="3824"/>
      <c r="M667" s="2901"/>
    </row>
    <row r="668" spans="2:13" ht="12.75" customHeight="1">
      <c r="B668" s="3816" t="s">
        <v>1568</v>
      </c>
      <c r="C668" s="2933"/>
      <c r="D668" s="2933"/>
      <c r="E668" s="2933"/>
      <c r="F668" s="2933"/>
      <c r="G668" s="2933"/>
      <c r="H668" s="2933"/>
      <c r="I668" s="2933"/>
      <c r="J668" s="2933"/>
      <c r="K668" s="2933"/>
      <c r="L668" s="2933"/>
      <c r="M668" s="2933"/>
    </row>
    <row r="669" spans="2:13" ht="15" customHeight="1">
      <c r="B669" s="2901"/>
      <c r="C669" s="2901"/>
      <c r="D669" s="2901"/>
      <c r="E669" s="2901"/>
      <c r="F669" s="2901"/>
      <c r="G669" s="2901"/>
      <c r="H669" s="2901"/>
      <c r="I669" s="2901"/>
      <c r="J669" s="2901"/>
      <c r="K669" s="2901"/>
      <c r="L669" s="2901"/>
      <c r="M669" s="2901"/>
    </row>
    <row r="687" spans="2:2" ht="12.75" customHeight="1">
      <c r="B687" s="1705" t="s">
        <v>1569</v>
      </c>
    </row>
    <row r="689" spans="2:17" ht="12.75" customHeight="1">
      <c r="B689" s="3627" t="s">
        <v>1570</v>
      </c>
      <c r="C689" s="2885"/>
      <c r="D689" s="2885"/>
      <c r="E689" s="2912"/>
      <c r="F689" s="3809">
        <v>2022</v>
      </c>
      <c r="G689" s="2885"/>
      <c r="H689" s="2885"/>
      <c r="I689" s="2912"/>
      <c r="J689" s="3809">
        <v>2023</v>
      </c>
      <c r="K689" s="2885"/>
      <c r="L689" s="2885"/>
      <c r="M689" s="2885"/>
      <c r="N689" s="3809">
        <v>2024</v>
      </c>
      <c r="O689" s="2885"/>
      <c r="P689" s="2885"/>
      <c r="Q689" s="2885"/>
    </row>
    <row r="690" spans="2:17" ht="15" customHeight="1">
      <c r="B690" s="2913"/>
      <c r="C690" s="2913"/>
      <c r="D690" s="2913"/>
      <c r="E690" s="2914"/>
      <c r="F690" s="3668" t="s">
        <v>1547</v>
      </c>
      <c r="G690" s="3810"/>
      <c r="H690" s="3811" t="s">
        <v>1571</v>
      </c>
      <c r="I690" s="2913"/>
      <c r="J690" s="3668" t="s">
        <v>1547</v>
      </c>
      <c r="K690" s="3810"/>
      <c r="L690" s="3811" t="s">
        <v>1571</v>
      </c>
      <c r="M690" s="2913"/>
      <c r="N690" s="3668" t="s">
        <v>1547</v>
      </c>
      <c r="O690" s="3810"/>
      <c r="P690" s="3811" t="s">
        <v>1571</v>
      </c>
      <c r="Q690" s="2913"/>
    </row>
    <row r="691" spans="2:17" ht="15" customHeight="1">
      <c r="B691" s="2959" t="s">
        <v>1572</v>
      </c>
      <c r="C691" s="2926"/>
      <c r="D691" s="2926"/>
      <c r="E691" s="2927"/>
      <c r="F691" s="3813">
        <v>32.72</v>
      </c>
      <c r="G691" s="3814"/>
      <c r="H691" s="3812" t="s">
        <v>1573</v>
      </c>
      <c r="I691" s="2953"/>
      <c r="J691" s="3813">
        <v>208.25</v>
      </c>
      <c r="K691" s="3814"/>
      <c r="L691" s="3812" t="s">
        <v>1574</v>
      </c>
      <c r="M691" s="2953"/>
      <c r="N691" s="3813"/>
      <c r="O691" s="3814"/>
      <c r="P691" s="3812"/>
      <c r="Q691" s="2953"/>
    </row>
    <row r="692" spans="2:17" ht="12.75" customHeight="1">
      <c r="B692" s="2960" t="s">
        <v>1575</v>
      </c>
      <c r="C692" s="2908"/>
      <c r="D692" s="2908"/>
      <c r="E692" s="2909"/>
      <c r="F692" s="3681">
        <v>144.72999999999999</v>
      </c>
      <c r="G692" s="3815"/>
      <c r="H692" s="2882"/>
      <c r="I692" s="2882"/>
      <c r="J692" s="3681">
        <v>675.31</v>
      </c>
      <c r="K692" s="3815"/>
      <c r="L692" s="2882"/>
      <c r="M692" s="2882"/>
      <c r="N692" s="3681"/>
      <c r="O692" s="3815"/>
      <c r="P692" s="2882"/>
      <c r="Q692" s="2882"/>
    </row>
    <row r="693" spans="2:17" ht="12.75" customHeight="1">
      <c r="B693" s="2960" t="s">
        <v>1576</v>
      </c>
      <c r="C693" s="2908"/>
      <c r="D693" s="2908"/>
      <c r="E693" s="2909"/>
      <c r="F693" s="3681">
        <v>590.88</v>
      </c>
      <c r="G693" s="3815"/>
      <c r="H693" s="2882"/>
      <c r="I693" s="2882"/>
      <c r="J693" s="3681">
        <v>1359.13</v>
      </c>
      <c r="K693" s="3815"/>
      <c r="L693" s="2882"/>
      <c r="M693" s="2882"/>
      <c r="N693" s="3681"/>
      <c r="O693" s="3815"/>
      <c r="P693" s="2882"/>
      <c r="Q693" s="2882"/>
    </row>
    <row r="694" spans="2:17" ht="12.75" customHeight="1">
      <c r="B694" s="2960" t="s">
        <v>1577</v>
      </c>
      <c r="C694" s="2908"/>
      <c r="D694" s="2908"/>
      <c r="E694" s="2909"/>
      <c r="F694" s="3681">
        <v>44.01</v>
      </c>
      <c r="G694" s="3815"/>
      <c r="H694" s="2882"/>
      <c r="I694" s="2882"/>
      <c r="J694" s="3681">
        <v>853.88</v>
      </c>
      <c r="K694" s="3815"/>
      <c r="L694" s="2882"/>
      <c r="M694" s="2882"/>
      <c r="N694" s="3681"/>
      <c r="O694" s="3815"/>
      <c r="P694" s="2882"/>
      <c r="Q694" s="2882"/>
    </row>
    <row r="695" spans="2:17" ht="12.75" customHeight="1">
      <c r="B695" s="3071" t="s">
        <v>43</v>
      </c>
      <c r="C695" s="2930"/>
      <c r="D695" s="2930"/>
      <c r="E695" s="2931"/>
      <c r="F695" s="3847">
        <v>812.34</v>
      </c>
      <c r="G695" s="3848"/>
      <c r="H695" s="2901"/>
      <c r="I695" s="2901"/>
      <c r="J695" s="3847">
        <v>3096.57</v>
      </c>
      <c r="K695" s="3848"/>
      <c r="L695" s="2901"/>
      <c r="M695" s="2901"/>
      <c r="N695" s="3847"/>
      <c r="O695" s="3848"/>
      <c r="P695" s="2901"/>
      <c r="Q695" s="2901"/>
    </row>
    <row r="696" spans="2:17" ht="15" customHeight="1">
      <c r="B696" s="3036" t="s">
        <v>1578</v>
      </c>
      <c r="C696" s="2933"/>
      <c r="D696" s="2933"/>
      <c r="E696" s="2933"/>
      <c r="F696" s="2933"/>
      <c r="G696" s="2933"/>
      <c r="H696" s="2933"/>
      <c r="I696" s="2933"/>
      <c r="J696" s="2933"/>
      <c r="K696" s="2933"/>
      <c r="L696" s="2933"/>
      <c r="M696" s="2933"/>
      <c r="N696" s="1"/>
      <c r="O696" s="1"/>
      <c r="P696" s="1"/>
      <c r="Q696" s="1"/>
    </row>
    <row r="697" spans="2:17" ht="12.75" customHeight="1">
      <c r="B697" s="2901"/>
      <c r="C697" s="2901"/>
      <c r="D697" s="2901"/>
      <c r="E697" s="2901"/>
      <c r="F697" s="2901"/>
      <c r="G697" s="2901"/>
      <c r="H697" s="2901"/>
      <c r="I697" s="2901"/>
      <c r="J697" s="2901"/>
      <c r="K697" s="2901"/>
      <c r="L697" s="2901"/>
      <c r="M697" s="2901"/>
      <c r="N697" s="1"/>
      <c r="O697" s="1"/>
      <c r="P697" s="1"/>
      <c r="Q697" s="1"/>
    </row>
    <row r="698" spans="2:17" ht="12.75" customHeight="1">
      <c r="B698" s="1"/>
      <c r="C698" s="1"/>
      <c r="D698" s="1"/>
      <c r="E698" s="1"/>
      <c r="F698" s="1"/>
      <c r="G698" s="1"/>
      <c r="H698" s="1"/>
      <c r="I698" s="1"/>
      <c r="J698" s="1"/>
      <c r="K698" s="1"/>
      <c r="L698" s="1"/>
      <c r="M698" s="1"/>
      <c r="N698" s="1"/>
      <c r="O698" s="1"/>
      <c r="P698" s="1"/>
      <c r="Q698" s="1"/>
    </row>
    <row r="699" spans="2:17" ht="12.75" customHeight="1">
      <c r="B699" s="1"/>
      <c r="C699" s="1"/>
      <c r="D699" s="1"/>
      <c r="E699" s="1"/>
      <c r="F699" s="1"/>
      <c r="G699" s="1"/>
      <c r="H699" s="1"/>
      <c r="I699" s="1"/>
      <c r="J699" s="1"/>
      <c r="K699" s="1"/>
      <c r="L699" s="1"/>
      <c r="M699" s="1"/>
      <c r="N699" s="1"/>
      <c r="O699" s="1"/>
      <c r="P699" s="1"/>
      <c r="Q699" s="1"/>
    </row>
    <row r="700" spans="2:17" ht="12.75" customHeight="1">
      <c r="B700" s="3157" t="s">
        <v>1579</v>
      </c>
      <c r="C700" s="2885"/>
      <c r="D700" s="2885"/>
      <c r="E700" s="2885"/>
      <c r="F700" s="2885"/>
      <c r="G700" s="2885"/>
      <c r="H700" s="2885"/>
      <c r="I700" s="2885"/>
      <c r="J700" s="2885"/>
      <c r="K700" s="2885"/>
      <c r="L700" s="1865"/>
      <c r="M700" s="1865"/>
      <c r="N700" s="1"/>
      <c r="O700" s="1"/>
      <c r="P700" s="1"/>
      <c r="Q700" s="1"/>
    </row>
    <row r="701" spans="2:17" ht="12.75" customHeight="1">
      <c r="B701" s="1"/>
      <c r="C701" s="1"/>
      <c r="D701" s="1"/>
      <c r="E701" s="1"/>
      <c r="F701" s="1"/>
      <c r="G701" s="1"/>
      <c r="H701" s="1"/>
      <c r="I701" s="1"/>
      <c r="J701" s="1"/>
      <c r="K701" s="1"/>
      <c r="L701" s="1"/>
      <c r="M701" s="1"/>
      <c r="N701" s="1"/>
      <c r="O701" s="1"/>
      <c r="P701" s="1"/>
      <c r="Q701" s="1"/>
    </row>
    <row r="702" spans="2:17" ht="12.75" customHeight="1">
      <c r="B702" s="3627" t="s">
        <v>1580</v>
      </c>
      <c r="C702" s="2885"/>
      <c r="D702" s="2885"/>
      <c r="E702" s="2912"/>
      <c r="F702" s="3628">
        <v>2022</v>
      </c>
      <c r="G702" s="2885"/>
      <c r="H702" s="2885"/>
      <c r="I702" s="2912"/>
      <c r="J702" s="3628">
        <v>2023</v>
      </c>
      <c r="K702" s="2885"/>
      <c r="L702" s="2885"/>
      <c r="M702" s="2885"/>
      <c r="N702" s="3628">
        <v>2024</v>
      </c>
      <c r="O702" s="2885"/>
      <c r="P702" s="2885"/>
      <c r="Q702" s="3093"/>
    </row>
    <row r="703" spans="2:17" ht="12.75" customHeight="1">
      <c r="B703" s="2913"/>
      <c r="C703" s="2913"/>
      <c r="D703" s="2913"/>
      <c r="E703" s="2914"/>
      <c r="F703" s="2918"/>
      <c r="G703" s="2913"/>
      <c r="H703" s="2913"/>
      <c r="I703" s="2914"/>
      <c r="J703" s="2918"/>
      <c r="K703" s="2913"/>
      <c r="L703" s="2913"/>
      <c r="M703" s="2913"/>
      <c r="N703" s="2918"/>
      <c r="O703" s="2913"/>
      <c r="P703" s="2913"/>
      <c r="Q703" s="3201"/>
    </row>
    <row r="704" spans="2:17" ht="12.75" customHeight="1">
      <c r="B704" s="3054" t="s">
        <v>1581</v>
      </c>
      <c r="C704" s="2995"/>
      <c r="D704" s="2995"/>
      <c r="E704" s="2996"/>
      <c r="F704" s="3813">
        <f>83.8+165.3</f>
        <v>249.10000000000002</v>
      </c>
      <c r="G704" s="2926"/>
      <c r="H704" s="2926"/>
      <c r="I704" s="2927"/>
      <c r="J704" s="3813">
        <v>114301.4</v>
      </c>
      <c r="K704" s="2926"/>
      <c r="L704" s="2926"/>
      <c r="M704" s="2926"/>
      <c r="N704" s="3844">
        <v>114266.1</v>
      </c>
      <c r="O704" s="2926"/>
      <c r="P704" s="2926"/>
      <c r="Q704" s="2926"/>
    </row>
    <row r="705" spans="2:17" ht="12.75" customHeight="1">
      <c r="B705" s="2960" t="s">
        <v>1582</v>
      </c>
      <c r="C705" s="2908"/>
      <c r="D705" s="2908"/>
      <c r="E705" s="2909"/>
      <c r="F705" s="3681">
        <v>25.8</v>
      </c>
      <c r="G705" s="2908"/>
      <c r="H705" s="2908"/>
      <c r="I705" s="2909"/>
      <c r="J705" s="3681">
        <v>31.24</v>
      </c>
      <c r="K705" s="2908"/>
      <c r="L705" s="2908"/>
      <c r="M705" s="2908"/>
      <c r="N705" s="3845">
        <v>31.2</v>
      </c>
      <c r="O705" s="2908"/>
      <c r="P705" s="2908"/>
      <c r="Q705" s="2908"/>
    </row>
    <row r="706" spans="2:17" ht="12.75" customHeight="1">
      <c r="B706" s="2960" t="s">
        <v>1583</v>
      </c>
      <c r="C706" s="2908"/>
      <c r="D706" s="2908"/>
      <c r="E706" s="2909"/>
      <c r="F706" s="3679">
        <f>F705/F704</f>
        <v>0.10357286230429545</v>
      </c>
      <c r="G706" s="2908"/>
      <c r="H706" s="2908"/>
      <c r="I706" s="2909"/>
      <c r="J706" s="3679">
        <f>J705/J704</f>
        <v>2.7331248786104106E-4</v>
      </c>
      <c r="K706" s="2908"/>
      <c r="L706" s="2908"/>
      <c r="M706" s="2908"/>
      <c r="N706" s="3846">
        <v>0.03</v>
      </c>
      <c r="O706" s="2908"/>
      <c r="P706" s="2908"/>
      <c r="Q706" s="2908"/>
    </row>
    <row r="707" spans="2:17" ht="15" customHeight="1">
      <c r="B707" s="3313" t="s">
        <v>1584</v>
      </c>
      <c r="C707" s="2993"/>
      <c r="D707" s="2993"/>
      <c r="E707" s="2994"/>
      <c r="F707" s="3817" t="s">
        <v>1585</v>
      </c>
      <c r="G707" s="2993"/>
      <c r="H707" s="2993"/>
      <c r="I707" s="2994"/>
      <c r="J707" s="3817" t="s">
        <v>1586</v>
      </c>
      <c r="K707" s="2993"/>
      <c r="L707" s="2993"/>
      <c r="M707" s="3287"/>
      <c r="N707" s="3849"/>
      <c r="O707" s="2993"/>
      <c r="P707" s="2993"/>
      <c r="Q707" s="2993"/>
    </row>
    <row r="708" spans="2:17" ht="15" customHeight="1">
      <c r="B708" s="2882"/>
      <c r="C708" s="2882"/>
      <c r="D708" s="2882"/>
      <c r="E708" s="2912"/>
      <c r="F708" s="2941"/>
      <c r="G708" s="2882"/>
      <c r="H708" s="2882"/>
      <c r="I708" s="2912"/>
      <c r="J708" s="2941"/>
      <c r="K708" s="2882"/>
      <c r="L708" s="2882"/>
      <c r="M708" s="3093"/>
      <c r="N708" s="2885"/>
      <c r="O708" s="2882"/>
      <c r="P708" s="2882"/>
      <c r="Q708" s="2885"/>
    </row>
    <row r="709" spans="2:17" ht="15" customHeight="1">
      <c r="B709" s="2882"/>
      <c r="C709" s="2882"/>
      <c r="D709" s="2882"/>
      <c r="E709" s="2912"/>
      <c r="F709" s="2941"/>
      <c r="G709" s="2882"/>
      <c r="H709" s="2882"/>
      <c r="I709" s="2912"/>
      <c r="J709" s="2941"/>
      <c r="K709" s="2882"/>
      <c r="L709" s="2882"/>
      <c r="M709" s="3093"/>
      <c r="N709" s="2885"/>
      <c r="O709" s="2882"/>
      <c r="P709" s="2882"/>
      <c r="Q709" s="2885"/>
    </row>
    <row r="710" spans="2:17" ht="15" customHeight="1">
      <c r="B710" s="2882"/>
      <c r="C710" s="2882"/>
      <c r="D710" s="2882"/>
      <c r="E710" s="2912"/>
      <c r="F710" s="2941"/>
      <c r="G710" s="2882"/>
      <c r="H710" s="2882"/>
      <c r="I710" s="2912"/>
      <c r="J710" s="2941"/>
      <c r="K710" s="2882"/>
      <c r="L710" s="2882"/>
      <c r="M710" s="3093"/>
      <c r="N710" s="2885"/>
      <c r="O710" s="2882"/>
      <c r="P710" s="2882"/>
      <c r="Q710" s="2885"/>
    </row>
    <row r="711" spans="2:17" ht="15" customHeight="1">
      <c r="B711" s="2882"/>
      <c r="C711" s="2882"/>
      <c r="D711" s="2882"/>
      <c r="E711" s="2912"/>
      <c r="F711" s="2941"/>
      <c r="G711" s="2882"/>
      <c r="H711" s="2882"/>
      <c r="I711" s="2912"/>
      <c r="J711" s="2941"/>
      <c r="K711" s="2882"/>
      <c r="L711" s="2882"/>
      <c r="M711" s="3093"/>
      <c r="N711" s="2885"/>
      <c r="O711" s="2882"/>
      <c r="P711" s="2882"/>
      <c r="Q711" s="2885"/>
    </row>
    <row r="712" spans="2:17" ht="12.75" customHeight="1">
      <c r="B712" s="2901"/>
      <c r="C712" s="2901"/>
      <c r="D712" s="2901"/>
      <c r="E712" s="2955"/>
      <c r="F712" s="2948"/>
      <c r="G712" s="2901"/>
      <c r="H712" s="2901"/>
      <c r="I712" s="2955"/>
      <c r="J712" s="2948"/>
      <c r="K712" s="2901"/>
      <c r="L712" s="2901"/>
      <c r="M712" s="3818"/>
      <c r="N712" s="2901"/>
      <c r="O712" s="2901"/>
      <c r="P712" s="2901"/>
      <c r="Q712" s="2901"/>
    </row>
    <row r="713" spans="2:17" ht="12.75" customHeight="1">
      <c r="B713" s="1"/>
      <c r="C713" s="1"/>
      <c r="D713" s="1"/>
      <c r="E713" s="1"/>
      <c r="F713" s="1"/>
      <c r="G713" s="1"/>
      <c r="H713" s="1"/>
      <c r="I713" s="1"/>
      <c r="J713" s="1"/>
      <c r="K713" s="1"/>
      <c r="L713" s="1"/>
      <c r="M713" s="1"/>
      <c r="N713" s="1"/>
      <c r="O713" s="1"/>
      <c r="P713" s="1"/>
      <c r="Q713" s="1"/>
    </row>
    <row r="714" spans="2:17" ht="12.75" customHeight="1">
      <c r="B714" s="1"/>
      <c r="C714" s="1"/>
      <c r="D714" s="1"/>
      <c r="E714" s="1"/>
      <c r="F714" s="1"/>
      <c r="G714" s="1"/>
      <c r="H714" s="1"/>
      <c r="I714" s="1"/>
      <c r="J714" s="1"/>
      <c r="K714" s="1"/>
      <c r="L714" s="1"/>
      <c r="M714" s="1"/>
      <c r="N714" s="1"/>
      <c r="O714" s="1"/>
      <c r="P714" s="1"/>
      <c r="Q714" s="1"/>
    </row>
    <row r="715" spans="2:17" ht="12.75" customHeight="1">
      <c r="B715" s="1"/>
      <c r="C715" s="1"/>
      <c r="D715" s="1"/>
      <c r="E715" s="1"/>
      <c r="F715" s="1"/>
      <c r="G715" s="1"/>
      <c r="H715" s="1"/>
      <c r="I715" s="1"/>
      <c r="J715" s="1"/>
      <c r="K715" s="1"/>
      <c r="L715" s="1"/>
      <c r="M715" s="1"/>
      <c r="N715" s="1"/>
      <c r="O715" s="1"/>
      <c r="P715" s="1"/>
      <c r="Q715" s="1"/>
    </row>
    <row r="716" spans="2:17" ht="12.75" customHeight="1">
      <c r="B716" s="1"/>
      <c r="C716" s="1"/>
      <c r="D716" s="1"/>
      <c r="E716" s="1"/>
      <c r="F716" s="1"/>
      <c r="G716" s="1"/>
      <c r="H716" s="1"/>
      <c r="I716" s="1"/>
      <c r="J716" s="1"/>
      <c r="K716" s="1"/>
      <c r="L716" s="1"/>
      <c r="M716" s="1"/>
      <c r="N716" s="1"/>
      <c r="O716" s="1"/>
      <c r="P716" s="1"/>
      <c r="Q716" s="1"/>
    </row>
    <row r="717" spans="2:17" ht="12.75" customHeight="1">
      <c r="B717" s="1010" t="s">
        <v>1587</v>
      </c>
      <c r="C717" s="10"/>
      <c r="D717" s="10"/>
      <c r="E717" s="10"/>
      <c r="F717" s="10"/>
      <c r="G717" s="10"/>
      <c r="H717" s="10"/>
      <c r="I717" s="10"/>
      <c r="J717" s="10"/>
      <c r="K717" s="10"/>
      <c r="L717" s="10"/>
      <c r="M717" s="10"/>
      <c r="N717" s="10"/>
      <c r="O717" s="10"/>
      <c r="P717" s="10"/>
      <c r="Q717" s="10"/>
    </row>
    <row r="718" spans="2:17" ht="12.75" customHeight="1">
      <c r="B718" s="1"/>
      <c r="C718" s="1"/>
      <c r="D718" s="1"/>
      <c r="E718" s="1"/>
      <c r="F718" s="1"/>
      <c r="G718" s="1"/>
      <c r="H718" s="1"/>
      <c r="I718" s="1"/>
      <c r="J718" s="1"/>
      <c r="K718" s="1"/>
      <c r="L718" s="1"/>
      <c r="M718" s="1"/>
      <c r="N718" s="1"/>
      <c r="O718" s="1"/>
      <c r="P718" s="1"/>
      <c r="Q718" s="1"/>
    </row>
    <row r="719" spans="2:17" ht="12.75" customHeight="1">
      <c r="B719" s="1"/>
      <c r="C719" s="1"/>
      <c r="D719" s="1"/>
      <c r="E719" s="1"/>
      <c r="F719" s="1"/>
      <c r="G719" s="1"/>
      <c r="H719" s="1"/>
      <c r="I719" s="1"/>
      <c r="J719" s="1"/>
      <c r="K719" s="1"/>
      <c r="L719" s="1"/>
      <c r="M719" s="1"/>
      <c r="N719" s="1"/>
      <c r="O719" s="1"/>
      <c r="P719" s="1"/>
      <c r="Q719" s="1"/>
    </row>
    <row r="720" spans="2:17" ht="12.75" customHeight="1">
      <c r="B720" s="1705" t="s">
        <v>1588</v>
      </c>
      <c r="C720" s="1705"/>
      <c r="D720" s="1705"/>
      <c r="E720" s="1705"/>
      <c r="F720" s="1705"/>
      <c r="G720" s="1705"/>
      <c r="H720" s="1705"/>
      <c r="I720" s="1705"/>
      <c r="J720" s="1705"/>
      <c r="K720" s="1705"/>
      <c r="L720" s="1705"/>
      <c r="M720" s="1705"/>
      <c r="N720" s="1"/>
      <c r="O720" s="1"/>
      <c r="P720" s="1"/>
      <c r="Q720" s="1"/>
    </row>
    <row r="722" spans="2:15" ht="15" customHeight="1">
      <c r="B722" s="3627" t="s">
        <v>1589</v>
      </c>
      <c r="C722" s="2885"/>
      <c r="D722" s="2885"/>
      <c r="E722" s="2885"/>
      <c r="F722" s="2885"/>
      <c r="G722" s="2912"/>
      <c r="H722" s="3628">
        <v>2022</v>
      </c>
      <c r="I722" s="2912"/>
      <c r="J722" s="3628">
        <v>2023</v>
      </c>
      <c r="K722" s="2912"/>
      <c r="L722" s="3628">
        <v>2024</v>
      </c>
      <c r="M722" s="2885"/>
      <c r="N722" s="1"/>
      <c r="O722" s="1"/>
    </row>
    <row r="723" spans="2:15" ht="12.75" customHeight="1">
      <c r="B723" s="2885"/>
      <c r="C723" s="2885"/>
      <c r="D723" s="2885"/>
      <c r="E723" s="2885"/>
      <c r="F723" s="2885"/>
      <c r="G723" s="2912"/>
      <c r="H723" s="2498" t="s">
        <v>1272</v>
      </c>
      <c r="I723" s="2499" t="s">
        <v>1273</v>
      </c>
      <c r="J723" s="2498" t="s">
        <v>1272</v>
      </c>
      <c r="K723" s="2499" t="s">
        <v>1273</v>
      </c>
      <c r="L723" s="2498" t="s">
        <v>1272</v>
      </c>
      <c r="M723" s="1211" t="s">
        <v>1273</v>
      </c>
      <c r="N723" s="1"/>
      <c r="O723" s="1"/>
    </row>
    <row r="724" spans="2:15" ht="12.75" customHeight="1">
      <c r="B724" s="2943" t="s">
        <v>1286</v>
      </c>
      <c r="C724" s="2906"/>
      <c r="D724" s="2906"/>
      <c r="E724" s="2906"/>
      <c r="F724" s="2906"/>
      <c r="G724" s="2944"/>
      <c r="H724" s="275">
        <v>0.47</v>
      </c>
      <c r="I724" s="276">
        <v>0.42599999999999999</v>
      </c>
      <c r="J724" s="275">
        <v>0.47</v>
      </c>
      <c r="K724" s="1932">
        <v>0.47</v>
      </c>
      <c r="L724" s="275">
        <v>0.47</v>
      </c>
      <c r="M724" s="1932">
        <v>0.47</v>
      </c>
      <c r="N724" s="1"/>
      <c r="O724" s="1"/>
    </row>
    <row r="725" spans="2:15" ht="15" customHeight="1">
      <c r="B725" s="3816" t="s">
        <v>1590</v>
      </c>
      <c r="C725" s="2933"/>
      <c r="D725" s="2933"/>
      <c r="E725" s="2933"/>
      <c r="F725" s="2933"/>
      <c r="G725" s="2933"/>
      <c r="H725" s="2933"/>
      <c r="I725" s="2933"/>
      <c r="J725" s="2933"/>
      <c r="K725" s="2933"/>
      <c r="L725" s="2933"/>
      <c r="M725" s="2933"/>
      <c r="N725" s="1"/>
      <c r="O725" s="1"/>
    </row>
    <row r="726" spans="2:15" ht="12.75" customHeight="1">
      <c r="B726" s="2885"/>
      <c r="C726" s="2882"/>
      <c r="D726" s="2882"/>
      <c r="E726" s="2882"/>
      <c r="F726" s="2882"/>
      <c r="G726" s="2882"/>
      <c r="H726" s="2882"/>
      <c r="I726" s="2882"/>
      <c r="J726" s="2882"/>
      <c r="K726" s="2882"/>
      <c r="L726" s="2882"/>
      <c r="M726" s="2885"/>
      <c r="N726" s="1"/>
      <c r="O726" s="1"/>
    </row>
    <row r="727" spans="2:15" ht="12.75" customHeight="1">
      <c r="B727" s="2901"/>
      <c r="C727" s="2901"/>
      <c r="D727" s="2901"/>
      <c r="E727" s="2901"/>
      <c r="F727" s="2901"/>
      <c r="G727" s="2901"/>
      <c r="H727" s="2901"/>
      <c r="I727" s="2901"/>
      <c r="J727" s="2901"/>
      <c r="K727" s="2901"/>
      <c r="L727" s="2901"/>
      <c r="M727" s="2901"/>
      <c r="N727" s="1"/>
      <c r="O727" s="1"/>
    </row>
    <row r="728" spans="2:15" ht="12.75" customHeight="1">
      <c r="B728" s="12"/>
      <c r="C728" s="12"/>
      <c r="D728" s="12"/>
      <c r="E728" s="12"/>
      <c r="F728" s="12"/>
      <c r="G728" s="12"/>
      <c r="H728" s="12"/>
      <c r="I728" s="12"/>
      <c r="J728" s="12"/>
      <c r="K728" s="12"/>
      <c r="L728" s="12"/>
      <c r="M728" s="12"/>
      <c r="N728" s="1"/>
      <c r="O728" s="1"/>
    </row>
    <row r="729" spans="2:15" ht="12.75" customHeight="1">
      <c r="B729" s="1"/>
      <c r="C729" s="1"/>
      <c r="D729" s="1"/>
      <c r="E729" s="1"/>
      <c r="F729" s="1"/>
      <c r="G729" s="1"/>
      <c r="H729" s="1"/>
      <c r="I729" s="1"/>
      <c r="J729" s="1"/>
      <c r="K729" s="1"/>
      <c r="L729" s="1"/>
      <c r="M729" s="1"/>
      <c r="N729" s="1"/>
      <c r="O729" s="1"/>
    </row>
    <row r="730" spans="2:15" ht="12.75" customHeight="1">
      <c r="B730" s="1705" t="s">
        <v>1591</v>
      </c>
      <c r="C730" s="1705"/>
      <c r="D730" s="1705"/>
      <c r="E730" s="1705"/>
      <c r="F730" s="1705"/>
      <c r="G730" s="1705"/>
      <c r="H730" s="1705"/>
      <c r="I730" s="1705"/>
      <c r="J730" s="1705"/>
      <c r="K730" s="1705"/>
      <c r="L730" s="1705"/>
      <c r="M730" s="1705"/>
      <c r="N730" s="1"/>
      <c r="O730" s="1" t="s">
        <v>1357</v>
      </c>
    </row>
    <row r="731" spans="2:15" ht="12.75" customHeight="1">
      <c r="B731" s="1705" t="s">
        <v>1592</v>
      </c>
      <c r="C731" s="1933"/>
      <c r="D731" s="1933"/>
      <c r="E731" s="1933"/>
      <c r="F731" s="1933"/>
      <c r="G731" s="1933"/>
      <c r="H731" s="1933"/>
      <c r="I731" s="1933"/>
      <c r="J731" s="1933"/>
      <c r="K731" s="1933"/>
      <c r="L731" s="1933"/>
      <c r="M731" s="1933"/>
      <c r="N731" s="1"/>
      <c r="O731" s="1"/>
    </row>
    <row r="732" spans="2:15" ht="12.75" customHeight="1">
      <c r="B732" s="1"/>
      <c r="C732" s="1"/>
      <c r="D732" s="1"/>
      <c r="E732" s="1"/>
      <c r="F732" s="1"/>
      <c r="G732" s="1"/>
      <c r="H732" s="1"/>
      <c r="I732" s="1"/>
      <c r="J732" s="1"/>
      <c r="K732" s="1"/>
      <c r="L732" s="1"/>
      <c r="M732" s="1"/>
      <c r="N732" s="1"/>
      <c r="O732" s="1"/>
    </row>
    <row r="733" spans="2:15" ht="15" customHeight="1">
      <c r="B733" s="3627" t="s">
        <v>1593</v>
      </c>
      <c r="C733" s="2885"/>
      <c r="D733" s="2912"/>
      <c r="E733" s="3624">
        <v>2022</v>
      </c>
      <c r="F733" s="3624">
        <v>2023</v>
      </c>
      <c r="G733" s="3628">
        <v>2024</v>
      </c>
      <c r="H733" s="1"/>
      <c r="I733" s="1"/>
      <c r="J733" s="1"/>
      <c r="K733" s="1"/>
      <c r="L733" s="1"/>
      <c r="M733" s="1"/>
      <c r="N733" s="1"/>
      <c r="O733" s="1"/>
    </row>
    <row r="734" spans="2:15" ht="12.75" customHeight="1">
      <c r="B734" s="2913"/>
      <c r="C734" s="2913"/>
      <c r="D734" s="2914"/>
      <c r="E734" s="2916"/>
      <c r="F734" s="2916"/>
      <c r="G734" s="2918"/>
      <c r="H734" s="1"/>
      <c r="I734" s="1"/>
      <c r="J734" s="1"/>
      <c r="K734" s="1"/>
      <c r="L734" s="1"/>
      <c r="M734" s="1"/>
      <c r="N734" s="1"/>
      <c r="O734" s="1"/>
    </row>
    <row r="735" spans="2:15" ht="12.75" customHeight="1">
      <c r="B735" s="2960" t="s">
        <v>1594</v>
      </c>
      <c r="C735" s="2908"/>
      <c r="D735" s="2909"/>
      <c r="E735" s="247">
        <v>4927864</v>
      </c>
      <c r="F735" s="1868">
        <v>4033448.0853168936</v>
      </c>
      <c r="G735" s="1868"/>
      <c r="H735" s="1"/>
      <c r="I735" s="1"/>
      <c r="J735" s="1"/>
      <c r="K735" s="1"/>
      <c r="L735" s="1"/>
      <c r="M735" s="1"/>
      <c r="N735" s="1"/>
      <c r="O735" s="1"/>
    </row>
    <row r="736" spans="2:15" ht="12.75" customHeight="1">
      <c r="B736" s="2960" t="s">
        <v>1595</v>
      </c>
      <c r="C736" s="2908"/>
      <c r="D736" s="2909"/>
      <c r="E736" s="1091">
        <v>0</v>
      </c>
      <c r="F736" s="280">
        <v>87629.419315599996</v>
      </c>
      <c r="G736" s="280"/>
      <c r="H736" s="1"/>
      <c r="I736" s="1"/>
      <c r="J736" s="1"/>
      <c r="K736" s="1"/>
      <c r="L736" s="1"/>
      <c r="M736" s="1"/>
      <c r="N736" s="1"/>
      <c r="O736" s="1"/>
    </row>
    <row r="737" spans="2:15" ht="12.75" customHeight="1">
      <c r="B737" s="3037" t="s">
        <v>1596</v>
      </c>
      <c r="C737" s="2908"/>
      <c r="D737" s="2909"/>
      <c r="E737" s="1092">
        <v>4927864</v>
      </c>
      <c r="F737" s="281">
        <v>4121077.5046324935</v>
      </c>
      <c r="G737" s="281"/>
      <c r="H737" s="1"/>
      <c r="I737" s="1"/>
      <c r="J737" s="1"/>
      <c r="K737" s="1"/>
      <c r="L737" s="1"/>
      <c r="M737" s="1"/>
      <c r="N737" s="1"/>
      <c r="O737" s="1"/>
    </row>
    <row r="738" spans="2:15" ht="12.75" customHeight="1">
      <c r="B738" s="3037" t="s">
        <v>1597</v>
      </c>
      <c r="C738" s="2908"/>
      <c r="D738" s="2909"/>
      <c r="E738" s="1092">
        <v>0</v>
      </c>
      <c r="F738" s="281">
        <v>3252671.7370220004</v>
      </c>
      <c r="G738" s="281"/>
      <c r="H738" s="1"/>
      <c r="I738" s="1"/>
      <c r="J738" s="1"/>
      <c r="K738" s="1"/>
      <c r="L738" s="1"/>
      <c r="M738" s="1"/>
      <c r="N738" s="1"/>
      <c r="O738" s="1"/>
    </row>
    <row r="739" spans="2:15" ht="12.75" customHeight="1">
      <c r="B739" s="3098" t="s">
        <v>1598</v>
      </c>
      <c r="C739" s="2930"/>
      <c r="D739" s="2931"/>
      <c r="E739" s="2624">
        <v>4927864</v>
      </c>
      <c r="F739" s="1935">
        <v>7373749.2416544938</v>
      </c>
      <c r="G739" s="1935"/>
      <c r="H739" s="1"/>
      <c r="I739" s="1"/>
      <c r="J739" s="1"/>
      <c r="K739" s="1"/>
      <c r="L739" s="1"/>
      <c r="M739" s="1"/>
      <c r="N739" s="1"/>
      <c r="O739" s="1"/>
    </row>
    <row r="740" spans="2:15" ht="12.75" customHeight="1">
      <c r="B740" s="1"/>
      <c r="C740" s="1"/>
      <c r="D740" s="1"/>
      <c r="E740" s="1"/>
      <c r="F740" s="1"/>
      <c r="G740" s="1"/>
      <c r="H740" s="1"/>
      <c r="I740" s="1"/>
      <c r="J740" s="1"/>
      <c r="K740" s="1"/>
      <c r="L740" s="1"/>
      <c r="M740" s="1"/>
      <c r="N740" s="1"/>
      <c r="O740" s="1"/>
    </row>
    <row r="741" spans="2:15" ht="12.75" customHeight="1">
      <c r="B741" s="1"/>
      <c r="C741" s="1"/>
      <c r="D741" s="1"/>
      <c r="E741" s="1"/>
      <c r="F741" s="1"/>
      <c r="G741" s="1"/>
      <c r="H741" s="1"/>
      <c r="I741" s="1"/>
      <c r="J741" s="1"/>
      <c r="K741" s="1"/>
      <c r="L741" s="1"/>
      <c r="M741" s="1"/>
      <c r="N741" s="1"/>
      <c r="O741" s="1"/>
    </row>
    <row r="742" spans="2:15" ht="12.75" customHeight="1">
      <c r="B742" s="1705" t="s">
        <v>1599</v>
      </c>
      <c r="C742" s="1705"/>
      <c r="D742" s="1705"/>
      <c r="E742" s="1705"/>
      <c r="F742" s="1705"/>
      <c r="G742" s="1705"/>
      <c r="H742" s="1705"/>
      <c r="I742" s="1705"/>
      <c r="J742" s="1705"/>
      <c r="K742" s="1705"/>
      <c r="L742" s="1705"/>
      <c r="M742" s="1705"/>
      <c r="N742" s="1"/>
      <c r="O742" s="1" t="s">
        <v>1600</v>
      </c>
    </row>
    <row r="743" spans="2:15" ht="12.75" customHeight="1">
      <c r="B743" s="1"/>
      <c r="C743" s="1"/>
      <c r="D743" s="1"/>
      <c r="E743" s="1"/>
      <c r="F743" s="1"/>
      <c r="G743" s="1"/>
      <c r="H743" s="1"/>
      <c r="I743" s="1"/>
      <c r="J743" s="1"/>
      <c r="K743" s="1"/>
      <c r="L743" s="1"/>
      <c r="M743" s="1"/>
      <c r="N743" s="1"/>
      <c r="O743" s="1"/>
    </row>
    <row r="744" spans="2:15" ht="15" customHeight="1">
      <c r="B744" s="3627" t="s">
        <v>1601</v>
      </c>
      <c r="C744" s="2885"/>
      <c r="D744" s="2912"/>
      <c r="E744" s="3624">
        <v>2022</v>
      </c>
      <c r="F744" s="3624">
        <v>2023</v>
      </c>
      <c r="G744" s="3628">
        <v>2024</v>
      </c>
      <c r="H744" s="1"/>
      <c r="I744" s="1"/>
      <c r="J744" s="1"/>
      <c r="K744" s="1"/>
      <c r="L744" s="1"/>
      <c r="M744" s="1"/>
      <c r="N744" s="1"/>
      <c r="O744" s="1"/>
    </row>
    <row r="745" spans="2:15" ht="15" customHeight="1">
      <c r="B745" s="2913"/>
      <c r="C745" s="2913"/>
      <c r="D745" s="2914"/>
      <c r="E745" s="2916"/>
      <c r="F745" s="2916"/>
      <c r="G745" s="2918"/>
      <c r="H745" s="1"/>
      <c r="I745" s="1"/>
      <c r="J745" s="1"/>
      <c r="K745" s="1"/>
      <c r="L745" s="1"/>
      <c r="M745" s="1"/>
      <c r="N745" s="1"/>
      <c r="O745" s="1"/>
    </row>
    <row r="746" spans="2:15" ht="12.75" customHeight="1">
      <c r="B746" s="2943" t="s">
        <v>1602</v>
      </c>
      <c r="C746" s="2906"/>
      <c r="D746" s="2944"/>
      <c r="E746" s="2546">
        <v>5432151</v>
      </c>
      <c r="F746" s="2547">
        <v>12970596.596922353</v>
      </c>
      <c r="G746" s="2547"/>
      <c r="H746" s="1"/>
      <c r="I746" s="1"/>
      <c r="J746" s="1"/>
      <c r="K746" s="1"/>
      <c r="L746" s="1"/>
      <c r="M746" s="1"/>
      <c r="N746" s="1"/>
      <c r="O746" s="1"/>
    </row>
    <row r="747" spans="2:15" ht="15" customHeight="1">
      <c r="B747" s="3036" t="s">
        <v>1603</v>
      </c>
      <c r="C747" s="2933"/>
      <c r="D747" s="2933"/>
      <c r="E747" s="2933"/>
      <c r="F747" s="2933"/>
      <c r="G747" s="2933"/>
      <c r="H747" s="1"/>
      <c r="I747" s="1"/>
      <c r="J747" s="1"/>
      <c r="K747" s="1"/>
      <c r="L747" s="1"/>
      <c r="M747" s="1"/>
      <c r="N747" s="1"/>
      <c r="O747" s="1"/>
    </row>
    <row r="748" spans="2:15" ht="12.75" customHeight="1">
      <c r="B748" s="2901"/>
      <c r="C748" s="2901"/>
      <c r="D748" s="2901"/>
      <c r="E748" s="2901"/>
      <c r="F748" s="2901"/>
      <c r="G748" s="2901"/>
      <c r="H748" s="1"/>
      <c r="I748" s="1"/>
      <c r="J748" s="1"/>
      <c r="K748" s="1"/>
      <c r="L748" s="1"/>
      <c r="M748" s="1"/>
      <c r="N748" s="1"/>
      <c r="O748" s="1"/>
    </row>
  </sheetData>
  <mergeCells count="647">
    <mergeCell ref="A1:A2"/>
    <mergeCell ref="B1:B2"/>
    <mergeCell ref="C1:C2"/>
    <mergeCell ref="D1:D2"/>
    <mergeCell ref="E1:E2"/>
    <mergeCell ref="F1:F2"/>
    <mergeCell ref="G1:G2"/>
    <mergeCell ref="H1:H2"/>
    <mergeCell ref="I1:I2"/>
    <mergeCell ref="J1:J2"/>
    <mergeCell ref="K1:K2"/>
    <mergeCell ref="L1:L2"/>
    <mergeCell ref="M1:M2"/>
    <mergeCell ref="B10:M11"/>
    <mergeCell ref="H44:J45"/>
    <mergeCell ref="K44:M45"/>
    <mergeCell ref="E46:E47"/>
    <mergeCell ref="F46:F47"/>
    <mergeCell ref="G46:G47"/>
    <mergeCell ref="H46:H47"/>
    <mergeCell ref="I46:I47"/>
    <mergeCell ref="J46:J47"/>
    <mergeCell ref="K46:K47"/>
    <mergeCell ref="L46:L47"/>
    <mergeCell ref="B13:M20"/>
    <mergeCell ref="B22:D23"/>
    <mergeCell ref="E22:E23"/>
    <mergeCell ref="F22:F23"/>
    <mergeCell ref="G22:G23"/>
    <mergeCell ref="B24:D24"/>
    <mergeCell ref="B25:D26"/>
    <mergeCell ref="G25:G26"/>
    <mergeCell ref="E25:E26"/>
    <mergeCell ref="F25:F26"/>
    <mergeCell ref="B27:D27"/>
    <mergeCell ref="B28:G29"/>
    <mergeCell ref="B34:M34"/>
    <mergeCell ref="B44:D47"/>
    <mergeCell ref="E44:G45"/>
    <mergeCell ref="M46:M47"/>
    <mergeCell ref="B48:M48"/>
    <mergeCell ref="B49:D49"/>
    <mergeCell ref="B50:D50"/>
    <mergeCell ref="B51:D51"/>
    <mergeCell ref="B52:D52"/>
    <mergeCell ref="B53:M53"/>
    <mergeCell ref="B54:D54"/>
    <mergeCell ref="B55:D55"/>
    <mergeCell ref="B56:D56"/>
    <mergeCell ref="B57:D57"/>
    <mergeCell ref="B58:M58"/>
    <mergeCell ref="B59:D59"/>
    <mergeCell ref="B60:D60"/>
    <mergeCell ref="B61:D61"/>
    <mergeCell ref="B62:D62"/>
    <mergeCell ref="B63:D63"/>
    <mergeCell ref="B64:M66"/>
    <mergeCell ref="B73:M75"/>
    <mergeCell ref="B78:D78"/>
    <mergeCell ref="B79:D79"/>
    <mergeCell ref="B80:G81"/>
    <mergeCell ref="B86:G87"/>
    <mergeCell ref="H86:I86"/>
    <mergeCell ref="J86:K86"/>
    <mergeCell ref="L86:M86"/>
    <mergeCell ref="B88:M88"/>
    <mergeCell ref="B89:G89"/>
    <mergeCell ref="B90:G90"/>
    <mergeCell ref="B91:M91"/>
    <mergeCell ref="B92:G92"/>
    <mergeCell ref="B93:G93"/>
    <mergeCell ref="B94:G94"/>
    <mergeCell ref="B95:M95"/>
    <mergeCell ref="B96:G96"/>
    <mergeCell ref="B97:G97"/>
    <mergeCell ref="B98:G98"/>
    <mergeCell ref="B99:G99"/>
    <mergeCell ref="B100:M102"/>
    <mergeCell ref="H104:I104"/>
    <mergeCell ref="J104:K104"/>
    <mergeCell ref="L104:M104"/>
    <mergeCell ref="B104:G105"/>
    <mergeCell ref="B106:M106"/>
    <mergeCell ref="B107:G107"/>
    <mergeCell ref="B108:G108"/>
    <mergeCell ref="B109:M109"/>
    <mergeCell ref="B110:G110"/>
    <mergeCell ref="B111:G111"/>
    <mergeCell ref="B112:G112"/>
    <mergeCell ref="B113:M113"/>
    <mergeCell ref="B114:G114"/>
    <mergeCell ref="B115:G115"/>
    <mergeCell ref="B116:G116"/>
    <mergeCell ref="B117:G117"/>
    <mergeCell ref="B118:M120"/>
    <mergeCell ref="B125:D126"/>
    <mergeCell ref="E125:E126"/>
    <mergeCell ref="F125:F126"/>
    <mergeCell ref="G125:G126"/>
    <mergeCell ref="B127:G127"/>
    <mergeCell ref="B128:D128"/>
    <mergeCell ref="B129:D129"/>
    <mergeCell ref="B130:G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G146"/>
    <mergeCell ref="B164:D164"/>
    <mergeCell ref="B151:D153"/>
    <mergeCell ref="E151:E153"/>
    <mergeCell ref="F151:F153"/>
    <mergeCell ref="G151:G153"/>
    <mergeCell ref="B154:G154"/>
    <mergeCell ref="B155:D155"/>
    <mergeCell ref="B156:D156"/>
    <mergeCell ref="B157:G157"/>
    <mergeCell ref="B158:D158"/>
    <mergeCell ref="B159:D159"/>
    <mergeCell ref="B160:D160"/>
    <mergeCell ref="B161:D161"/>
    <mergeCell ref="B162:D162"/>
    <mergeCell ref="B163:D163"/>
    <mergeCell ref="B165:D165"/>
    <mergeCell ref="B166:D166"/>
    <mergeCell ref="K208:K209"/>
    <mergeCell ref="L208:L209"/>
    <mergeCell ref="B200:D200"/>
    <mergeCell ref="B201:D201"/>
    <mergeCell ref="B202:D202"/>
    <mergeCell ref="B203:D203"/>
    <mergeCell ref="B204:M206"/>
    <mergeCell ref="B208:G209"/>
    <mergeCell ref="H208:H209"/>
    <mergeCell ref="M208:M209"/>
    <mergeCell ref="I208:I209"/>
    <mergeCell ref="J208:J209"/>
    <mergeCell ref="B167:G170"/>
    <mergeCell ref="B175:G176"/>
    <mergeCell ref="H175:I175"/>
    <mergeCell ref="J175:K175"/>
    <mergeCell ref="L175:M175"/>
    <mergeCell ref="B177:G177"/>
    <mergeCell ref="B178:G178"/>
    <mergeCell ref="B179:G179"/>
    <mergeCell ref="B180:G180"/>
    <mergeCell ref="B181:G181"/>
    <mergeCell ref="I260:I261"/>
    <mergeCell ref="B240:D240"/>
    <mergeCell ref="B255:D256"/>
    <mergeCell ref="E255:G255"/>
    <mergeCell ref="H255:J255"/>
    <mergeCell ref="K255:M255"/>
    <mergeCell ref="B257:D257"/>
    <mergeCell ref="B258:D259"/>
    <mergeCell ref="B216:G216"/>
    <mergeCell ref="B217:G217"/>
    <mergeCell ref="B218:G218"/>
    <mergeCell ref="H258:H259"/>
    <mergeCell ref="I258:I259"/>
    <mergeCell ref="J258:J259"/>
    <mergeCell ref="K258:K259"/>
    <mergeCell ref="L258:L259"/>
    <mergeCell ref="B233:D233"/>
    <mergeCell ref="B234:D234"/>
    <mergeCell ref="B235:D235"/>
    <mergeCell ref="B236:D236"/>
    <mergeCell ref="B237:D237"/>
    <mergeCell ref="B238:D238"/>
    <mergeCell ref="B239:D239"/>
    <mergeCell ref="B241:G245"/>
    <mergeCell ref="M258:M259"/>
    <mergeCell ref="J263:J264"/>
    <mergeCell ref="K263:K264"/>
    <mergeCell ref="L263:L264"/>
    <mergeCell ref="M263:M264"/>
    <mergeCell ref="B262:D262"/>
    <mergeCell ref="B263:D264"/>
    <mergeCell ref="E263:E264"/>
    <mergeCell ref="F263:F264"/>
    <mergeCell ref="G263:G264"/>
    <mergeCell ref="H263:H264"/>
    <mergeCell ref="I263:I264"/>
    <mergeCell ref="J260:J261"/>
    <mergeCell ref="K260:K261"/>
    <mergeCell ref="L260:L261"/>
    <mergeCell ref="M260:M261"/>
    <mergeCell ref="E258:E259"/>
    <mergeCell ref="F258:F259"/>
    <mergeCell ref="B260:D261"/>
    <mergeCell ref="E260:E261"/>
    <mergeCell ref="F260:F261"/>
    <mergeCell ref="G260:G261"/>
    <mergeCell ref="H260:H261"/>
    <mergeCell ref="G258:G259"/>
    <mergeCell ref="K265:K266"/>
    <mergeCell ref="L265:L266"/>
    <mergeCell ref="M265:M266"/>
    <mergeCell ref="B265:D266"/>
    <mergeCell ref="E265:E266"/>
    <mergeCell ref="F265:F266"/>
    <mergeCell ref="G265:G266"/>
    <mergeCell ref="H265:H266"/>
    <mergeCell ref="I265:I266"/>
    <mergeCell ref="J265:J266"/>
    <mergeCell ref="K267:K268"/>
    <mergeCell ref="L267:L268"/>
    <mergeCell ref="M267:M268"/>
    <mergeCell ref="B267:D268"/>
    <mergeCell ref="E267:E268"/>
    <mergeCell ref="F267:F268"/>
    <mergeCell ref="G267:G268"/>
    <mergeCell ref="H267:H268"/>
    <mergeCell ref="I267:I268"/>
    <mergeCell ref="J267:J268"/>
    <mergeCell ref="B182:G182"/>
    <mergeCell ref="B183:G183"/>
    <mergeCell ref="B184:G184"/>
    <mergeCell ref="B185:G185"/>
    <mergeCell ref="B186:G186"/>
    <mergeCell ref="B187:G187"/>
    <mergeCell ref="B188:M189"/>
    <mergeCell ref="B191:D192"/>
    <mergeCell ref="E191:G191"/>
    <mergeCell ref="H191:J191"/>
    <mergeCell ref="K191:M191"/>
    <mergeCell ref="B193:D193"/>
    <mergeCell ref="B194:D194"/>
    <mergeCell ref="B195:D195"/>
    <mergeCell ref="B196:D196"/>
    <mergeCell ref="B197:D197"/>
    <mergeCell ref="B198:D198"/>
    <mergeCell ref="B199:D199"/>
    <mergeCell ref="B269:D269"/>
    <mergeCell ref="B270:D270"/>
    <mergeCell ref="B219:G219"/>
    <mergeCell ref="B220:G220"/>
    <mergeCell ref="B221:M223"/>
    <mergeCell ref="B227:D230"/>
    <mergeCell ref="E227:E230"/>
    <mergeCell ref="F227:F230"/>
    <mergeCell ref="G227:G230"/>
    <mergeCell ref="B231:D231"/>
    <mergeCell ref="B232:D232"/>
    <mergeCell ref="B210:G210"/>
    <mergeCell ref="B211:G211"/>
    <mergeCell ref="B212:G212"/>
    <mergeCell ref="B213:G213"/>
    <mergeCell ref="B214:G214"/>
    <mergeCell ref="B215:G215"/>
    <mergeCell ref="B271:M273"/>
    <mergeCell ref="B276:K277"/>
    <mergeCell ref="H279:I279"/>
    <mergeCell ref="J279:K279"/>
    <mergeCell ref="L279:M279"/>
    <mergeCell ref="B355:J355"/>
    <mergeCell ref="B356:J356"/>
    <mergeCell ref="B357:J357"/>
    <mergeCell ref="B358:J358"/>
    <mergeCell ref="B320:D320"/>
    <mergeCell ref="B321:D321"/>
    <mergeCell ref="B322:G323"/>
    <mergeCell ref="B328:J328"/>
    <mergeCell ref="B329:J329"/>
    <mergeCell ref="B330:J330"/>
    <mergeCell ref="B331:J331"/>
    <mergeCell ref="B332:M333"/>
    <mergeCell ref="B338:J338"/>
    <mergeCell ref="B339:J339"/>
    <mergeCell ref="B340:J340"/>
    <mergeCell ref="B341:J341"/>
    <mergeCell ref="B351:J351"/>
    <mergeCell ref="B352:M352"/>
    <mergeCell ref="B353:J353"/>
    <mergeCell ref="B359:J359"/>
    <mergeCell ref="B360:J360"/>
    <mergeCell ref="B361:J361"/>
    <mergeCell ref="B362:J362"/>
    <mergeCell ref="B363:M363"/>
    <mergeCell ref="B364:J364"/>
    <mergeCell ref="B365:J365"/>
    <mergeCell ref="B366:J366"/>
    <mergeCell ref="B367:J367"/>
    <mergeCell ref="B368:M368"/>
    <mergeCell ref="B287:G287"/>
    <mergeCell ref="B288:G288"/>
    <mergeCell ref="B289:M291"/>
    <mergeCell ref="B296:M296"/>
    <mergeCell ref="B279:G280"/>
    <mergeCell ref="B281:G281"/>
    <mergeCell ref="B282:G282"/>
    <mergeCell ref="B283:G283"/>
    <mergeCell ref="B284:G284"/>
    <mergeCell ref="B285:G285"/>
    <mergeCell ref="B286:G286"/>
    <mergeCell ref="B306:D307"/>
    <mergeCell ref="E306:E307"/>
    <mergeCell ref="F306:F307"/>
    <mergeCell ref="G306:G307"/>
    <mergeCell ref="B308:D308"/>
    <mergeCell ref="B309:D309"/>
    <mergeCell ref="B310:G311"/>
    <mergeCell ref="B316:D318"/>
    <mergeCell ref="E316:E318"/>
    <mergeCell ref="F316:F318"/>
    <mergeCell ref="G316:G318"/>
    <mergeCell ref="B319:D319"/>
    <mergeCell ref="B354:J354"/>
    <mergeCell ref="B373:D375"/>
    <mergeCell ref="E373:E375"/>
    <mergeCell ref="F373:F375"/>
    <mergeCell ref="G373:G375"/>
    <mergeCell ref="B376:D376"/>
    <mergeCell ref="B381:J381"/>
    <mergeCell ref="B382:J382"/>
    <mergeCell ref="B636:C638"/>
    <mergeCell ref="D636:F638"/>
    <mergeCell ref="G636:H638"/>
    <mergeCell ref="I636:K638"/>
    <mergeCell ref="B614:M615"/>
    <mergeCell ref="B617:D617"/>
    <mergeCell ref="E617:M617"/>
    <mergeCell ref="B618:D618"/>
    <mergeCell ref="E618:M618"/>
    <mergeCell ref="B619:D619"/>
    <mergeCell ref="E619:M619"/>
    <mergeCell ref="E626:M626"/>
    <mergeCell ref="B627:M629"/>
    <mergeCell ref="B631:M632"/>
    <mergeCell ref="B620:D622"/>
    <mergeCell ref="E620:M622"/>
    <mergeCell ref="L636:M638"/>
    <mergeCell ref="D639:F640"/>
    <mergeCell ref="L639:M640"/>
    <mergeCell ref="B639:C640"/>
    <mergeCell ref="B641:C643"/>
    <mergeCell ref="D641:F643"/>
    <mergeCell ref="G641:H643"/>
    <mergeCell ref="I641:K643"/>
    <mergeCell ref="L641:M643"/>
    <mergeCell ref="G639:H640"/>
    <mergeCell ref="I639:K640"/>
    <mergeCell ref="D665:F667"/>
    <mergeCell ref="I665:K667"/>
    <mergeCell ref="B689:E690"/>
    <mergeCell ref="B644:C646"/>
    <mergeCell ref="D644:F646"/>
    <mergeCell ref="G644:H646"/>
    <mergeCell ref="B647:C649"/>
    <mergeCell ref="D647:F649"/>
    <mergeCell ref="G647:H649"/>
    <mergeCell ref="D650:F652"/>
    <mergeCell ref="G650:H652"/>
    <mergeCell ref="B650:C652"/>
    <mergeCell ref="N707:Q712"/>
    <mergeCell ref="L656:M658"/>
    <mergeCell ref="N689:Q689"/>
    <mergeCell ref="N690:O690"/>
    <mergeCell ref="P690:Q690"/>
    <mergeCell ref="N691:O691"/>
    <mergeCell ref="P691:Q695"/>
    <mergeCell ref="N692:O692"/>
    <mergeCell ref="N695:O695"/>
    <mergeCell ref="L659:M661"/>
    <mergeCell ref="B668:M669"/>
    <mergeCell ref="B662:C664"/>
    <mergeCell ref="D662:F664"/>
    <mergeCell ref="G662:H664"/>
    <mergeCell ref="I662:K664"/>
    <mergeCell ref="L662:M664"/>
    <mergeCell ref="B665:C667"/>
    <mergeCell ref="L665:M667"/>
    <mergeCell ref="B691:E691"/>
    <mergeCell ref="F691:G691"/>
    <mergeCell ref="G665:H667"/>
    <mergeCell ref="B656:C658"/>
    <mergeCell ref="D656:F658"/>
    <mergeCell ref="G656:H658"/>
    <mergeCell ref="B626:D626"/>
    <mergeCell ref="B634:C635"/>
    <mergeCell ref="D634:F635"/>
    <mergeCell ref="G634:H635"/>
    <mergeCell ref="I634:K635"/>
    <mergeCell ref="L634:M635"/>
    <mergeCell ref="N704:Q704"/>
    <mergeCell ref="N705:Q705"/>
    <mergeCell ref="N706:Q706"/>
    <mergeCell ref="B653:C655"/>
    <mergeCell ref="D653:F655"/>
    <mergeCell ref="G653:H655"/>
    <mergeCell ref="N693:O693"/>
    <mergeCell ref="N694:O694"/>
    <mergeCell ref="N702:Q703"/>
    <mergeCell ref="J693:K693"/>
    <mergeCell ref="J694:K694"/>
    <mergeCell ref="J695:K695"/>
    <mergeCell ref="B695:E695"/>
    <mergeCell ref="F695:G695"/>
    <mergeCell ref="B692:E692"/>
    <mergeCell ref="F692:G692"/>
    <mergeCell ref="J692:K692"/>
    <mergeCell ref="B693:E693"/>
    <mergeCell ref="B623:D623"/>
    <mergeCell ref="E623:M623"/>
    <mergeCell ref="B624:D624"/>
    <mergeCell ref="E624:M624"/>
    <mergeCell ref="E625:M625"/>
    <mergeCell ref="B625:D625"/>
    <mergeCell ref="F432:F433"/>
    <mergeCell ref="G432:G433"/>
    <mergeCell ref="B438:J439"/>
    <mergeCell ref="B432:D433"/>
    <mergeCell ref="B456:D457"/>
    <mergeCell ref="E456:E457"/>
    <mergeCell ref="F456:F457"/>
    <mergeCell ref="G456:G457"/>
    <mergeCell ref="B458:G458"/>
    <mergeCell ref="B441:J441"/>
    <mergeCell ref="B442:J442"/>
    <mergeCell ref="B443:J443"/>
    <mergeCell ref="B444:J444"/>
    <mergeCell ref="B445:J445"/>
    <mergeCell ref="B446:J446"/>
    <mergeCell ref="E529:E530"/>
    <mergeCell ref="F529:F530"/>
    <mergeCell ref="G529:G530"/>
    <mergeCell ref="B396:D396"/>
    <mergeCell ref="B398:D399"/>
    <mergeCell ref="E398:E399"/>
    <mergeCell ref="F398:F399"/>
    <mergeCell ref="G398:G399"/>
    <mergeCell ref="B400:D400"/>
    <mergeCell ref="B401:D401"/>
    <mergeCell ref="B407:I408"/>
    <mergeCell ref="J407:J408"/>
    <mergeCell ref="B383:J383"/>
    <mergeCell ref="B384:J384"/>
    <mergeCell ref="B385:M385"/>
    <mergeCell ref="B392:D393"/>
    <mergeCell ref="E392:E393"/>
    <mergeCell ref="F392:F393"/>
    <mergeCell ref="G392:G393"/>
    <mergeCell ref="B394:D394"/>
    <mergeCell ref="B395:D395"/>
    <mergeCell ref="L407:L408"/>
    <mergeCell ref="M407:M408"/>
    <mergeCell ref="B409:I409"/>
    <mergeCell ref="B410:I410"/>
    <mergeCell ref="B411:I411"/>
    <mergeCell ref="B412:I412"/>
    <mergeCell ref="B413:I413"/>
    <mergeCell ref="B414:I414"/>
    <mergeCell ref="B416:M416"/>
    <mergeCell ref="K407:K408"/>
    <mergeCell ref="B415:I415"/>
    <mergeCell ref="B421:D423"/>
    <mergeCell ref="E421:E423"/>
    <mergeCell ref="F421:F423"/>
    <mergeCell ref="G421:G423"/>
    <mergeCell ref="B424:D424"/>
    <mergeCell ref="K438:K439"/>
    <mergeCell ref="L438:L439"/>
    <mergeCell ref="M438:M439"/>
    <mergeCell ref="B440:J440"/>
    <mergeCell ref="B425:D425"/>
    <mergeCell ref="B426:D426"/>
    <mergeCell ref="B427:D427"/>
    <mergeCell ref="B428:D428"/>
    <mergeCell ref="B429:D429"/>
    <mergeCell ref="B430:D430"/>
    <mergeCell ref="B431:D431"/>
    <mergeCell ref="F489:F490"/>
    <mergeCell ref="G489:G490"/>
    <mergeCell ref="B491:D491"/>
    <mergeCell ref="B522:D522"/>
    <mergeCell ref="B501:J501"/>
    <mergeCell ref="B502:J502"/>
    <mergeCell ref="B503:J503"/>
    <mergeCell ref="B504:J504"/>
    <mergeCell ref="B505:J505"/>
    <mergeCell ref="B506:J506"/>
    <mergeCell ref="B517:D517"/>
    <mergeCell ref="B518:D518"/>
    <mergeCell ref="B519:D519"/>
    <mergeCell ref="B520:D520"/>
    <mergeCell ref="B521:D521"/>
    <mergeCell ref="F472:F473"/>
    <mergeCell ref="G472:G473"/>
    <mergeCell ref="B472:D473"/>
    <mergeCell ref="E472:E473"/>
    <mergeCell ref="B474:G474"/>
    <mergeCell ref="B459:D459"/>
    <mergeCell ref="B460:D460"/>
    <mergeCell ref="F515:F516"/>
    <mergeCell ref="G515:G516"/>
    <mergeCell ref="B461:D461"/>
    <mergeCell ref="B462:D462"/>
    <mergeCell ref="B463:G463"/>
    <mergeCell ref="B464:D464"/>
    <mergeCell ref="B465:G467"/>
    <mergeCell ref="B492:D492"/>
    <mergeCell ref="B493:G494"/>
    <mergeCell ref="B497:M498"/>
    <mergeCell ref="B500:J500"/>
    <mergeCell ref="B479:G479"/>
    <mergeCell ref="B481:G484"/>
    <mergeCell ref="B480:D480"/>
    <mergeCell ref="B489:D490"/>
    <mergeCell ref="E489:E490"/>
    <mergeCell ref="B475:D475"/>
    <mergeCell ref="B476:D476"/>
    <mergeCell ref="B477:D477"/>
    <mergeCell ref="B478:D478"/>
    <mergeCell ref="B507:J507"/>
    <mergeCell ref="B508:M508"/>
    <mergeCell ref="B512:M513"/>
    <mergeCell ref="B515:D516"/>
    <mergeCell ref="E515:E516"/>
    <mergeCell ref="E554:E556"/>
    <mergeCell ref="F554:F556"/>
    <mergeCell ref="B541:D541"/>
    <mergeCell ref="B542:D542"/>
    <mergeCell ref="B543:D543"/>
    <mergeCell ref="B544:D544"/>
    <mergeCell ref="B545:D545"/>
    <mergeCell ref="B546:G549"/>
    <mergeCell ref="G554:G556"/>
    <mergeCell ref="B554:D556"/>
    <mergeCell ref="B534:D534"/>
    <mergeCell ref="B535:D535"/>
    <mergeCell ref="B536:D536"/>
    <mergeCell ref="B537:D537"/>
    <mergeCell ref="B538:G538"/>
    <mergeCell ref="B539:D539"/>
    <mergeCell ref="B540:D540"/>
    <mergeCell ref="B523:G524"/>
    <mergeCell ref="B529:D530"/>
    <mergeCell ref="B533:D533"/>
    <mergeCell ref="B557:G557"/>
    <mergeCell ref="B558:D558"/>
    <mergeCell ref="B559:D559"/>
    <mergeCell ref="B560:D560"/>
    <mergeCell ref="B561:D561"/>
    <mergeCell ref="B531:G531"/>
    <mergeCell ref="B532:D532"/>
    <mergeCell ref="B562:D562"/>
    <mergeCell ref="E575:E577"/>
    <mergeCell ref="F575:F577"/>
    <mergeCell ref="B563:G563"/>
    <mergeCell ref="B564:D564"/>
    <mergeCell ref="B565:D565"/>
    <mergeCell ref="B566:D566"/>
    <mergeCell ref="B567:D567"/>
    <mergeCell ref="B568:G570"/>
    <mergeCell ref="G575:G577"/>
    <mergeCell ref="B575:D577"/>
    <mergeCell ref="B578:G578"/>
    <mergeCell ref="B579:D579"/>
    <mergeCell ref="B580:D580"/>
    <mergeCell ref="B581:D581"/>
    <mergeCell ref="B582:D582"/>
    <mergeCell ref="B583:D583"/>
    <mergeCell ref="B584:G584"/>
    <mergeCell ref="B585:D585"/>
    <mergeCell ref="B586:D586"/>
    <mergeCell ref="B587:D587"/>
    <mergeCell ref="B588:D588"/>
    <mergeCell ref="B589:D589"/>
    <mergeCell ref="B590:G592"/>
    <mergeCell ref="B600:J600"/>
    <mergeCell ref="B601:J601"/>
    <mergeCell ref="B602:J602"/>
    <mergeCell ref="B603:J603"/>
    <mergeCell ref="B604:J604"/>
    <mergeCell ref="B605:J605"/>
    <mergeCell ref="B606:M606"/>
    <mergeCell ref="F705:I705"/>
    <mergeCell ref="J705:M705"/>
    <mergeCell ref="B702:E703"/>
    <mergeCell ref="F702:I703"/>
    <mergeCell ref="J702:M703"/>
    <mergeCell ref="B704:E704"/>
    <mergeCell ref="F704:I704"/>
    <mergeCell ref="J704:M704"/>
    <mergeCell ref="B705:E705"/>
    <mergeCell ref="I644:K646"/>
    <mergeCell ref="L644:M646"/>
    <mergeCell ref="I647:K649"/>
    <mergeCell ref="L647:M649"/>
    <mergeCell ref="I650:K652"/>
    <mergeCell ref="L650:M652"/>
    <mergeCell ref="L653:M655"/>
    <mergeCell ref="I653:K655"/>
    <mergeCell ref="I656:K658"/>
    <mergeCell ref="B659:C661"/>
    <mergeCell ref="D659:F661"/>
    <mergeCell ref="G659:H661"/>
    <mergeCell ref="I659:K661"/>
    <mergeCell ref="H722:I722"/>
    <mergeCell ref="J722:K722"/>
    <mergeCell ref="B706:E706"/>
    <mergeCell ref="F706:I706"/>
    <mergeCell ref="J706:M706"/>
    <mergeCell ref="B707:E712"/>
    <mergeCell ref="F707:I712"/>
    <mergeCell ref="J707:M712"/>
    <mergeCell ref="L722:M722"/>
    <mergeCell ref="B722:G723"/>
    <mergeCell ref="B724:G724"/>
    <mergeCell ref="B725:M727"/>
    <mergeCell ref="B733:D734"/>
    <mergeCell ref="E733:E734"/>
    <mergeCell ref="F733:F734"/>
    <mergeCell ref="G733:G734"/>
    <mergeCell ref="F744:F745"/>
    <mergeCell ref="G744:G745"/>
    <mergeCell ref="B747:G748"/>
    <mergeCell ref="B735:D735"/>
    <mergeCell ref="B736:D736"/>
    <mergeCell ref="B737:D737"/>
    <mergeCell ref="B738:D738"/>
    <mergeCell ref="B739:D739"/>
    <mergeCell ref="B744:D745"/>
    <mergeCell ref="E744:E745"/>
    <mergeCell ref="B746:D746"/>
    <mergeCell ref="B696:M697"/>
    <mergeCell ref="B700:K700"/>
    <mergeCell ref="F689:I689"/>
    <mergeCell ref="J689:M689"/>
    <mergeCell ref="F690:G690"/>
    <mergeCell ref="H690:I690"/>
    <mergeCell ref="J690:K690"/>
    <mergeCell ref="L690:M690"/>
    <mergeCell ref="H691:I695"/>
    <mergeCell ref="J691:K691"/>
    <mergeCell ref="L691:M695"/>
    <mergeCell ref="F693:G693"/>
    <mergeCell ref="B694:E694"/>
    <mergeCell ref="F694:G694"/>
  </mergeCells>
  <pageMargins left="0.25" right="0.25" top="0.75" bottom="0.75" header="0" footer="0"/>
  <pageSetup paperSize="9" orientation="landscape"/>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723"/>
  <sheetViews>
    <sheetView workbookViewId="0"/>
  </sheetViews>
  <sheetFormatPr defaultColWidth="11.19921875" defaultRowHeight="15" customHeight="1"/>
  <cols>
    <col min="1" max="1" width="8.796875" customWidth="1"/>
    <col min="2" max="2" width="10.09765625" customWidth="1"/>
    <col min="3" max="4" width="8.796875" customWidth="1"/>
    <col min="5" max="5" width="13.09765625" customWidth="1"/>
    <col min="6" max="6" width="10" customWidth="1"/>
    <col min="7" max="7" width="12.8984375" customWidth="1"/>
    <col min="8" max="9" width="8.796875" customWidth="1"/>
    <col min="10" max="10" width="18.8984375" customWidth="1"/>
    <col min="11" max="11" width="8.796875" customWidth="1"/>
    <col min="12" max="12" width="21.69921875" customWidth="1"/>
    <col min="13" max="26" width="8.796875" customWidth="1"/>
  </cols>
  <sheetData>
    <row r="1" spans="1:13" ht="14.25" customHeight="1">
      <c r="A1" s="2988" t="s">
        <v>1243</v>
      </c>
      <c r="B1" s="3878" t="s">
        <v>1244</v>
      </c>
      <c r="C1" s="3878" t="s">
        <v>51</v>
      </c>
      <c r="D1" s="3879" t="s">
        <v>1245</v>
      </c>
      <c r="E1" s="3880" t="s">
        <v>1246</v>
      </c>
      <c r="F1" s="3881" t="s">
        <v>1247</v>
      </c>
      <c r="G1" s="3882" t="s">
        <v>1248</v>
      </c>
      <c r="H1" s="3883" t="s">
        <v>1249</v>
      </c>
      <c r="I1" s="2892" t="s">
        <v>1250</v>
      </c>
      <c r="J1" s="2892" t="s">
        <v>1251</v>
      </c>
      <c r="K1" s="2886" t="s">
        <v>1252</v>
      </c>
      <c r="L1" s="3871" t="s">
        <v>1253</v>
      </c>
      <c r="M1" s="3871" t="s">
        <v>1254</v>
      </c>
    </row>
    <row r="2" spans="1:13" ht="13.5" customHeight="1">
      <c r="A2" s="2885"/>
      <c r="B2" s="2885"/>
      <c r="C2" s="2885"/>
      <c r="D2" s="2885"/>
      <c r="E2" s="2885"/>
      <c r="F2" s="2885"/>
      <c r="G2" s="2885"/>
      <c r="H2" s="2885"/>
      <c r="I2" s="2885"/>
      <c r="J2" s="2885"/>
      <c r="K2" s="2885"/>
      <c r="L2" s="2885"/>
      <c r="M2" s="2885"/>
    </row>
    <row r="3" spans="1:13" ht="13.5" customHeight="1">
      <c r="A3" s="263"/>
      <c r="B3" s="263"/>
      <c r="C3" s="263"/>
      <c r="D3" s="263"/>
      <c r="E3" s="263"/>
      <c r="F3" s="263"/>
      <c r="G3" s="263"/>
      <c r="H3" s="263"/>
      <c r="I3" s="263"/>
      <c r="J3" s="263"/>
      <c r="K3" s="263"/>
      <c r="L3" s="263"/>
      <c r="M3" s="263"/>
    </row>
    <row r="4" spans="1:13" ht="13.5" customHeight="1">
      <c r="A4" s="263"/>
      <c r="B4" s="263"/>
      <c r="C4" s="263"/>
      <c r="D4" s="263"/>
      <c r="E4" s="263"/>
      <c r="F4" s="263"/>
      <c r="G4" s="263"/>
      <c r="H4" s="263"/>
      <c r="I4" s="263"/>
      <c r="J4" s="263"/>
      <c r="K4" s="263"/>
      <c r="L4" s="263"/>
      <c r="M4" s="263"/>
    </row>
    <row r="5" spans="1:13" ht="13.5" customHeight="1">
      <c r="A5" s="1212"/>
      <c r="B5" s="1213" t="s">
        <v>1604</v>
      </c>
      <c r="C5" s="1213"/>
      <c r="D5" s="1213"/>
      <c r="E5" s="1213"/>
      <c r="F5" s="1214"/>
      <c r="G5" s="1214"/>
      <c r="H5" s="1214"/>
      <c r="I5" s="1214"/>
      <c r="J5" s="1214"/>
      <c r="K5" s="1214"/>
      <c r="L5" s="1214"/>
      <c r="M5" s="1214"/>
    </row>
    <row r="6" spans="1:13" ht="13.5" customHeight="1">
      <c r="A6" s="263"/>
      <c r="B6" s="263"/>
      <c r="C6" s="263"/>
      <c r="D6" s="263"/>
      <c r="E6" s="263"/>
      <c r="F6" s="263"/>
      <c r="G6" s="263"/>
      <c r="H6" s="263"/>
      <c r="I6" s="263"/>
      <c r="J6" s="263"/>
      <c r="K6" s="263"/>
      <c r="L6" s="263"/>
      <c r="M6" s="263"/>
    </row>
    <row r="7" spans="1:13" ht="13.5" customHeight="1">
      <c r="A7" s="263"/>
      <c r="B7" s="263"/>
      <c r="C7" s="263"/>
      <c r="D7" s="263"/>
      <c r="E7" s="263"/>
      <c r="F7" s="263"/>
      <c r="G7" s="263"/>
      <c r="H7" s="263"/>
      <c r="I7" s="263"/>
      <c r="J7" s="263"/>
      <c r="K7" s="263"/>
      <c r="L7" s="263"/>
      <c r="M7" s="263"/>
    </row>
    <row r="8" spans="1:13" ht="13.5" customHeight="1">
      <c r="A8" s="1785" t="s">
        <v>205</v>
      </c>
      <c r="B8" s="1785" t="s">
        <v>1257</v>
      </c>
      <c r="C8" s="1785"/>
      <c r="D8" s="1785"/>
      <c r="E8" s="1785"/>
      <c r="F8" s="1785"/>
      <c r="G8" s="1785" t="s">
        <v>205</v>
      </c>
      <c r="H8" s="1785" t="s">
        <v>205</v>
      </c>
      <c r="I8" s="1785" t="s">
        <v>205</v>
      </c>
      <c r="J8" s="1785" t="s">
        <v>205</v>
      </c>
      <c r="K8" s="1785" t="s">
        <v>205</v>
      </c>
      <c r="L8" s="1785" t="s">
        <v>205</v>
      </c>
      <c r="M8" s="1785" t="s">
        <v>205</v>
      </c>
    </row>
    <row r="9" spans="1:13" ht="13.5" customHeight="1">
      <c r="A9" s="1785" t="s">
        <v>205</v>
      </c>
      <c r="B9" s="1785" t="s">
        <v>1258</v>
      </c>
      <c r="C9" s="1785"/>
      <c r="D9" s="1785"/>
      <c r="E9" s="1785"/>
      <c r="F9" s="1785"/>
      <c r="G9" s="1785"/>
      <c r="H9" s="1785"/>
      <c r="I9" s="1785"/>
      <c r="J9" s="1785" t="s">
        <v>205</v>
      </c>
      <c r="K9" s="1785" t="s">
        <v>205</v>
      </c>
      <c r="L9" s="1785" t="s">
        <v>205</v>
      </c>
      <c r="M9" s="1785" t="s">
        <v>205</v>
      </c>
    </row>
    <row r="10" spans="1:13" ht="13.5" customHeight="1">
      <c r="A10" s="1785" t="s">
        <v>205</v>
      </c>
      <c r="B10" s="3063" t="s">
        <v>1259</v>
      </c>
      <c r="C10" s="2885"/>
      <c r="D10" s="2885"/>
      <c r="E10" s="2885"/>
      <c r="F10" s="2885"/>
      <c r="G10" s="2885"/>
      <c r="H10" s="2885"/>
      <c r="I10" s="2885"/>
      <c r="J10" s="2885"/>
      <c r="K10" s="2885"/>
      <c r="L10" s="2885"/>
      <c r="M10" s="2885"/>
    </row>
    <row r="11" spans="1:13" ht="13.5" customHeight="1">
      <c r="A11" s="1785" t="s">
        <v>205</v>
      </c>
      <c r="B11" s="2885"/>
      <c r="C11" s="2885"/>
      <c r="D11" s="2885"/>
      <c r="E11" s="2885"/>
      <c r="F11" s="2885"/>
      <c r="G11" s="2885"/>
      <c r="H11" s="2885"/>
      <c r="I11" s="2885"/>
      <c r="J11" s="2885"/>
      <c r="K11" s="2885"/>
      <c r="L11" s="2885"/>
      <c r="M11" s="2885"/>
    </row>
    <row r="12" spans="1:13" ht="13.5" customHeight="1">
      <c r="A12" s="263"/>
      <c r="B12" s="263"/>
      <c r="C12" s="263"/>
      <c r="D12" s="263"/>
      <c r="E12" s="263"/>
      <c r="F12" s="263"/>
      <c r="G12" s="263"/>
      <c r="H12" s="263"/>
      <c r="I12" s="263"/>
      <c r="J12" s="263"/>
      <c r="K12" s="263"/>
      <c r="L12" s="263"/>
      <c r="M12" s="263"/>
    </row>
    <row r="13" spans="1:13" ht="15" hidden="1" customHeight="1">
      <c r="A13" s="263"/>
      <c r="B13" s="2883" t="s">
        <v>1605</v>
      </c>
      <c r="C13" s="2882"/>
      <c r="D13" s="2882"/>
      <c r="E13" s="2882"/>
      <c r="F13" s="2882"/>
      <c r="G13" s="2882"/>
      <c r="H13" s="2882"/>
      <c r="I13" s="2882"/>
      <c r="J13" s="2882"/>
      <c r="K13" s="2882"/>
      <c r="L13" s="2882"/>
      <c r="M13" s="2882"/>
    </row>
    <row r="14" spans="1:13" ht="13.5" hidden="1" customHeight="1">
      <c r="A14" s="263"/>
      <c r="B14" s="2882"/>
      <c r="C14" s="2882"/>
      <c r="D14" s="2882"/>
      <c r="E14" s="2882"/>
      <c r="F14" s="2882"/>
      <c r="G14" s="2882"/>
      <c r="H14" s="2882"/>
      <c r="I14" s="2882"/>
      <c r="J14" s="2882"/>
      <c r="K14" s="2882"/>
      <c r="L14" s="2882"/>
      <c r="M14" s="2882"/>
    </row>
    <row r="15" spans="1:13" ht="13.5" customHeight="1">
      <c r="A15" s="263"/>
      <c r="B15" s="2882"/>
      <c r="C15" s="2882"/>
      <c r="D15" s="2882"/>
      <c r="E15" s="2882"/>
      <c r="F15" s="2882"/>
      <c r="G15" s="2882"/>
      <c r="H15" s="2882"/>
      <c r="I15" s="2882"/>
      <c r="J15" s="2882"/>
      <c r="K15" s="2882"/>
      <c r="L15" s="2882"/>
      <c r="M15" s="2882"/>
    </row>
    <row r="16" spans="1:13" ht="13.5" hidden="1" customHeight="1">
      <c r="A16" s="263"/>
      <c r="B16" s="2882"/>
      <c r="C16" s="2882"/>
      <c r="D16" s="2882"/>
      <c r="E16" s="2882"/>
      <c r="F16" s="2882"/>
      <c r="G16" s="2882"/>
      <c r="H16" s="2882"/>
      <c r="I16" s="2882"/>
      <c r="J16" s="2882"/>
      <c r="K16" s="2882"/>
      <c r="L16" s="2882"/>
      <c r="M16" s="2882"/>
    </row>
    <row r="17" spans="1:13" ht="13.5" hidden="1" customHeight="1">
      <c r="A17" s="263"/>
      <c r="B17" s="2882"/>
      <c r="C17" s="2882"/>
      <c r="D17" s="2882"/>
      <c r="E17" s="2882"/>
      <c r="F17" s="2882"/>
      <c r="G17" s="2882"/>
      <c r="H17" s="2882"/>
      <c r="I17" s="2882"/>
      <c r="J17" s="2882"/>
      <c r="K17" s="2882"/>
      <c r="L17" s="2882"/>
      <c r="M17" s="2882"/>
    </row>
    <row r="18" spans="1:13" ht="13.5" customHeight="1">
      <c r="A18" s="263"/>
      <c r="B18" s="2882"/>
      <c r="C18" s="2882"/>
      <c r="D18" s="2882"/>
      <c r="E18" s="2882"/>
      <c r="F18" s="2882"/>
      <c r="G18" s="2882"/>
      <c r="H18" s="2882"/>
      <c r="I18" s="2882"/>
      <c r="J18" s="2882"/>
      <c r="K18" s="2882"/>
      <c r="L18" s="2882"/>
      <c r="M18" s="2882"/>
    </row>
    <row r="19" spans="1:13" ht="15" hidden="1" customHeight="1">
      <c r="A19" s="263"/>
      <c r="B19" s="2882"/>
      <c r="C19" s="2882"/>
      <c r="D19" s="2882"/>
      <c r="E19" s="2882"/>
      <c r="F19" s="2882"/>
      <c r="G19" s="2882"/>
      <c r="H19" s="2882"/>
      <c r="I19" s="2882"/>
      <c r="J19" s="2882"/>
      <c r="K19" s="2882"/>
      <c r="L19" s="2882"/>
      <c r="M19" s="2882"/>
    </row>
    <row r="20" spans="1:13" ht="13.5" customHeight="1">
      <c r="A20" s="263"/>
      <c r="B20" s="2882"/>
      <c r="C20" s="2882"/>
      <c r="D20" s="2882"/>
      <c r="E20" s="2882"/>
      <c r="F20" s="2882"/>
      <c r="G20" s="2882"/>
      <c r="H20" s="2882"/>
      <c r="I20" s="2882"/>
      <c r="J20" s="2882"/>
      <c r="K20" s="2882"/>
      <c r="L20" s="2882"/>
      <c r="M20" s="2882"/>
    </row>
    <row r="21" spans="1:13" ht="13.5" customHeight="1">
      <c r="A21" s="263"/>
      <c r="B21" s="263"/>
      <c r="C21" s="263"/>
      <c r="D21" s="263"/>
      <c r="E21" s="263"/>
      <c r="F21" s="263"/>
      <c r="G21" s="263"/>
      <c r="H21" s="263"/>
      <c r="I21" s="263"/>
      <c r="J21" s="263"/>
      <c r="K21" s="263"/>
      <c r="L21" s="263"/>
      <c r="M21" s="263"/>
    </row>
    <row r="22" spans="1:13" ht="14.25" customHeight="1">
      <c r="A22" s="263"/>
      <c r="B22" s="3885" t="s">
        <v>1262</v>
      </c>
      <c r="C22" s="2885"/>
      <c r="D22" s="2912"/>
      <c r="E22" s="3971">
        <v>2022</v>
      </c>
      <c r="F22" s="3887">
        <v>2023</v>
      </c>
      <c r="G22" s="3887">
        <v>2024</v>
      </c>
      <c r="H22" s="263"/>
      <c r="I22" s="263"/>
      <c r="J22" s="263"/>
      <c r="K22" s="263"/>
      <c r="L22" s="263"/>
      <c r="M22" s="263"/>
    </row>
    <row r="23" spans="1:13" ht="13.5" customHeight="1">
      <c r="A23" s="263"/>
      <c r="B23" s="2913"/>
      <c r="C23" s="2913"/>
      <c r="D23" s="2914"/>
      <c r="E23" s="2916"/>
      <c r="F23" s="2918"/>
      <c r="G23" s="2918"/>
      <c r="H23" s="263"/>
      <c r="I23" s="263"/>
      <c r="J23" s="263"/>
      <c r="K23" s="263"/>
      <c r="L23" s="263"/>
      <c r="M23" s="263"/>
    </row>
    <row r="24" spans="1:13" ht="14.25" customHeight="1">
      <c r="A24" s="263"/>
      <c r="B24" s="3895" t="s">
        <v>1606</v>
      </c>
      <c r="C24" s="3890"/>
      <c r="D24" s="3891"/>
      <c r="E24" s="2625">
        <v>1</v>
      </c>
      <c r="F24" s="42">
        <v>0</v>
      </c>
      <c r="G24" s="42">
        <v>0</v>
      </c>
      <c r="H24" s="263"/>
      <c r="I24" s="263"/>
      <c r="J24" s="263"/>
      <c r="K24" s="263"/>
      <c r="L24" s="263"/>
      <c r="M24" s="263"/>
    </row>
    <row r="25" spans="1:13" ht="14.25" customHeight="1">
      <c r="A25" s="263"/>
      <c r="B25" s="3910" t="s">
        <v>1607</v>
      </c>
      <c r="C25" s="3597"/>
      <c r="D25" s="3911"/>
      <c r="E25" s="1215">
        <v>1384.6</v>
      </c>
      <c r="F25" s="3977">
        <v>0</v>
      </c>
      <c r="G25" s="3977">
        <v>0</v>
      </c>
      <c r="H25" s="263"/>
      <c r="I25" s="263"/>
      <c r="J25" s="263"/>
      <c r="K25" s="263"/>
      <c r="L25" s="263"/>
      <c r="M25" s="263"/>
    </row>
    <row r="26" spans="1:13" ht="13.5" customHeight="1">
      <c r="A26" s="263"/>
      <c r="B26" s="2922"/>
      <c r="C26" s="2922"/>
      <c r="D26" s="2923"/>
      <c r="E26" s="264"/>
      <c r="F26" s="3967"/>
      <c r="G26" s="3967"/>
      <c r="H26" s="263"/>
      <c r="I26" s="263"/>
      <c r="J26" s="263"/>
      <c r="K26" s="263"/>
      <c r="L26" s="263"/>
      <c r="M26" s="263"/>
    </row>
    <row r="27" spans="1:13" ht="14.25" customHeight="1">
      <c r="A27" s="263"/>
      <c r="B27" s="3896" t="s">
        <v>1265</v>
      </c>
      <c r="C27" s="2903"/>
      <c r="D27" s="2904"/>
      <c r="E27" s="2626">
        <v>3</v>
      </c>
      <c r="F27" s="2485">
        <v>3</v>
      </c>
      <c r="G27" s="2485">
        <v>0</v>
      </c>
      <c r="H27" s="263"/>
      <c r="I27" s="263"/>
      <c r="J27" s="263"/>
      <c r="K27" s="263"/>
      <c r="L27" s="263"/>
      <c r="M27" s="263"/>
    </row>
    <row r="28" spans="1:13" ht="18.75" customHeight="1">
      <c r="A28" s="263"/>
      <c r="B28" s="3978" t="s">
        <v>1608</v>
      </c>
      <c r="C28" s="2933"/>
      <c r="D28" s="2933"/>
      <c r="E28" s="2933"/>
      <c r="F28" s="2933"/>
      <c r="G28" s="2933"/>
      <c r="H28" s="263"/>
      <c r="I28" s="263"/>
      <c r="J28" s="263"/>
      <c r="K28" s="263"/>
      <c r="L28" s="263"/>
      <c r="M28" s="263"/>
    </row>
    <row r="29" spans="1:13" ht="13.5" customHeight="1">
      <c r="A29" s="263"/>
      <c r="B29" s="2901"/>
      <c r="C29" s="2901"/>
      <c r="D29" s="2901"/>
      <c r="E29" s="2901"/>
      <c r="F29" s="2901"/>
      <c r="G29" s="2901"/>
      <c r="H29" s="263"/>
      <c r="I29" s="263"/>
      <c r="J29" s="263"/>
      <c r="K29" s="263"/>
      <c r="L29" s="263"/>
      <c r="M29" s="263"/>
    </row>
    <row r="30" spans="1:13" ht="13.5" customHeight="1">
      <c r="A30" s="263"/>
      <c r="B30" s="1216"/>
      <c r="C30" s="1216"/>
      <c r="D30" s="1216"/>
      <c r="E30" s="1216"/>
      <c r="F30" s="1216"/>
      <c r="G30" s="1216"/>
      <c r="H30" s="1216"/>
      <c r="I30" s="1216"/>
      <c r="J30" s="1216"/>
      <c r="K30" s="1216"/>
      <c r="L30" s="1216"/>
      <c r="M30" s="1216"/>
    </row>
    <row r="31" spans="1:13" ht="13.5" customHeight="1">
      <c r="A31" s="263"/>
      <c r="B31" s="263"/>
      <c r="C31" s="263"/>
      <c r="D31" s="263"/>
      <c r="E31" s="263"/>
      <c r="F31" s="263"/>
      <c r="G31" s="263"/>
      <c r="H31" s="263"/>
      <c r="I31" s="263"/>
      <c r="J31" s="263"/>
      <c r="K31" s="263"/>
      <c r="L31" s="263"/>
      <c r="M31" s="263"/>
    </row>
    <row r="32" spans="1:13" ht="13.5" customHeight="1">
      <c r="A32" s="1785" t="s">
        <v>205</v>
      </c>
      <c r="B32" s="1785" t="s">
        <v>1267</v>
      </c>
      <c r="C32" s="1785"/>
      <c r="D32" s="1785"/>
      <c r="E32" s="1785"/>
      <c r="F32" s="1785" t="s">
        <v>205</v>
      </c>
      <c r="G32" s="1785" t="s">
        <v>205</v>
      </c>
      <c r="H32" s="1785" t="s">
        <v>205</v>
      </c>
      <c r="I32" s="1785" t="s">
        <v>205</v>
      </c>
      <c r="J32" s="1785" t="s">
        <v>205</v>
      </c>
      <c r="K32" s="1785" t="s">
        <v>205</v>
      </c>
      <c r="L32" s="1785" t="s">
        <v>205</v>
      </c>
      <c r="M32" s="1785" t="s">
        <v>205</v>
      </c>
    </row>
    <row r="33" spans="1:13" ht="13.5" customHeight="1">
      <c r="A33" s="263"/>
      <c r="B33" s="3979" t="s">
        <v>1609</v>
      </c>
      <c r="C33" s="2882"/>
      <c r="D33" s="2882"/>
      <c r="E33" s="2882"/>
      <c r="F33" s="2882"/>
      <c r="G33" s="2882"/>
      <c r="H33" s="2882"/>
      <c r="I33" s="2882"/>
      <c r="J33" s="2882"/>
      <c r="K33" s="263"/>
      <c r="L33" s="263"/>
      <c r="M33" s="263"/>
    </row>
    <row r="34" spans="1:13" ht="14.25" customHeight="1">
      <c r="A34" s="263"/>
      <c r="B34" s="3980"/>
      <c r="C34" s="2882"/>
      <c r="D34" s="2882"/>
      <c r="E34" s="2882"/>
      <c r="F34" s="2882"/>
      <c r="G34" s="2882"/>
      <c r="H34" s="2882"/>
      <c r="I34" s="2882"/>
      <c r="J34" s="2882"/>
      <c r="K34" s="2882"/>
      <c r="L34" s="2882"/>
      <c r="M34" s="2882"/>
    </row>
    <row r="35" spans="1:13" ht="13.5" customHeight="1">
      <c r="A35" s="263"/>
      <c r="B35" s="3981" t="s">
        <v>1610</v>
      </c>
      <c r="C35" s="2885"/>
      <c r="D35" s="2885"/>
      <c r="E35" s="2885"/>
      <c r="F35" s="2885"/>
      <c r="G35" s="2885"/>
      <c r="H35" s="263"/>
      <c r="I35" s="263"/>
      <c r="J35" s="263"/>
      <c r="K35" s="263"/>
      <c r="L35" s="263"/>
      <c r="M35" s="263"/>
    </row>
    <row r="36" spans="1:13" ht="13.5" customHeight="1">
      <c r="A36" s="263"/>
      <c r="B36" s="263"/>
      <c r="C36" s="263"/>
      <c r="D36" s="263"/>
      <c r="E36" s="263"/>
      <c r="F36" s="263"/>
      <c r="G36" s="263"/>
      <c r="H36" s="263"/>
      <c r="I36" s="263"/>
      <c r="J36" s="263"/>
      <c r="K36" s="263"/>
      <c r="L36" s="263"/>
      <c r="M36" s="263"/>
    </row>
    <row r="37" spans="1:13" ht="13.5" customHeight="1">
      <c r="A37" s="263"/>
      <c r="B37" s="263"/>
      <c r="C37" s="263"/>
      <c r="D37" s="263"/>
      <c r="E37" s="263"/>
      <c r="F37" s="263"/>
      <c r="G37" s="263"/>
      <c r="H37" s="263"/>
      <c r="I37" s="263"/>
      <c r="J37" s="263"/>
      <c r="K37" s="263"/>
      <c r="L37" s="263"/>
      <c r="M37" s="263"/>
    </row>
    <row r="38" spans="1:13" ht="13.5" customHeight="1">
      <c r="A38" s="263"/>
      <c r="B38" s="263"/>
      <c r="C38" s="263"/>
      <c r="D38" s="263"/>
      <c r="E38" s="263"/>
      <c r="F38" s="263"/>
      <c r="G38" s="263"/>
      <c r="H38" s="263"/>
      <c r="I38" s="263"/>
      <c r="J38" s="263"/>
      <c r="K38" s="263"/>
      <c r="L38" s="263"/>
      <c r="M38" s="263"/>
    </row>
    <row r="39" spans="1:13" ht="13.5" customHeight="1">
      <c r="A39" s="1214"/>
      <c r="B39" s="1213" t="s">
        <v>1269</v>
      </c>
      <c r="C39" s="1213"/>
      <c r="D39" s="1213"/>
      <c r="E39" s="1214"/>
      <c r="F39" s="1214"/>
      <c r="G39" s="1214"/>
      <c r="H39" s="1214"/>
      <c r="I39" s="1214"/>
      <c r="J39" s="1214"/>
      <c r="K39" s="1214"/>
      <c r="L39" s="1214"/>
      <c r="M39" s="1214"/>
    </row>
    <row r="40" spans="1:13" ht="13.5" customHeight="1">
      <c r="A40" s="263"/>
      <c r="B40" s="263"/>
      <c r="C40" s="263"/>
      <c r="D40" s="263"/>
      <c r="E40" s="263"/>
      <c r="F40" s="263"/>
      <c r="G40" s="263"/>
      <c r="H40" s="263"/>
      <c r="I40" s="263"/>
      <c r="J40" s="263"/>
      <c r="K40" s="263"/>
      <c r="L40" s="263"/>
      <c r="M40" s="263"/>
    </row>
    <row r="41" spans="1:13" ht="13.5" customHeight="1">
      <c r="A41" s="263"/>
      <c r="B41" s="263"/>
      <c r="C41" s="263"/>
      <c r="D41" s="263"/>
      <c r="E41" s="263"/>
      <c r="F41" s="263"/>
      <c r="G41" s="263"/>
      <c r="H41" s="263"/>
      <c r="I41" s="263"/>
      <c r="J41" s="263"/>
      <c r="K41" s="263"/>
      <c r="L41" s="263"/>
      <c r="M41" s="263"/>
    </row>
    <row r="42" spans="1:13" ht="13.5" customHeight="1">
      <c r="A42" s="1785" t="s">
        <v>205</v>
      </c>
      <c r="B42" s="1785" t="s">
        <v>1270</v>
      </c>
      <c r="C42" s="1785"/>
      <c r="D42" s="1785"/>
      <c r="E42" s="1785" t="s">
        <v>205</v>
      </c>
      <c r="F42" s="1785" t="s">
        <v>205</v>
      </c>
      <c r="G42" s="1785" t="s">
        <v>205</v>
      </c>
      <c r="H42" s="1785" t="s">
        <v>205</v>
      </c>
      <c r="I42" s="1785" t="s">
        <v>205</v>
      </c>
      <c r="J42" s="1785" t="s">
        <v>205</v>
      </c>
      <c r="K42" s="1785" t="s">
        <v>205</v>
      </c>
      <c r="L42" s="1785" t="s">
        <v>205</v>
      </c>
      <c r="M42" s="1785" t="s">
        <v>205</v>
      </c>
    </row>
    <row r="43" spans="1:13" ht="13.5" customHeight="1">
      <c r="A43" s="263"/>
      <c r="B43" s="263"/>
      <c r="C43" s="263"/>
      <c r="D43" s="263"/>
      <c r="E43" s="263"/>
      <c r="F43" s="263"/>
      <c r="G43" s="263"/>
      <c r="H43" s="263"/>
      <c r="I43" s="263"/>
      <c r="J43" s="263"/>
      <c r="K43" s="263"/>
      <c r="L43" s="263"/>
      <c r="M43" s="263"/>
    </row>
    <row r="44" spans="1:13" ht="14.25" customHeight="1">
      <c r="A44" s="263"/>
      <c r="B44" s="3885" t="s">
        <v>1611</v>
      </c>
      <c r="C44" s="2885"/>
      <c r="D44" s="2912"/>
      <c r="E44" s="3982">
        <v>2021</v>
      </c>
      <c r="F44" s="2901"/>
      <c r="G44" s="2955"/>
      <c r="H44" s="3982">
        <v>2022</v>
      </c>
      <c r="I44" s="2901"/>
      <c r="J44" s="2955"/>
      <c r="K44" s="3982">
        <v>2023</v>
      </c>
      <c r="L44" s="2901"/>
      <c r="M44" s="2955"/>
    </row>
    <row r="45" spans="1:13" ht="13.5" customHeight="1">
      <c r="A45" s="263"/>
      <c r="B45" s="2885"/>
      <c r="C45" s="2885"/>
      <c r="D45" s="2912"/>
      <c r="E45" s="2628" t="s">
        <v>1272</v>
      </c>
      <c r="F45" s="2628" t="s">
        <v>1273</v>
      </c>
      <c r="G45" s="1217" t="s">
        <v>43</v>
      </c>
      <c r="H45" s="2628" t="s">
        <v>1272</v>
      </c>
      <c r="I45" s="2628" t="s">
        <v>1273</v>
      </c>
      <c r="J45" s="1217" t="s">
        <v>43</v>
      </c>
      <c r="K45" s="2628" t="s">
        <v>1272</v>
      </c>
      <c r="L45" s="2628" t="s">
        <v>1273</v>
      </c>
      <c r="M45" s="2627" t="s">
        <v>43</v>
      </c>
    </row>
    <row r="46" spans="1:13" ht="14.25" customHeight="1">
      <c r="A46" s="263"/>
      <c r="B46" s="3972" t="s">
        <v>1274</v>
      </c>
      <c r="C46" s="2906"/>
      <c r="D46" s="2906"/>
      <c r="E46" s="2906"/>
      <c r="F46" s="2906"/>
      <c r="G46" s="2906"/>
      <c r="H46" s="2906"/>
      <c r="I46" s="2906"/>
      <c r="J46" s="2906"/>
      <c r="K46" s="2906"/>
      <c r="L46" s="2906"/>
      <c r="M46" s="2906"/>
    </row>
    <row r="47" spans="1:13" ht="14.25" customHeight="1">
      <c r="A47" s="263"/>
      <c r="B47" s="3900" t="s">
        <v>1275</v>
      </c>
      <c r="C47" s="3901"/>
      <c r="D47" s="3902"/>
      <c r="E47" s="2629" t="s">
        <v>47</v>
      </c>
      <c r="F47" s="2629" t="s">
        <v>47</v>
      </c>
      <c r="G47" s="1218" t="s">
        <v>47</v>
      </c>
      <c r="H47" s="2629">
        <v>267</v>
      </c>
      <c r="I47" s="2629">
        <v>45</v>
      </c>
      <c r="J47" s="1218">
        <v>312</v>
      </c>
      <c r="K47" s="2629">
        <v>501</v>
      </c>
      <c r="L47" s="2629">
        <v>70</v>
      </c>
      <c r="M47" s="2630">
        <v>571</v>
      </c>
    </row>
    <row r="48" spans="1:13" ht="14.25" customHeight="1">
      <c r="A48" s="263"/>
      <c r="B48" s="2971" t="s">
        <v>1276</v>
      </c>
      <c r="C48" s="2897"/>
      <c r="D48" s="2898"/>
      <c r="E48" s="2629" t="s">
        <v>47</v>
      </c>
      <c r="F48" s="2629" t="s">
        <v>47</v>
      </c>
      <c r="G48" s="1218" t="s">
        <v>47</v>
      </c>
      <c r="H48" s="2629" t="s">
        <v>47</v>
      </c>
      <c r="I48" s="2629" t="s">
        <v>47</v>
      </c>
      <c r="J48" s="1218" t="s">
        <v>47</v>
      </c>
      <c r="K48" s="2629">
        <v>50</v>
      </c>
      <c r="L48" s="2629">
        <v>6</v>
      </c>
      <c r="M48" s="2630">
        <v>56</v>
      </c>
    </row>
    <row r="49" spans="2:13" ht="14.25" customHeight="1">
      <c r="B49" s="2971" t="s">
        <v>1277</v>
      </c>
      <c r="C49" s="2897"/>
      <c r="D49" s="2898"/>
      <c r="E49" s="2629">
        <v>719</v>
      </c>
      <c r="F49" s="2629">
        <v>173</v>
      </c>
      <c r="G49" s="1218">
        <v>892</v>
      </c>
      <c r="H49" s="2629">
        <v>723</v>
      </c>
      <c r="I49" s="2629">
        <v>201</v>
      </c>
      <c r="J49" s="1218">
        <v>924</v>
      </c>
      <c r="K49" s="2631">
        <v>1789</v>
      </c>
      <c r="L49" s="2629">
        <v>473</v>
      </c>
      <c r="M49" s="1921">
        <v>2262</v>
      </c>
    </row>
    <row r="50" spans="2:13" ht="14.25" customHeight="1">
      <c r="B50" s="3903" t="s">
        <v>43</v>
      </c>
      <c r="C50" s="2903"/>
      <c r="D50" s="2904"/>
      <c r="E50" s="1219">
        <v>719</v>
      </c>
      <c r="F50" s="1219">
        <v>173</v>
      </c>
      <c r="G50" s="2632">
        <v>892</v>
      </c>
      <c r="H50" s="1219">
        <v>990</v>
      </c>
      <c r="I50" s="1219">
        <v>246</v>
      </c>
      <c r="J50" s="2633">
        <v>1236</v>
      </c>
      <c r="K50" s="1220">
        <v>2340</v>
      </c>
      <c r="L50" s="1219">
        <v>549</v>
      </c>
      <c r="M50" s="2634">
        <v>2889</v>
      </c>
    </row>
    <row r="51" spans="2:13" ht="14.25" customHeight="1">
      <c r="B51" s="3917" t="s">
        <v>1278</v>
      </c>
      <c r="C51" s="2964"/>
      <c r="D51" s="2964"/>
      <c r="E51" s="2964"/>
      <c r="F51" s="2964"/>
      <c r="G51" s="2964"/>
      <c r="H51" s="2964"/>
      <c r="I51" s="2964"/>
      <c r="J51" s="2964"/>
      <c r="K51" s="2964"/>
      <c r="L51" s="2964"/>
      <c r="M51" s="2964"/>
    </row>
    <row r="52" spans="2:13" ht="14.25" customHeight="1">
      <c r="B52" s="3900" t="s">
        <v>1275</v>
      </c>
      <c r="C52" s="3901"/>
      <c r="D52" s="3902"/>
      <c r="E52" s="2629" t="s">
        <v>47</v>
      </c>
      <c r="F52" s="2629" t="s">
        <v>47</v>
      </c>
      <c r="G52" s="1218" t="s">
        <v>47</v>
      </c>
      <c r="H52" s="2629">
        <v>2</v>
      </c>
      <c r="I52" s="2629">
        <v>2</v>
      </c>
      <c r="J52" s="1218">
        <v>4</v>
      </c>
      <c r="K52" s="2629">
        <v>0</v>
      </c>
      <c r="L52" s="2629">
        <v>12</v>
      </c>
      <c r="M52" s="2630">
        <v>12</v>
      </c>
    </row>
    <row r="53" spans="2:13" ht="14.25" customHeight="1">
      <c r="B53" s="2971" t="s">
        <v>1276</v>
      </c>
      <c r="C53" s="2897"/>
      <c r="D53" s="2898"/>
      <c r="E53" s="2629" t="s">
        <v>47</v>
      </c>
      <c r="F53" s="2629" t="s">
        <v>47</v>
      </c>
      <c r="G53" s="1218" t="s">
        <v>47</v>
      </c>
      <c r="H53" s="2629" t="s">
        <v>47</v>
      </c>
      <c r="I53" s="2629" t="s">
        <v>47</v>
      </c>
      <c r="J53" s="1218" t="s">
        <v>47</v>
      </c>
      <c r="K53" s="2629">
        <v>0</v>
      </c>
      <c r="L53" s="2629">
        <v>0</v>
      </c>
      <c r="M53" s="2630">
        <v>0</v>
      </c>
    </row>
    <row r="54" spans="2:13" ht="14.25" customHeight="1">
      <c r="B54" s="2971" t="s">
        <v>1277</v>
      </c>
      <c r="C54" s="2897"/>
      <c r="D54" s="2898"/>
      <c r="E54" s="2629">
        <v>7</v>
      </c>
      <c r="F54" s="2629">
        <v>4</v>
      </c>
      <c r="G54" s="1218">
        <v>11</v>
      </c>
      <c r="H54" s="2629">
        <v>9</v>
      </c>
      <c r="I54" s="2629">
        <v>0</v>
      </c>
      <c r="J54" s="1218">
        <v>9</v>
      </c>
      <c r="K54" s="2629">
        <v>15</v>
      </c>
      <c r="L54" s="2629">
        <v>13</v>
      </c>
      <c r="M54" s="2630">
        <v>28</v>
      </c>
    </row>
    <row r="55" spans="2:13" ht="14.25" customHeight="1">
      <c r="B55" s="3903" t="s">
        <v>43</v>
      </c>
      <c r="C55" s="2903"/>
      <c r="D55" s="2904"/>
      <c r="E55" s="1219">
        <v>7</v>
      </c>
      <c r="F55" s="1219">
        <v>4</v>
      </c>
      <c r="G55" s="2632">
        <v>11</v>
      </c>
      <c r="H55" s="1219">
        <v>11</v>
      </c>
      <c r="I55" s="1219">
        <v>2</v>
      </c>
      <c r="J55" s="2632">
        <v>13</v>
      </c>
      <c r="K55" s="1219">
        <v>15</v>
      </c>
      <c r="L55" s="1219">
        <v>25</v>
      </c>
      <c r="M55" s="2487">
        <v>40</v>
      </c>
    </row>
    <row r="56" spans="2:13" ht="14.25" customHeight="1">
      <c r="B56" s="3917" t="s">
        <v>1279</v>
      </c>
      <c r="C56" s="2964"/>
      <c r="D56" s="2964"/>
      <c r="E56" s="2964"/>
      <c r="F56" s="2964"/>
      <c r="G56" s="2964"/>
      <c r="H56" s="2964"/>
      <c r="I56" s="2964"/>
      <c r="J56" s="2964"/>
      <c r="K56" s="2964"/>
      <c r="L56" s="2964"/>
      <c r="M56" s="2964"/>
    </row>
    <row r="57" spans="2:13" ht="14.25" customHeight="1">
      <c r="B57" s="3900" t="s">
        <v>1275</v>
      </c>
      <c r="C57" s="3901"/>
      <c r="D57" s="3902"/>
      <c r="E57" s="2629" t="s">
        <v>47</v>
      </c>
      <c r="F57" s="2629" t="s">
        <v>47</v>
      </c>
      <c r="G57" s="1218" t="s">
        <v>47</v>
      </c>
      <c r="H57" s="2629">
        <v>3</v>
      </c>
      <c r="I57" s="2629">
        <v>8</v>
      </c>
      <c r="J57" s="1218">
        <v>11</v>
      </c>
      <c r="K57" s="2629">
        <v>3</v>
      </c>
      <c r="L57" s="2629">
        <v>17</v>
      </c>
      <c r="M57" s="2630">
        <v>20</v>
      </c>
    </row>
    <row r="58" spans="2:13" ht="14.25" customHeight="1">
      <c r="B58" s="2971" t="s">
        <v>1276</v>
      </c>
      <c r="C58" s="2897"/>
      <c r="D58" s="2898"/>
      <c r="E58" s="2629" t="s">
        <v>47</v>
      </c>
      <c r="F58" s="2629" t="s">
        <v>47</v>
      </c>
      <c r="G58" s="1218" t="s">
        <v>47</v>
      </c>
      <c r="H58" s="2629" t="s">
        <v>47</v>
      </c>
      <c r="I58" s="2629" t="s">
        <v>47</v>
      </c>
      <c r="J58" s="1218" t="s">
        <v>47</v>
      </c>
      <c r="K58" s="2629">
        <v>1</v>
      </c>
      <c r="L58" s="2629">
        <v>0</v>
      </c>
      <c r="M58" s="2630">
        <v>1</v>
      </c>
    </row>
    <row r="59" spans="2:13" ht="14.25" customHeight="1">
      <c r="B59" s="2971" t="s">
        <v>1277</v>
      </c>
      <c r="C59" s="2897"/>
      <c r="D59" s="2898"/>
      <c r="E59" s="2629">
        <v>0</v>
      </c>
      <c r="F59" s="2629">
        <v>6</v>
      </c>
      <c r="G59" s="1218">
        <v>6</v>
      </c>
      <c r="H59" s="2629">
        <v>13</v>
      </c>
      <c r="I59" s="2629">
        <v>18</v>
      </c>
      <c r="J59" s="1218">
        <v>31</v>
      </c>
      <c r="K59" s="2629">
        <v>13</v>
      </c>
      <c r="L59" s="2629">
        <v>26</v>
      </c>
      <c r="M59" s="2630">
        <v>39</v>
      </c>
    </row>
    <row r="60" spans="2:13" ht="14.25" customHeight="1">
      <c r="B60" s="3976" t="s">
        <v>43</v>
      </c>
      <c r="C60" s="3597"/>
      <c r="D60" s="3911"/>
      <c r="E60" s="2635">
        <v>0</v>
      </c>
      <c r="F60" s="2635">
        <v>6</v>
      </c>
      <c r="G60" s="2636">
        <v>6</v>
      </c>
      <c r="H60" s="2635">
        <v>16</v>
      </c>
      <c r="I60" s="2635">
        <v>26</v>
      </c>
      <c r="J60" s="2636">
        <v>42</v>
      </c>
      <c r="K60" s="2635">
        <v>17</v>
      </c>
      <c r="L60" s="2635">
        <v>43</v>
      </c>
      <c r="M60" s="45">
        <v>60</v>
      </c>
    </row>
    <row r="61" spans="2:13" ht="14.25" customHeight="1">
      <c r="B61" s="3918" t="s">
        <v>1280</v>
      </c>
      <c r="C61" s="2903"/>
      <c r="D61" s="2904"/>
      <c r="E61" s="2637">
        <v>726</v>
      </c>
      <c r="F61" s="2637">
        <v>183</v>
      </c>
      <c r="G61" s="2638">
        <v>909</v>
      </c>
      <c r="H61" s="2639">
        <v>1017</v>
      </c>
      <c r="I61" s="2637">
        <v>274</v>
      </c>
      <c r="J61" s="2640">
        <v>1291</v>
      </c>
      <c r="K61" s="2639">
        <v>2372</v>
      </c>
      <c r="L61" s="2637">
        <v>617</v>
      </c>
      <c r="M61" s="2641">
        <v>2989</v>
      </c>
    </row>
    <row r="62" spans="2:13" ht="14.25" customHeight="1">
      <c r="B62" s="3897" t="s">
        <v>1612</v>
      </c>
      <c r="C62" s="2933"/>
      <c r="D62" s="2933"/>
      <c r="E62" s="2933"/>
      <c r="F62" s="2933"/>
      <c r="G62" s="2933"/>
      <c r="H62" s="2933"/>
      <c r="I62" s="2933"/>
      <c r="J62" s="2933"/>
      <c r="K62" s="2933"/>
      <c r="L62" s="2933"/>
      <c r="M62" s="2933"/>
    </row>
    <row r="63" spans="2:13" ht="13.5" customHeight="1">
      <c r="B63" s="2882"/>
      <c r="C63" s="2882"/>
      <c r="D63" s="2882"/>
      <c r="E63" s="2882"/>
      <c r="F63" s="2882"/>
      <c r="G63" s="2882"/>
      <c r="H63" s="2882"/>
      <c r="I63" s="2882"/>
      <c r="J63" s="2882"/>
      <c r="K63" s="2882"/>
      <c r="L63" s="2882"/>
      <c r="M63" s="2882"/>
    </row>
    <row r="64" spans="2:13" ht="13.5" customHeight="1">
      <c r="B64" s="2901"/>
      <c r="C64" s="2901"/>
      <c r="D64" s="2901"/>
      <c r="E64" s="2901"/>
      <c r="F64" s="2901"/>
      <c r="G64" s="2901"/>
      <c r="H64" s="2901"/>
      <c r="I64" s="2901"/>
      <c r="J64" s="2901"/>
      <c r="K64" s="2901"/>
      <c r="L64" s="2901"/>
      <c r="M64" s="2901"/>
    </row>
    <row r="67" spans="1:13" ht="13.5" customHeight="1">
      <c r="A67" s="1785" t="s">
        <v>205</v>
      </c>
      <c r="B67" s="1785" t="s">
        <v>1283</v>
      </c>
      <c r="C67" s="1785"/>
      <c r="D67" s="1785"/>
      <c r="E67" s="1785"/>
      <c r="F67" s="1785"/>
      <c r="G67" s="1785" t="s">
        <v>205</v>
      </c>
      <c r="H67" s="1785" t="s">
        <v>205</v>
      </c>
      <c r="I67" s="1785" t="s">
        <v>205</v>
      </c>
      <c r="J67" s="1785" t="s">
        <v>205</v>
      </c>
      <c r="K67" s="1785" t="s">
        <v>205</v>
      </c>
      <c r="L67" s="1785" t="s">
        <v>205</v>
      </c>
      <c r="M67" s="1785" t="s">
        <v>205</v>
      </c>
    </row>
    <row r="68" spans="1:13" ht="13.5" customHeight="1">
      <c r="A68" s="263"/>
      <c r="B68" s="263"/>
      <c r="C68" s="263"/>
      <c r="D68" s="263"/>
      <c r="E68" s="263"/>
      <c r="F68" s="263"/>
      <c r="G68" s="263"/>
      <c r="H68" s="263"/>
      <c r="I68" s="263"/>
      <c r="J68" s="263"/>
      <c r="K68" s="263"/>
      <c r="L68" s="263"/>
      <c r="M68" s="263"/>
    </row>
    <row r="69" spans="1:13" ht="14.25" customHeight="1">
      <c r="A69" s="263"/>
      <c r="B69" s="3975" t="s">
        <v>1613</v>
      </c>
      <c r="C69" s="2882"/>
      <c r="D69" s="2882"/>
      <c r="E69" s="2882"/>
      <c r="F69" s="2882"/>
      <c r="G69" s="2882"/>
      <c r="H69" s="2882"/>
      <c r="I69" s="2882"/>
      <c r="J69" s="2882"/>
      <c r="K69" s="2882"/>
      <c r="L69" s="2882"/>
      <c r="M69" s="2882"/>
    </row>
    <row r="70" spans="1:13" ht="13.5" customHeight="1">
      <c r="A70" s="263"/>
      <c r="B70" s="2882"/>
      <c r="C70" s="2882"/>
      <c r="D70" s="2882"/>
      <c r="E70" s="2882"/>
      <c r="F70" s="2882"/>
      <c r="G70" s="2882"/>
      <c r="H70" s="2882"/>
      <c r="I70" s="2882"/>
      <c r="J70" s="2882"/>
      <c r="K70" s="2882"/>
      <c r="L70" s="2882"/>
      <c r="M70" s="2882"/>
    </row>
    <row r="71" spans="1:13" ht="13.5" customHeight="1">
      <c r="A71" s="263"/>
      <c r="B71" s="2882"/>
      <c r="C71" s="2882"/>
      <c r="D71" s="2882"/>
      <c r="E71" s="2882"/>
      <c r="F71" s="2882"/>
      <c r="G71" s="2882"/>
      <c r="H71" s="2882"/>
      <c r="I71" s="2882"/>
      <c r="J71" s="2882"/>
      <c r="K71" s="2882"/>
      <c r="L71" s="2882"/>
      <c r="M71" s="2882"/>
    </row>
    <row r="72" spans="1:13" ht="13.5" customHeight="1">
      <c r="A72" s="263"/>
      <c r="B72" s="42"/>
      <c r="C72" s="42"/>
      <c r="D72" s="42"/>
      <c r="E72" s="42"/>
      <c r="F72" s="42"/>
      <c r="G72" s="42"/>
      <c r="H72" s="42"/>
      <c r="I72" s="42"/>
      <c r="J72" s="42"/>
      <c r="K72" s="42"/>
      <c r="L72" s="42"/>
      <c r="M72" s="42"/>
    </row>
    <row r="73" spans="1:13" ht="14.25" customHeight="1">
      <c r="A73" s="263"/>
      <c r="B73" s="3913" t="s">
        <v>1285</v>
      </c>
      <c r="C73" s="2913"/>
      <c r="D73" s="2914"/>
      <c r="E73" s="1221">
        <v>2022</v>
      </c>
      <c r="F73" s="2643" t="s">
        <v>1614</v>
      </c>
      <c r="G73" s="2643" t="s">
        <v>133</v>
      </c>
      <c r="H73" s="42"/>
      <c r="I73" s="42"/>
      <c r="J73" s="42"/>
      <c r="K73" s="42"/>
      <c r="L73" s="42"/>
      <c r="M73" s="42"/>
    </row>
    <row r="74" spans="1:13" ht="14.25" customHeight="1">
      <c r="A74" s="263"/>
      <c r="B74" s="3912" t="s">
        <v>1286</v>
      </c>
      <c r="C74" s="2906"/>
      <c r="D74" s="2944"/>
      <c r="E74" s="2626">
        <v>650</v>
      </c>
      <c r="F74" s="2644">
        <v>3004</v>
      </c>
      <c r="G74" s="2644">
        <v>3790</v>
      </c>
      <c r="H74" s="42"/>
      <c r="I74" s="42"/>
      <c r="J74" s="42"/>
      <c r="K74" s="42"/>
      <c r="L74" s="42"/>
      <c r="M74" s="42"/>
    </row>
    <row r="75" spans="1:13" ht="45" customHeight="1">
      <c r="A75" s="263"/>
      <c r="B75" s="3193" t="s">
        <v>1615</v>
      </c>
      <c r="C75" s="2882"/>
      <c r="D75" s="2882"/>
      <c r="E75" s="2882"/>
      <c r="F75" s="2882"/>
      <c r="G75" s="2882"/>
      <c r="H75" s="2882"/>
      <c r="I75" s="2882"/>
      <c r="J75" s="2882"/>
      <c r="K75" s="2882"/>
      <c r="L75" s="2882"/>
      <c r="M75" s="42"/>
    </row>
    <row r="76" spans="1:13" ht="13.5" customHeight="1">
      <c r="A76" s="263"/>
      <c r="B76" s="2882"/>
      <c r="C76" s="2882"/>
      <c r="D76" s="2882"/>
      <c r="E76" s="2882"/>
      <c r="F76" s="2882"/>
      <c r="G76" s="2882"/>
      <c r="H76" s="2882"/>
      <c r="I76" s="2882"/>
      <c r="J76" s="2882"/>
      <c r="K76" s="2882"/>
      <c r="L76" s="2882"/>
      <c r="M76" s="42"/>
    </row>
    <row r="77" spans="1:13" ht="13.5" customHeight="1">
      <c r="A77" s="263"/>
      <c r="B77" s="263"/>
      <c r="C77" s="263"/>
      <c r="D77" s="263"/>
      <c r="E77" s="263"/>
      <c r="F77" s="263"/>
      <c r="G77" s="263"/>
      <c r="H77" s="263"/>
      <c r="I77" s="263"/>
      <c r="J77" s="263"/>
      <c r="K77" s="263"/>
      <c r="L77" s="263"/>
      <c r="M77" s="263"/>
    </row>
    <row r="78" spans="1:13" ht="13.5" customHeight="1">
      <c r="A78" s="263"/>
      <c r="B78" s="263"/>
      <c r="C78" s="263"/>
      <c r="D78" s="263"/>
      <c r="E78" s="263"/>
      <c r="F78" s="263"/>
      <c r="G78" s="263"/>
      <c r="H78" s="263"/>
      <c r="I78" s="263"/>
      <c r="J78" s="263"/>
      <c r="K78" s="263"/>
      <c r="L78" s="263"/>
      <c r="M78" s="263"/>
    </row>
    <row r="79" spans="1:13" ht="13.5" customHeight="1">
      <c r="A79" s="1785" t="s">
        <v>205</v>
      </c>
      <c r="B79" s="1785" t="s">
        <v>1288</v>
      </c>
      <c r="C79" s="1785"/>
      <c r="D79" s="1785"/>
      <c r="E79" s="1785"/>
      <c r="F79" s="1785"/>
      <c r="G79" s="1785"/>
      <c r="H79" s="1785" t="s">
        <v>205</v>
      </c>
      <c r="I79" s="1785" t="s">
        <v>205</v>
      </c>
      <c r="J79" s="1785" t="s">
        <v>205</v>
      </c>
      <c r="K79" s="1785" t="s">
        <v>205</v>
      </c>
      <c r="L79" s="1785" t="s">
        <v>205</v>
      </c>
      <c r="M79" s="1785" t="s">
        <v>205</v>
      </c>
    </row>
    <row r="81" spans="2:13" ht="13.5" customHeight="1">
      <c r="B81" s="3885" t="s">
        <v>1616</v>
      </c>
      <c r="C81" s="2885"/>
      <c r="D81" s="2885"/>
      <c r="E81" s="2885"/>
      <c r="F81" s="2885"/>
      <c r="G81" s="2912"/>
      <c r="H81" s="3973" t="s">
        <v>1617</v>
      </c>
      <c r="I81" s="2912"/>
      <c r="J81" s="3974" t="s">
        <v>1618</v>
      </c>
      <c r="K81" s="2912"/>
      <c r="L81" s="3934">
        <v>2024</v>
      </c>
      <c r="M81" s="2912"/>
    </row>
    <row r="82" spans="2:13" ht="13.5" customHeight="1">
      <c r="B82" s="2913"/>
      <c r="C82" s="2913"/>
      <c r="D82" s="2913"/>
      <c r="E82" s="2913"/>
      <c r="F82" s="2913"/>
      <c r="G82" s="2914"/>
      <c r="H82" s="2646" t="s">
        <v>1291</v>
      </c>
      <c r="I82" s="1222" t="s">
        <v>1292</v>
      </c>
      <c r="J82" s="2646" t="s">
        <v>1291</v>
      </c>
      <c r="K82" s="1222" t="s">
        <v>1292</v>
      </c>
      <c r="L82" s="2646" t="s">
        <v>1291</v>
      </c>
      <c r="M82" s="2647" t="s">
        <v>1292</v>
      </c>
    </row>
    <row r="83" spans="2:13" ht="13.5" customHeight="1">
      <c r="B83" s="3972" t="s">
        <v>1293</v>
      </c>
      <c r="C83" s="2906"/>
      <c r="D83" s="2906"/>
      <c r="E83" s="2906"/>
      <c r="F83" s="2906"/>
      <c r="G83" s="2906"/>
      <c r="H83" s="2906"/>
      <c r="I83" s="2906"/>
      <c r="J83" s="2906"/>
      <c r="K83" s="2906"/>
      <c r="L83" s="2906"/>
      <c r="M83" s="2906"/>
    </row>
    <row r="84" spans="2:13" ht="13.5" customHeight="1">
      <c r="B84" s="3900" t="s">
        <v>1272</v>
      </c>
      <c r="C84" s="3901"/>
      <c r="D84" s="3901"/>
      <c r="E84" s="3901"/>
      <c r="F84" s="3901"/>
      <c r="G84" s="3902"/>
      <c r="H84" s="2629">
        <v>160</v>
      </c>
      <c r="I84" s="1223">
        <v>157</v>
      </c>
      <c r="J84" s="2629">
        <v>198</v>
      </c>
      <c r="K84" s="1885">
        <v>157</v>
      </c>
      <c r="L84" s="1224">
        <v>833</v>
      </c>
      <c r="M84" s="1225">
        <v>367</v>
      </c>
    </row>
    <row r="85" spans="2:13" ht="13.5" customHeight="1">
      <c r="B85" s="3896" t="s">
        <v>1273</v>
      </c>
      <c r="C85" s="2903"/>
      <c r="D85" s="2903"/>
      <c r="E85" s="2903"/>
      <c r="F85" s="2903"/>
      <c r="G85" s="2904"/>
      <c r="H85" s="1226">
        <v>98</v>
      </c>
      <c r="I85" s="2626">
        <v>58</v>
      </c>
      <c r="J85" s="1226">
        <v>144</v>
      </c>
      <c r="K85" s="2485">
        <v>83</v>
      </c>
      <c r="L85" s="2648">
        <v>320</v>
      </c>
      <c r="M85" s="2649">
        <v>167</v>
      </c>
    </row>
    <row r="86" spans="2:13" ht="13.5" customHeight="1">
      <c r="B86" s="3917" t="s">
        <v>1294</v>
      </c>
      <c r="C86" s="2964"/>
      <c r="D86" s="2964"/>
      <c r="E86" s="2964"/>
      <c r="F86" s="2964"/>
      <c r="G86" s="2964"/>
      <c r="H86" s="2964"/>
      <c r="I86" s="2964"/>
      <c r="J86" s="2964"/>
      <c r="K86" s="2964"/>
      <c r="L86" s="2964"/>
      <c r="M86" s="2964"/>
    </row>
    <row r="87" spans="2:13" ht="13.5" customHeight="1">
      <c r="B87" s="3900" t="s">
        <v>1295</v>
      </c>
      <c r="C87" s="3901"/>
      <c r="D87" s="3901"/>
      <c r="E87" s="3901"/>
      <c r="F87" s="3901"/>
      <c r="G87" s="3902"/>
      <c r="H87" s="2629">
        <v>131</v>
      </c>
      <c r="I87" s="1223">
        <v>79</v>
      </c>
      <c r="J87" s="2629">
        <v>159</v>
      </c>
      <c r="K87" s="1885">
        <v>94</v>
      </c>
      <c r="L87" s="1224">
        <v>425</v>
      </c>
      <c r="M87" s="1225">
        <v>181</v>
      </c>
    </row>
    <row r="88" spans="2:13" ht="13.5" customHeight="1">
      <c r="B88" s="2971" t="s">
        <v>1296</v>
      </c>
      <c r="C88" s="2897"/>
      <c r="D88" s="2897"/>
      <c r="E88" s="2897"/>
      <c r="F88" s="2897"/>
      <c r="G88" s="2898"/>
      <c r="H88" s="2629">
        <v>112</v>
      </c>
      <c r="I88" s="1223">
        <v>123</v>
      </c>
      <c r="J88" s="2629">
        <v>172</v>
      </c>
      <c r="K88" s="1885">
        <v>133</v>
      </c>
      <c r="L88" s="1224">
        <v>622</v>
      </c>
      <c r="M88" s="1225">
        <v>287</v>
      </c>
    </row>
    <row r="89" spans="2:13" ht="13.5" customHeight="1">
      <c r="B89" s="3896" t="s">
        <v>1297</v>
      </c>
      <c r="C89" s="2903"/>
      <c r="D89" s="2903"/>
      <c r="E89" s="2903"/>
      <c r="F89" s="2903"/>
      <c r="G89" s="2904"/>
      <c r="H89" s="1226">
        <v>15</v>
      </c>
      <c r="I89" s="2626">
        <v>13</v>
      </c>
      <c r="J89" s="1226">
        <v>11</v>
      </c>
      <c r="K89" s="2485">
        <v>13</v>
      </c>
      <c r="L89" s="2648">
        <v>106</v>
      </c>
      <c r="M89" s="2649">
        <v>66</v>
      </c>
    </row>
    <row r="90" spans="2:13" ht="13.5" customHeight="1">
      <c r="B90" s="3917" t="s">
        <v>1298</v>
      </c>
      <c r="C90" s="2964"/>
      <c r="D90" s="2964"/>
      <c r="E90" s="2964"/>
      <c r="F90" s="2964"/>
      <c r="G90" s="2964"/>
      <c r="H90" s="2964"/>
      <c r="I90" s="2964"/>
      <c r="J90" s="2964"/>
      <c r="K90" s="2964"/>
      <c r="L90" s="2964"/>
      <c r="M90" s="2964"/>
    </row>
    <row r="91" spans="2:13" ht="13.5" customHeight="1">
      <c r="B91" s="3900" t="s">
        <v>1275</v>
      </c>
      <c r="C91" s="3901"/>
      <c r="D91" s="3901"/>
      <c r="E91" s="3901"/>
      <c r="F91" s="3901"/>
      <c r="G91" s="3902"/>
      <c r="H91" s="2629">
        <v>35</v>
      </c>
      <c r="I91" s="1223">
        <v>29</v>
      </c>
      <c r="J91" s="2629">
        <v>58</v>
      </c>
      <c r="K91" s="1885">
        <v>36</v>
      </c>
      <c r="L91" s="1224">
        <v>157</v>
      </c>
      <c r="M91" s="1225">
        <v>79</v>
      </c>
    </row>
    <row r="92" spans="2:13" ht="13.5" customHeight="1">
      <c r="B92" s="2971" t="s">
        <v>1276</v>
      </c>
      <c r="C92" s="2897"/>
      <c r="D92" s="2897"/>
      <c r="E92" s="2897"/>
      <c r="F92" s="2897"/>
      <c r="G92" s="2898"/>
      <c r="H92" s="2650" t="s">
        <v>47</v>
      </c>
      <c r="I92" s="1227" t="s">
        <v>47</v>
      </c>
      <c r="J92" s="2629">
        <v>2</v>
      </c>
      <c r="K92" s="1885">
        <v>1</v>
      </c>
      <c r="L92" s="1224">
        <v>22</v>
      </c>
      <c r="M92" s="1225">
        <v>5</v>
      </c>
    </row>
    <row r="93" spans="2:13" ht="13.5" customHeight="1">
      <c r="B93" s="2971" t="s">
        <v>1277</v>
      </c>
      <c r="C93" s="2897"/>
      <c r="D93" s="2897"/>
      <c r="E93" s="2897"/>
      <c r="F93" s="2897"/>
      <c r="G93" s="2898"/>
      <c r="H93" s="2629">
        <v>223</v>
      </c>
      <c r="I93" s="1223">
        <v>186</v>
      </c>
      <c r="J93" s="2629">
        <v>282</v>
      </c>
      <c r="K93" s="1885">
        <v>203</v>
      </c>
      <c r="L93" s="1224">
        <v>974</v>
      </c>
      <c r="M93" s="1225">
        <v>450</v>
      </c>
    </row>
    <row r="94" spans="2:13" ht="13.5" customHeight="1">
      <c r="B94" s="3903" t="s">
        <v>43</v>
      </c>
      <c r="C94" s="2903"/>
      <c r="D94" s="2903"/>
      <c r="E94" s="2903"/>
      <c r="F94" s="2903"/>
      <c r="G94" s="2904"/>
      <c r="H94" s="1219">
        <v>258</v>
      </c>
      <c r="I94" s="2632">
        <v>215</v>
      </c>
      <c r="J94" s="1219">
        <v>342</v>
      </c>
      <c r="K94" s="2487">
        <v>240</v>
      </c>
      <c r="L94" s="2651">
        <v>1153</v>
      </c>
      <c r="M94" s="2652">
        <v>534</v>
      </c>
    </row>
    <row r="95" spans="2:13" ht="13.5" customHeight="1">
      <c r="B95" s="3897" t="s">
        <v>1619</v>
      </c>
      <c r="C95" s="2933"/>
      <c r="D95" s="2933"/>
      <c r="E95" s="2933"/>
      <c r="F95" s="2933"/>
      <c r="G95" s="2933"/>
      <c r="H95" s="2933"/>
      <c r="I95" s="2933"/>
      <c r="J95" s="2933"/>
      <c r="K95" s="2933"/>
      <c r="L95" s="2933"/>
      <c r="M95" s="2933"/>
    </row>
    <row r="96" spans="2:13" ht="13.5" customHeight="1">
      <c r="B96" s="2882"/>
      <c r="C96" s="2882"/>
      <c r="D96" s="2882"/>
      <c r="E96" s="2882"/>
      <c r="F96" s="2882"/>
      <c r="G96" s="2882"/>
      <c r="H96" s="2882"/>
      <c r="I96" s="2882"/>
      <c r="J96" s="2882"/>
      <c r="K96" s="2882"/>
      <c r="L96" s="2882"/>
      <c r="M96" s="2882"/>
    </row>
    <row r="97" spans="2:13" ht="13.5" customHeight="1">
      <c r="B97" s="2901"/>
      <c r="C97" s="2901"/>
      <c r="D97" s="2901"/>
      <c r="E97" s="2901"/>
      <c r="F97" s="2901"/>
      <c r="G97" s="2901"/>
      <c r="H97" s="2901"/>
      <c r="I97" s="2901"/>
      <c r="J97" s="2901"/>
      <c r="K97" s="2901"/>
      <c r="L97" s="2901"/>
      <c r="M97" s="2901"/>
    </row>
    <row r="98" spans="2:13" ht="13.5" customHeight="1">
      <c r="B98" s="42"/>
      <c r="C98" s="42"/>
      <c r="D98" s="42"/>
      <c r="E98" s="42"/>
      <c r="F98" s="42"/>
      <c r="G98" s="42"/>
      <c r="H98" s="42"/>
      <c r="I98" s="42"/>
      <c r="J98" s="42"/>
      <c r="K98" s="42"/>
      <c r="L98" s="42"/>
      <c r="M98" s="42"/>
    </row>
    <row r="99" spans="2:13" ht="13.5" customHeight="1">
      <c r="B99" s="3885" t="s">
        <v>1620</v>
      </c>
      <c r="C99" s="2885"/>
      <c r="D99" s="2885"/>
      <c r="E99" s="2885"/>
      <c r="F99" s="2885"/>
      <c r="G99" s="2912"/>
      <c r="H99" s="3934" t="s">
        <v>1617</v>
      </c>
      <c r="I99" s="2912"/>
      <c r="J99" s="3974" t="s">
        <v>1618</v>
      </c>
      <c r="K99" s="2912"/>
      <c r="L99" s="3934">
        <v>2024</v>
      </c>
      <c r="M99" s="2912"/>
    </row>
    <row r="100" spans="2:13" ht="13.5" customHeight="1">
      <c r="B100" s="2913"/>
      <c r="C100" s="2913"/>
      <c r="D100" s="2913"/>
      <c r="E100" s="2913"/>
      <c r="F100" s="2913"/>
      <c r="G100" s="2914"/>
      <c r="H100" s="2653" t="s">
        <v>1621</v>
      </c>
      <c r="I100" s="1228" t="s">
        <v>1622</v>
      </c>
      <c r="J100" s="2653" t="s">
        <v>1621</v>
      </c>
      <c r="K100" s="1228" t="s">
        <v>1622</v>
      </c>
      <c r="L100" s="2653" t="s">
        <v>1621</v>
      </c>
      <c r="M100" s="2654" t="s">
        <v>1622</v>
      </c>
    </row>
    <row r="101" spans="2:13" ht="13.5" customHeight="1">
      <c r="B101" s="3972" t="s">
        <v>1293</v>
      </c>
      <c r="C101" s="2906"/>
      <c r="D101" s="2906"/>
      <c r="E101" s="2906"/>
      <c r="F101" s="2906"/>
      <c r="G101" s="2906"/>
      <c r="H101" s="2906"/>
      <c r="I101" s="2906"/>
      <c r="J101" s="2906"/>
      <c r="K101" s="2906"/>
      <c r="L101" s="2906"/>
      <c r="M101" s="2906"/>
    </row>
    <row r="102" spans="2:13" ht="13.5" customHeight="1">
      <c r="B102" s="2971" t="s">
        <v>1272</v>
      </c>
      <c r="C102" s="2897"/>
      <c r="D102" s="2897"/>
      <c r="E102" s="2897"/>
      <c r="F102" s="2897"/>
      <c r="G102" s="2898"/>
      <c r="H102" s="2655">
        <v>0.187</v>
      </c>
      <c r="I102" s="1229">
        <v>0.188</v>
      </c>
      <c r="J102" s="2655">
        <v>0.14799999999999999</v>
      </c>
      <c r="K102" s="2656">
        <v>0.11799999999999999</v>
      </c>
      <c r="L102" s="1230">
        <v>0.316</v>
      </c>
      <c r="M102" s="1231">
        <v>0.14099999999999999</v>
      </c>
    </row>
    <row r="103" spans="2:13" ht="13.5" customHeight="1">
      <c r="B103" s="2971" t="s">
        <v>1273</v>
      </c>
      <c r="C103" s="2897"/>
      <c r="D103" s="2897"/>
      <c r="E103" s="2897"/>
      <c r="F103" s="2897"/>
      <c r="G103" s="2898"/>
      <c r="H103" s="2657">
        <v>0.42199999999999999</v>
      </c>
      <c r="I103" s="2658">
        <v>0.247</v>
      </c>
      <c r="J103" s="2657">
        <v>0.371</v>
      </c>
      <c r="K103" s="1232">
        <v>0.223</v>
      </c>
      <c r="L103" s="1233">
        <v>0.47099999999999997</v>
      </c>
      <c r="M103" s="2659">
        <v>0.252</v>
      </c>
    </row>
    <row r="104" spans="2:13" ht="13.5" customHeight="1">
      <c r="B104" s="3917" t="s">
        <v>1294</v>
      </c>
      <c r="C104" s="2964"/>
      <c r="D104" s="2964"/>
      <c r="E104" s="2964"/>
      <c r="F104" s="2964"/>
      <c r="G104" s="2964"/>
      <c r="H104" s="2964"/>
      <c r="I104" s="2964"/>
      <c r="J104" s="2964"/>
      <c r="K104" s="2964"/>
      <c r="L104" s="2964"/>
      <c r="M104" s="2964"/>
    </row>
    <row r="105" spans="2:13" ht="13.5" customHeight="1">
      <c r="B105" s="2971" t="s">
        <v>1295</v>
      </c>
      <c r="C105" s="2897"/>
      <c r="D105" s="2897"/>
      <c r="E105" s="2897"/>
      <c r="F105" s="2897"/>
      <c r="G105" s="2898"/>
      <c r="H105" s="2655">
        <v>0.46200000000000002</v>
      </c>
      <c r="I105" s="1229">
        <v>0.27100000000000002</v>
      </c>
      <c r="J105" s="2655">
        <v>0.39400000000000002</v>
      </c>
      <c r="K105" s="2656">
        <v>0.24299999999999999</v>
      </c>
      <c r="L105" s="1230">
        <v>0.64200000000000002</v>
      </c>
      <c r="M105" s="1231">
        <v>0.27800000000000002</v>
      </c>
    </row>
    <row r="106" spans="2:13" ht="13.5" customHeight="1">
      <c r="B106" s="2971" t="s">
        <v>1296</v>
      </c>
      <c r="C106" s="2897"/>
      <c r="D106" s="2897"/>
      <c r="E106" s="2897"/>
      <c r="F106" s="2897"/>
      <c r="G106" s="2898"/>
      <c r="H106" s="2655">
        <v>0.161</v>
      </c>
      <c r="I106" s="1229">
        <v>0.19</v>
      </c>
      <c r="J106" s="2655">
        <v>0.157</v>
      </c>
      <c r="K106" s="2656">
        <v>0.123</v>
      </c>
      <c r="L106" s="1230">
        <v>0.29499999999999998</v>
      </c>
      <c r="M106" s="1231">
        <v>0.13900000000000001</v>
      </c>
    </row>
    <row r="107" spans="2:13" ht="13.5" customHeight="1">
      <c r="B107" s="2971" t="s">
        <v>1297</v>
      </c>
      <c r="C107" s="2897"/>
      <c r="D107" s="2897"/>
      <c r="E107" s="2897"/>
      <c r="F107" s="2897"/>
      <c r="G107" s="2898"/>
      <c r="H107" s="2657">
        <v>0.10299999999999999</v>
      </c>
      <c r="I107" s="2658">
        <v>9.4E-2</v>
      </c>
      <c r="J107" s="2657">
        <v>0.05</v>
      </c>
      <c r="K107" s="1232">
        <v>4.4999999999999998E-2</v>
      </c>
      <c r="L107" s="1233">
        <v>0.19500000000000001</v>
      </c>
      <c r="M107" s="2659">
        <v>0.123</v>
      </c>
    </row>
    <row r="108" spans="2:13" ht="13.5" customHeight="1">
      <c r="B108" s="3917" t="s">
        <v>1298</v>
      </c>
      <c r="C108" s="2964"/>
      <c r="D108" s="2964"/>
      <c r="E108" s="2964"/>
      <c r="F108" s="2964"/>
      <c r="G108" s="2964"/>
      <c r="H108" s="2964"/>
      <c r="I108" s="2964"/>
      <c r="J108" s="2964"/>
      <c r="K108" s="2964"/>
      <c r="L108" s="2964"/>
      <c r="M108" s="2964"/>
    </row>
    <row r="109" spans="2:13" ht="13.5" customHeight="1">
      <c r="B109" s="2971" t="s">
        <v>1275</v>
      </c>
      <c r="C109" s="2897"/>
      <c r="D109" s="2897"/>
      <c r="E109" s="2897"/>
      <c r="F109" s="2897"/>
      <c r="G109" s="2898"/>
      <c r="H109" s="2655">
        <v>0.153</v>
      </c>
      <c r="I109" s="1229">
        <v>9.0999999999999998E-2</v>
      </c>
      <c r="J109" s="2655">
        <v>0.14399999999999999</v>
      </c>
      <c r="K109" s="2656">
        <v>9.6000000000000002E-2</v>
      </c>
      <c r="L109" s="1230">
        <v>0.24299999999999999</v>
      </c>
      <c r="M109" s="1231">
        <v>0.125</v>
      </c>
    </row>
    <row r="110" spans="2:13" ht="13.5" customHeight="1">
      <c r="B110" s="2971" t="s">
        <v>1276</v>
      </c>
      <c r="C110" s="2897"/>
      <c r="D110" s="2897"/>
      <c r="E110" s="2897"/>
      <c r="F110" s="2897"/>
      <c r="G110" s="2898"/>
      <c r="H110" s="2650" t="s">
        <v>47</v>
      </c>
      <c r="I110" s="1227" t="s">
        <v>47</v>
      </c>
      <c r="J110" s="2655">
        <v>3.5000000000000003E-2</v>
      </c>
      <c r="K110" s="2656">
        <v>1.7999999999999999E-2</v>
      </c>
      <c r="L110" s="1230">
        <v>0.33400000000000002</v>
      </c>
      <c r="M110" s="1231">
        <v>7.9000000000000001E-2</v>
      </c>
    </row>
    <row r="111" spans="2:13" ht="13.5" customHeight="1">
      <c r="B111" s="2971" t="s">
        <v>1277</v>
      </c>
      <c r="C111" s="2897"/>
      <c r="D111" s="2897"/>
      <c r="E111" s="2897"/>
      <c r="F111" s="2897"/>
      <c r="G111" s="2898"/>
      <c r="H111" s="2655">
        <v>0.24</v>
      </c>
      <c r="I111" s="1229">
        <v>0.20100000000000001</v>
      </c>
      <c r="J111" s="2655">
        <v>0.21299999999999999</v>
      </c>
      <c r="K111" s="2656">
        <v>0.154</v>
      </c>
      <c r="L111" s="1230">
        <v>0.375</v>
      </c>
      <c r="M111" s="1231">
        <v>0.17599999999999999</v>
      </c>
    </row>
    <row r="112" spans="2:13" ht="13.5" customHeight="1">
      <c r="B112" s="2899" t="s">
        <v>43</v>
      </c>
      <c r="C112" s="2897"/>
      <c r="D112" s="2897"/>
      <c r="E112" s="2897"/>
      <c r="F112" s="2897"/>
      <c r="G112" s="2898"/>
      <c r="H112" s="2660">
        <v>0.23599999999999999</v>
      </c>
      <c r="I112" s="2661">
        <v>0.2</v>
      </c>
      <c r="J112" s="2660">
        <v>0.19600000000000001</v>
      </c>
      <c r="K112" s="1234">
        <v>0.14000000000000001</v>
      </c>
      <c r="L112" s="1235"/>
      <c r="M112" s="2662"/>
    </row>
    <row r="113" spans="1:13" ht="13.5" customHeight="1">
      <c r="A113" s="42"/>
      <c r="B113" s="3897" t="s">
        <v>1623</v>
      </c>
      <c r="C113" s="2933"/>
      <c r="D113" s="2933"/>
      <c r="E113" s="2933"/>
      <c r="F113" s="2933"/>
      <c r="G113" s="2933"/>
      <c r="H113" s="2933"/>
      <c r="I113" s="2933"/>
      <c r="J113" s="2933"/>
      <c r="K113" s="2933"/>
      <c r="L113" s="2933"/>
      <c r="M113" s="2933"/>
    </row>
    <row r="114" spans="1:13" ht="13.5" customHeight="1">
      <c r="A114" s="42"/>
      <c r="B114" s="2882"/>
      <c r="C114" s="2882"/>
      <c r="D114" s="2882"/>
      <c r="E114" s="2882"/>
      <c r="F114" s="2882"/>
      <c r="G114" s="2882"/>
      <c r="H114" s="2882"/>
      <c r="I114" s="2882"/>
      <c r="J114" s="2882"/>
      <c r="K114" s="2882"/>
      <c r="L114" s="2882"/>
      <c r="M114" s="2882"/>
    </row>
    <row r="115" spans="1:13" ht="13.5" customHeight="1">
      <c r="A115" s="42"/>
      <c r="B115" s="2901"/>
      <c r="C115" s="2901"/>
      <c r="D115" s="2901"/>
      <c r="E115" s="2901"/>
      <c r="F115" s="2901"/>
      <c r="G115" s="2901"/>
      <c r="H115" s="2901"/>
      <c r="I115" s="2901"/>
      <c r="J115" s="2901"/>
      <c r="K115" s="2901"/>
      <c r="L115" s="2901"/>
      <c r="M115" s="2901"/>
    </row>
    <row r="116" spans="1:13" ht="13.5" customHeight="1">
      <c r="A116" s="263"/>
      <c r="B116" s="263"/>
      <c r="C116" s="263"/>
      <c r="D116" s="263"/>
      <c r="E116" s="263"/>
      <c r="F116" s="263"/>
      <c r="G116" s="263"/>
      <c r="H116" s="263"/>
      <c r="I116" s="263"/>
      <c r="J116" s="263"/>
      <c r="K116" s="263"/>
      <c r="L116" s="263"/>
      <c r="M116" s="263"/>
    </row>
    <row r="117" spans="1:13" ht="13.5" customHeight="1">
      <c r="A117" s="263"/>
      <c r="B117" s="263"/>
      <c r="C117" s="263"/>
      <c r="D117" s="263"/>
      <c r="E117" s="263"/>
      <c r="F117" s="263"/>
      <c r="G117" s="263"/>
      <c r="H117" s="263"/>
      <c r="I117" s="263"/>
      <c r="J117" s="263"/>
      <c r="K117" s="263"/>
      <c r="L117" s="263"/>
      <c r="M117" s="263"/>
    </row>
    <row r="118" spans="1:13" ht="13.5" customHeight="1">
      <c r="A118" s="1785" t="s">
        <v>205</v>
      </c>
      <c r="B118" s="1785" t="s">
        <v>1304</v>
      </c>
      <c r="C118" s="1785"/>
      <c r="D118" s="1785"/>
      <c r="E118" s="1785"/>
      <c r="F118" s="1785"/>
      <c r="G118" s="1785"/>
      <c r="H118" s="1785" t="s">
        <v>205</v>
      </c>
      <c r="I118" s="1785" t="s">
        <v>205</v>
      </c>
      <c r="J118" s="1785" t="s">
        <v>205</v>
      </c>
      <c r="K118" s="1785" t="s">
        <v>205</v>
      </c>
      <c r="L118" s="1785" t="s">
        <v>205</v>
      </c>
      <c r="M118" s="1785" t="s">
        <v>205</v>
      </c>
    </row>
    <row r="119" spans="1:13" ht="13.5" customHeight="1">
      <c r="A119" s="263"/>
      <c r="B119" s="263"/>
      <c r="C119" s="263"/>
      <c r="D119" s="263"/>
      <c r="E119" s="263"/>
      <c r="F119" s="263"/>
      <c r="G119" s="263"/>
      <c r="H119" s="263"/>
      <c r="I119" s="263"/>
      <c r="J119" s="263"/>
      <c r="K119" s="263"/>
      <c r="L119" s="263"/>
      <c r="M119" s="263"/>
    </row>
    <row r="120" spans="1:13" ht="14.25" customHeight="1">
      <c r="A120" s="263"/>
      <c r="B120" s="3885" t="s">
        <v>1624</v>
      </c>
      <c r="C120" s="2885"/>
      <c r="D120" s="2912"/>
      <c r="E120" s="3971">
        <v>2022</v>
      </c>
      <c r="F120" s="3951">
        <v>2023</v>
      </c>
      <c r="G120" s="3887">
        <v>2024</v>
      </c>
      <c r="H120" s="263"/>
      <c r="I120" s="263"/>
      <c r="J120" s="263"/>
      <c r="K120" s="263"/>
      <c r="L120" s="263"/>
      <c r="M120" s="263"/>
    </row>
    <row r="121" spans="1:13" ht="13.5" customHeight="1">
      <c r="A121" s="263"/>
      <c r="B121" s="2913"/>
      <c r="C121" s="2913"/>
      <c r="D121" s="2914"/>
      <c r="E121" s="2916"/>
      <c r="F121" s="2918"/>
      <c r="G121" s="2918"/>
      <c r="H121" s="263"/>
      <c r="I121" s="263"/>
      <c r="J121" s="263"/>
      <c r="K121" s="263"/>
      <c r="L121" s="263"/>
      <c r="M121" s="263"/>
    </row>
    <row r="122" spans="1:13" ht="14.25" customHeight="1">
      <c r="A122" s="263"/>
      <c r="B122" s="3972" t="s">
        <v>1293</v>
      </c>
      <c r="C122" s="2906"/>
      <c r="D122" s="2906"/>
      <c r="E122" s="2906"/>
      <c r="F122" s="2906"/>
      <c r="G122" s="2906"/>
      <c r="H122" s="263"/>
      <c r="I122" s="263"/>
      <c r="J122" s="263"/>
      <c r="K122" s="263"/>
      <c r="L122" s="263"/>
      <c r="M122" s="263"/>
    </row>
    <row r="123" spans="1:13" ht="14.25" customHeight="1">
      <c r="A123" s="263"/>
      <c r="B123" s="3900" t="s">
        <v>1272</v>
      </c>
      <c r="C123" s="3901"/>
      <c r="D123" s="3902"/>
      <c r="E123" s="1223">
        <v>11.4</v>
      </c>
      <c r="F123" s="1885">
        <v>8.1999999999999993</v>
      </c>
      <c r="G123" s="1885">
        <v>18.3</v>
      </c>
      <c r="H123" s="263"/>
      <c r="I123" s="263"/>
      <c r="J123" s="263"/>
      <c r="K123" s="263"/>
      <c r="L123" s="263"/>
      <c r="M123" s="263"/>
    </row>
    <row r="124" spans="1:13" ht="14.25" customHeight="1">
      <c r="A124" s="263"/>
      <c r="B124" s="3896" t="s">
        <v>1273</v>
      </c>
      <c r="C124" s="2903"/>
      <c r="D124" s="2904"/>
      <c r="E124" s="2626">
        <v>10.8</v>
      </c>
      <c r="F124" s="2485">
        <v>10.1</v>
      </c>
      <c r="G124" s="2485">
        <v>20.13</v>
      </c>
      <c r="H124" s="263"/>
      <c r="I124" s="263"/>
      <c r="J124" s="263"/>
      <c r="K124" s="263"/>
      <c r="L124" s="263"/>
      <c r="M124" s="263"/>
    </row>
    <row r="125" spans="1:13" ht="14.25" customHeight="1">
      <c r="A125" s="263"/>
      <c r="B125" s="3917" t="s">
        <v>1306</v>
      </c>
      <c r="C125" s="2964"/>
      <c r="D125" s="2964"/>
      <c r="E125" s="2964"/>
      <c r="F125" s="2964"/>
      <c r="G125" s="2964"/>
      <c r="H125" s="263"/>
      <c r="I125" s="263"/>
      <c r="J125" s="263"/>
      <c r="K125" s="263"/>
      <c r="L125" s="263"/>
      <c r="M125" s="263"/>
    </row>
    <row r="126" spans="1:13" ht="14.25" customHeight="1">
      <c r="A126" s="263"/>
      <c r="B126" s="3900" t="s">
        <v>1307</v>
      </c>
      <c r="C126" s="3901"/>
      <c r="D126" s="3902"/>
      <c r="E126" s="1223">
        <v>0.5</v>
      </c>
      <c r="F126" s="1885">
        <v>1</v>
      </c>
      <c r="G126" s="1885">
        <v>15.31</v>
      </c>
      <c r="H126" s="263"/>
      <c r="I126" s="263"/>
      <c r="J126" s="263"/>
      <c r="K126" s="263"/>
      <c r="L126" s="263"/>
      <c r="M126" s="263"/>
    </row>
    <row r="127" spans="1:13" ht="14.25" customHeight="1">
      <c r="A127" s="263"/>
      <c r="B127" s="2971" t="s">
        <v>1308</v>
      </c>
      <c r="C127" s="2897"/>
      <c r="D127" s="2898"/>
      <c r="E127" s="1223">
        <v>6.9</v>
      </c>
      <c r="F127" s="1885">
        <v>10.6</v>
      </c>
      <c r="G127" s="1885">
        <v>36.6</v>
      </c>
      <c r="H127" s="263"/>
      <c r="I127" s="263"/>
      <c r="J127" s="263"/>
      <c r="K127" s="263"/>
      <c r="L127" s="263"/>
      <c r="M127" s="263"/>
    </row>
    <row r="128" spans="1:13" ht="14.25" customHeight="1">
      <c r="A128" s="263"/>
      <c r="B128" s="2971" t="s">
        <v>1310</v>
      </c>
      <c r="C128" s="2897"/>
      <c r="D128" s="2898"/>
      <c r="E128" s="1223">
        <v>5.9</v>
      </c>
      <c r="F128" s="1885">
        <v>16.2</v>
      </c>
      <c r="G128" s="1885">
        <v>31.53</v>
      </c>
      <c r="H128" s="263"/>
      <c r="I128" s="263"/>
      <c r="J128" s="263"/>
      <c r="K128" s="263"/>
      <c r="L128" s="263"/>
      <c r="M128" s="263"/>
    </row>
    <row r="129" spans="1:13" ht="14.25" customHeight="1">
      <c r="A129" s="263"/>
      <c r="B129" s="2971" t="s">
        <v>1311</v>
      </c>
      <c r="C129" s="2897"/>
      <c r="D129" s="2898"/>
      <c r="E129" s="1223">
        <v>5.2</v>
      </c>
      <c r="F129" s="1885">
        <v>12.5</v>
      </c>
      <c r="G129" s="1885">
        <v>52.35</v>
      </c>
      <c r="H129" s="263"/>
      <c r="I129" s="263"/>
      <c r="J129" s="263"/>
      <c r="K129" s="263"/>
      <c r="L129" s="263"/>
      <c r="M129" s="263"/>
    </row>
    <row r="130" spans="1:13" ht="14.25" customHeight="1">
      <c r="A130" s="263"/>
      <c r="B130" s="2971" t="s">
        <v>1312</v>
      </c>
      <c r="C130" s="2897"/>
      <c r="D130" s="2898"/>
      <c r="E130" s="1223">
        <v>3.5</v>
      </c>
      <c r="F130" s="1885">
        <v>6</v>
      </c>
      <c r="G130" s="1885">
        <v>19.510000000000002</v>
      </c>
      <c r="H130" s="263"/>
      <c r="I130" s="263"/>
      <c r="J130" s="263"/>
      <c r="K130" s="263"/>
      <c r="L130" s="263"/>
      <c r="M130" s="263"/>
    </row>
    <row r="131" spans="1:13" ht="14.25" customHeight="1">
      <c r="A131" s="263"/>
      <c r="B131" s="2971" t="s">
        <v>1313</v>
      </c>
      <c r="C131" s="2897"/>
      <c r="D131" s="2898"/>
      <c r="E131" s="1223">
        <v>11.4</v>
      </c>
      <c r="F131" s="1885">
        <v>10</v>
      </c>
      <c r="G131" s="1885">
        <v>22.6</v>
      </c>
      <c r="H131" s="263"/>
      <c r="I131" s="263"/>
      <c r="J131" s="263"/>
      <c r="K131" s="263"/>
      <c r="L131" s="263"/>
      <c r="M131" s="263"/>
    </row>
    <row r="132" spans="1:13" ht="14.25" customHeight="1">
      <c r="A132" s="263"/>
      <c r="B132" s="2971" t="s">
        <v>1314</v>
      </c>
      <c r="C132" s="2897"/>
      <c r="D132" s="2898"/>
      <c r="E132" s="1223">
        <v>6.4</v>
      </c>
      <c r="F132" s="1885">
        <v>8.6999999999999993</v>
      </c>
      <c r="G132" s="1885">
        <v>12.17</v>
      </c>
      <c r="H132" s="263"/>
      <c r="I132" s="263"/>
      <c r="J132" s="263"/>
      <c r="K132" s="263"/>
      <c r="L132" s="263"/>
      <c r="M132" s="263"/>
    </row>
    <row r="133" spans="1:13" ht="14.25" customHeight="1">
      <c r="A133" s="263"/>
      <c r="B133" s="2971" t="s">
        <v>1315</v>
      </c>
      <c r="C133" s="2897"/>
      <c r="D133" s="2898"/>
      <c r="E133" s="1223">
        <v>13.8</v>
      </c>
      <c r="F133" s="1885">
        <v>7.1</v>
      </c>
      <c r="G133" s="1885">
        <v>12.17</v>
      </c>
      <c r="H133" s="263"/>
      <c r="I133" s="263"/>
      <c r="J133" s="263"/>
      <c r="K133" s="263"/>
      <c r="L133" s="263"/>
      <c r="M133" s="263"/>
    </row>
    <row r="134" spans="1:13" ht="14.25" customHeight="1">
      <c r="A134" s="263"/>
      <c r="B134" s="2971" t="s">
        <v>1316</v>
      </c>
      <c r="C134" s="2897"/>
      <c r="D134" s="2898"/>
      <c r="E134" s="1223">
        <v>31</v>
      </c>
      <c r="F134" s="1885">
        <v>12.9</v>
      </c>
      <c r="G134" s="1885">
        <v>40.58</v>
      </c>
      <c r="H134" s="263"/>
      <c r="I134" s="263"/>
      <c r="J134" s="263"/>
      <c r="K134" s="263"/>
      <c r="L134" s="263"/>
      <c r="M134" s="263"/>
    </row>
    <row r="135" spans="1:13" ht="14.25" customHeight="1">
      <c r="A135" s="263"/>
      <c r="B135" s="2971" t="s">
        <v>1317</v>
      </c>
      <c r="C135" s="2897"/>
      <c r="D135" s="2898"/>
      <c r="E135" s="1227" t="s">
        <v>42</v>
      </c>
      <c r="F135" s="1885">
        <v>34.1</v>
      </c>
      <c r="G135" s="1885">
        <v>11.05</v>
      </c>
      <c r="H135" s="263"/>
      <c r="I135" s="263"/>
      <c r="J135" s="263"/>
      <c r="K135" s="263"/>
      <c r="L135" s="263"/>
      <c r="M135" s="263"/>
    </row>
    <row r="136" spans="1:13" ht="14.25" customHeight="1">
      <c r="A136" s="263"/>
      <c r="B136" s="2971" t="s">
        <v>1318</v>
      </c>
      <c r="C136" s="2897"/>
      <c r="D136" s="2898"/>
      <c r="E136" s="1223">
        <v>4.5</v>
      </c>
      <c r="F136" s="1885">
        <v>13.4</v>
      </c>
      <c r="G136" s="1885">
        <v>9.49</v>
      </c>
      <c r="H136" s="263"/>
      <c r="I136" s="263"/>
      <c r="J136" s="263"/>
      <c r="K136" s="263"/>
      <c r="L136" s="263"/>
      <c r="M136" s="263"/>
    </row>
    <row r="137" spans="1:13" ht="14.25" customHeight="1">
      <c r="A137" s="263"/>
      <c r="B137" s="3903" t="s">
        <v>43</v>
      </c>
      <c r="C137" s="2903"/>
      <c r="D137" s="2904"/>
      <c r="E137" s="2632">
        <v>11.3</v>
      </c>
      <c r="F137" s="2487">
        <v>8.6</v>
      </c>
      <c r="G137" s="2652"/>
      <c r="H137" s="263"/>
      <c r="I137" s="263"/>
      <c r="J137" s="263"/>
      <c r="K137" s="263"/>
      <c r="L137" s="263"/>
      <c r="M137" s="263"/>
    </row>
    <row r="138" spans="1:13" ht="14.25" customHeight="1">
      <c r="A138" s="263"/>
      <c r="B138" s="3897" t="s">
        <v>1625</v>
      </c>
      <c r="C138" s="2933"/>
      <c r="D138" s="2933"/>
      <c r="E138" s="2933"/>
      <c r="F138" s="2933"/>
      <c r="G138" s="2933"/>
      <c r="H138" s="263"/>
      <c r="I138" s="263"/>
      <c r="J138" s="263"/>
      <c r="K138" s="263"/>
      <c r="L138" s="263"/>
      <c r="M138" s="263"/>
    </row>
    <row r="139" spans="1:13" ht="13.5" customHeight="1">
      <c r="A139" s="263"/>
      <c r="B139" s="2882"/>
      <c r="C139" s="2882"/>
      <c r="D139" s="2882"/>
      <c r="E139" s="2882"/>
      <c r="F139" s="2882"/>
      <c r="G139" s="2882"/>
      <c r="H139" s="263"/>
      <c r="I139" s="263"/>
      <c r="J139" s="263"/>
      <c r="K139" s="263"/>
      <c r="L139" s="263"/>
      <c r="M139" s="263"/>
    </row>
    <row r="140" spans="1:13" ht="13.5" customHeight="1">
      <c r="A140" s="263"/>
      <c r="B140" s="2882"/>
      <c r="C140" s="2882"/>
      <c r="D140" s="2882"/>
      <c r="E140" s="2882"/>
      <c r="F140" s="2882"/>
      <c r="G140" s="2882"/>
      <c r="H140" s="1216"/>
      <c r="I140" s="263"/>
      <c r="J140" s="263"/>
      <c r="K140" s="263"/>
      <c r="L140" s="263"/>
      <c r="M140" s="263"/>
    </row>
    <row r="141" spans="1:13" ht="13.5" customHeight="1">
      <c r="A141" s="263"/>
      <c r="B141" s="2901"/>
      <c r="C141" s="2901"/>
      <c r="D141" s="2901"/>
      <c r="E141" s="2901"/>
      <c r="F141" s="2901"/>
      <c r="G141" s="2901"/>
      <c r="H141" s="263"/>
      <c r="I141" s="263"/>
      <c r="J141" s="263"/>
      <c r="K141" s="263"/>
      <c r="L141" s="263"/>
      <c r="M141" s="263"/>
    </row>
    <row r="142" spans="1:13" ht="50.25" customHeight="1">
      <c r="A142" s="263"/>
      <c r="B142" s="3970" t="s">
        <v>1626</v>
      </c>
      <c r="C142" s="2933"/>
      <c r="D142" s="2933"/>
      <c r="E142" s="2933"/>
      <c r="F142" s="2933"/>
      <c r="G142" s="2933"/>
      <c r="H142" s="263"/>
      <c r="I142" s="263"/>
      <c r="J142" s="263"/>
      <c r="K142" s="263"/>
      <c r="L142" s="263"/>
      <c r="M142" s="263"/>
    </row>
    <row r="143" spans="1:13" ht="13.5" customHeight="1">
      <c r="A143" s="263"/>
      <c r="B143" s="2885"/>
      <c r="C143" s="2885"/>
      <c r="D143" s="2885"/>
      <c r="E143" s="2885"/>
      <c r="F143" s="2885"/>
      <c r="G143" s="2885"/>
      <c r="H143" s="263"/>
      <c r="I143" s="263"/>
      <c r="J143" s="263"/>
      <c r="K143" s="263"/>
      <c r="L143" s="263"/>
      <c r="M143" s="263"/>
    </row>
    <row r="144" spans="1:13" ht="13.5" customHeight="1">
      <c r="A144" s="1785" t="s">
        <v>205</v>
      </c>
      <c r="B144" s="1785" t="s">
        <v>1320</v>
      </c>
      <c r="C144" s="1785"/>
      <c r="D144" s="1785"/>
      <c r="E144" s="1785"/>
      <c r="F144" s="1785"/>
      <c r="G144" s="1785"/>
      <c r="H144" s="1785"/>
      <c r="I144" s="1785"/>
      <c r="J144" s="1785"/>
      <c r="K144" s="1785"/>
      <c r="L144" s="1785"/>
      <c r="M144" s="1785" t="s">
        <v>205</v>
      </c>
    </row>
    <row r="146" spans="2:7" ht="14.25" customHeight="1">
      <c r="B146" s="3885" t="s">
        <v>1627</v>
      </c>
      <c r="C146" s="2885"/>
      <c r="D146" s="2912"/>
      <c r="E146" s="3971">
        <v>2022</v>
      </c>
      <c r="F146" s="3887">
        <v>2023</v>
      </c>
      <c r="G146" s="3887">
        <v>2024</v>
      </c>
    </row>
    <row r="147" spans="2:7" ht="13.5" customHeight="1">
      <c r="B147" s="2885"/>
      <c r="C147" s="2882"/>
      <c r="D147" s="2912"/>
      <c r="E147" s="2940"/>
      <c r="F147" s="2941"/>
      <c r="G147" s="2941"/>
    </row>
    <row r="148" spans="2:7" ht="13.5" customHeight="1">
      <c r="B148" s="2913"/>
      <c r="C148" s="2913"/>
      <c r="D148" s="2914"/>
      <c r="E148" s="2916"/>
      <c r="F148" s="2918"/>
      <c r="G148" s="2918"/>
    </row>
    <row r="149" spans="2:7" ht="14.25" customHeight="1">
      <c r="B149" s="3972" t="s">
        <v>1293</v>
      </c>
      <c r="C149" s="2906"/>
      <c r="D149" s="2906"/>
      <c r="E149" s="2906"/>
      <c r="F149" s="2906"/>
      <c r="G149" s="2906"/>
    </row>
    <row r="150" spans="2:7" ht="14.25" customHeight="1">
      <c r="B150" s="2971" t="s">
        <v>1272</v>
      </c>
      <c r="C150" s="2897"/>
      <c r="D150" s="2898"/>
      <c r="E150" s="1229">
        <v>0.90400000000000003</v>
      </c>
      <c r="F150" s="2656">
        <v>0.99199999999999999</v>
      </c>
      <c r="G150" s="1236"/>
    </row>
    <row r="151" spans="2:7" ht="14.25" customHeight="1">
      <c r="B151" s="2971" t="s">
        <v>1273</v>
      </c>
      <c r="C151" s="2897"/>
      <c r="D151" s="2898"/>
      <c r="E151" s="2663">
        <v>0.93</v>
      </c>
      <c r="F151" s="2664">
        <v>0.96799999999999997</v>
      </c>
      <c r="G151" s="2665"/>
    </row>
    <row r="152" spans="2:7" ht="14.25" customHeight="1">
      <c r="B152" s="3917" t="s">
        <v>1306</v>
      </c>
      <c r="C152" s="2964"/>
      <c r="D152" s="2964"/>
      <c r="E152" s="2964"/>
      <c r="F152" s="2964"/>
      <c r="G152" s="2964"/>
    </row>
    <row r="153" spans="2:7" ht="14.25" customHeight="1">
      <c r="B153" s="2971" t="s">
        <v>1307</v>
      </c>
      <c r="C153" s="2897"/>
      <c r="D153" s="2898"/>
      <c r="E153" s="1227" t="s">
        <v>47</v>
      </c>
      <c r="F153" s="2656">
        <v>1</v>
      </c>
      <c r="G153" s="1236"/>
    </row>
    <row r="154" spans="2:7" ht="14.25" customHeight="1">
      <c r="B154" s="2971" t="s">
        <v>1308</v>
      </c>
      <c r="C154" s="2897"/>
      <c r="D154" s="2898"/>
      <c r="E154" s="1229">
        <v>1</v>
      </c>
      <c r="F154" s="2656">
        <v>0.98</v>
      </c>
      <c r="G154" s="1236"/>
    </row>
    <row r="155" spans="2:7" ht="14.25" customHeight="1">
      <c r="B155" s="2971" t="s">
        <v>1310</v>
      </c>
      <c r="C155" s="2897"/>
      <c r="D155" s="2898"/>
      <c r="E155" s="1229">
        <v>1</v>
      </c>
      <c r="F155" s="2656">
        <v>0.98199999999999998</v>
      </c>
      <c r="G155" s="1236"/>
    </row>
    <row r="156" spans="2:7" ht="14.25" customHeight="1">
      <c r="B156" s="2971" t="s">
        <v>1311</v>
      </c>
      <c r="C156" s="2897"/>
      <c r="D156" s="2898"/>
      <c r="E156" s="1229">
        <v>0.95199999999999996</v>
      </c>
      <c r="F156" s="2656">
        <v>0.97699999999999998</v>
      </c>
      <c r="G156" s="1236"/>
    </row>
    <row r="157" spans="2:7" ht="14.25" customHeight="1">
      <c r="B157" s="2971" t="s">
        <v>1312</v>
      </c>
      <c r="C157" s="2897"/>
      <c r="D157" s="2898"/>
      <c r="E157" s="1229">
        <v>0.96599999999999997</v>
      </c>
      <c r="F157" s="2656">
        <v>0.98399999999999999</v>
      </c>
      <c r="G157" s="1236"/>
    </row>
    <row r="158" spans="2:7" ht="14.25" customHeight="1">
      <c r="B158" s="2971" t="s">
        <v>1313</v>
      </c>
      <c r="C158" s="2897"/>
      <c r="D158" s="2898"/>
      <c r="E158" s="1229">
        <v>0.95199999999999996</v>
      </c>
      <c r="F158" s="2656">
        <v>0.998</v>
      </c>
      <c r="G158" s="1236"/>
    </row>
    <row r="159" spans="2:7" ht="14.25" customHeight="1">
      <c r="B159" s="2971" t="s">
        <v>1314</v>
      </c>
      <c r="C159" s="2897"/>
      <c r="D159" s="2898"/>
      <c r="E159" s="1229">
        <v>0.95299999999999996</v>
      </c>
      <c r="F159" s="2656">
        <v>0.98199999999999998</v>
      </c>
      <c r="G159" s="1236"/>
    </row>
    <row r="160" spans="2:7" ht="14.25" customHeight="1">
      <c r="B160" s="2971" t="s">
        <v>1315</v>
      </c>
      <c r="C160" s="2897"/>
      <c r="D160" s="2898"/>
      <c r="E160" s="1229">
        <v>0.85599999999999998</v>
      </c>
      <c r="F160" s="2656">
        <v>0.99</v>
      </c>
      <c r="G160" s="1236"/>
    </row>
    <row r="161" spans="1:13" ht="14.25" customHeight="1">
      <c r="A161" s="263"/>
      <c r="B161" s="2899" t="s">
        <v>43</v>
      </c>
      <c r="C161" s="2897"/>
      <c r="D161" s="2898"/>
      <c r="E161" s="2666">
        <v>0.90800000000000003</v>
      </c>
      <c r="F161" s="2667">
        <v>0.98799999999999999</v>
      </c>
      <c r="G161" s="2668"/>
      <c r="H161" s="263"/>
      <c r="I161" s="263"/>
      <c r="J161" s="263"/>
      <c r="K161" s="263"/>
      <c r="L161" s="263"/>
      <c r="M161" s="263"/>
    </row>
    <row r="162" spans="1:13" ht="14.25" customHeight="1">
      <c r="A162" s="263"/>
      <c r="B162" s="3897" t="s">
        <v>1628</v>
      </c>
      <c r="C162" s="2933"/>
      <c r="D162" s="2933"/>
      <c r="E162" s="2933"/>
      <c r="F162" s="2933"/>
      <c r="G162" s="2933"/>
      <c r="H162" s="263"/>
      <c r="I162" s="263"/>
      <c r="J162" s="263"/>
      <c r="K162" s="263"/>
      <c r="L162" s="263"/>
      <c r="M162" s="263"/>
    </row>
    <row r="163" spans="1:13" ht="13.5" customHeight="1">
      <c r="A163" s="263"/>
      <c r="B163" s="2882"/>
      <c r="C163" s="2882"/>
      <c r="D163" s="2882"/>
      <c r="E163" s="2882"/>
      <c r="F163" s="2882"/>
      <c r="G163" s="2882"/>
      <c r="H163" s="263"/>
      <c r="I163" s="263"/>
      <c r="J163" s="263"/>
      <c r="K163" s="263"/>
      <c r="L163" s="263"/>
      <c r="M163" s="263"/>
    </row>
    <row r="164" spans="1:13" ht="13.5" customHeight="1">
      <c r="A164" s="263"/>
      <c r="B164" s="2882"/>
      <c r="C164" s="2882"/>
      <c r="D164" s="2882"/>
      <c r="E164" s="2882"/>
      <c r="F164" s="2882"/>
      <c r="G164" s="2882"/>
      <c r="H164" s="263"/>
      <c r="I164" s="263"/>
      <c r="J164" s="263"/>
      <c r="K164" s="263"/>
      <c r="L164" s="263"/>
      <c r="M164" s="263"/>
    </row>
    <row r="165" spans="1:13" ht="13.5" customHeight="1">
      <c r="A165" s="263"/>
      <c r="B165" s="2901"/>
      <c r="C165" s="2901"/>
      <c r="D165" s="2901"/>
      <c r="E165" s="2901"/>
      <c r="F165" s="2901"/>
      <c r="G165" s="2901"/>
      <c r="H165" s="263"/>
      <c r="I165" s="263"/>
      <c r="J165" s="263"/>
      <c r="K165" s="263"/>
      <c r="L165" s="263"/>
      <c r="M165" s="263"/>
    </row>
    <row r="166" spans="1:13" ht="13.5" customHeight="1">
      <c r="A166" s="263"/>
      <c r="B166" s="1216"/>
      <c r="C166" s="1216"/>
      <c r="D166" s="1216"/>
      <c r="E166" s="1216"/>
      <c r="F166" s="1216"/>
      <c r="G166" s="1216"/>
      <c r="H166" s="263"/>
      <c r="I166" s="263"/>
      <c r="J166" s="263"/>
      <c r="K166" s="263"/>
      <c r="L166" s="263"/>
      <c r="M166" s="263"/>
    </row>
    <row r="167" spans="1:13" ht="36" customHeight="1">
      <c r="A167" s="263"/>
      <c r="B167" s="3906" t="s">
        <v>1629</v>
      </c>
      <c r="C167" s="2885"/>
      <c r="D167" s="2885"/>
      <c r="E167" s="2885"/>
      <c r="F167" s="2885"/>
      <c r="G167" s="2885"/>
      <c r="H167" s="1216"/>
      <c r="I167" s="263"/>
      <c r="J167" s="263"/>
      <c r="K167" s="263"/>
      <c r="L167" s="263"/>
      <c r="M167" s="263"/>
    </row>
    <row r="168" spans="1:13" ht="13.5" customHeight="1">
      <c r="A168" s="1785" t="s">
        <v>205</v>
      </c>
      <c r="B168" s="1785" t="s">
        <v>1323</v>
      </c>
      <c r="C168" s="1785"/>
      <c r="D168" s="1785"/>
      <c r="E168" s="1785"/>
      <c r="F168" s="1785"/>
      <c r="G168" s="1785"/>
      <c r="H168" s="1785" t="s">
        <v>205</v>
      </c>
      <c r="I168" s="1785" t="s">
        <v>205</v>
      </c>
      <c r="J168" s="1785" t="s">
        <v>205</v>
      </c>
      <c r="K168" s="1785" t="s">
        <v>205</v>
      </c>
      <c r="L168" s="1785" t="s">
        <v>205</v>
      </c>
      <c r="M168" s="1785" t="s">
        <v>205</v>
      </c>
    </row>
    <row r="169" spans="1:13" ht="13.5" customHeight="1">
      <c r="A169" s="263"/>
      <c r="B169" s="263"/>
      <c r="C169" s="263"/>
      <c r="D169" s="263"/>
      <c r="E169" s="263"/>
      <c r="F169" s="263"/>
      <c r="G169" s="263"/>
      <c r="H169" s="263"/>
      <c r="I169" s="263"/>
      <c r="J169" s="263"/>
      <c r="K169" s="263"/>
      <c r="L169" s="263"/>
      <c r="M169" s="263"/>
    </row>
    <row r="170" spans="1:13" ht="14.25" customHeight="1">
      <c r="A170" s="263"/>
      <c r="B170" s="3885" t="s">
        <v>1630</v>
      </c>
      <c r="C170" s="2885"/>
      <c r="D170" s="2885"/>
      <c r="E170" s="2885"/>
      <c r="F170" s="2885"/>
      <c r="G170" s="2912"/>
      <c r="H170" s="3951">
        <v>2022</v>
      </c>
      <c r="I170" s="2912"/>
      <c r="J170" s="3934">
        <v>2023</v>
      </c>
      <c r="K170" s="2885"/>
      <c r="L170" s="3934">
        <v>2024</v>
      </c>
      <c r="M170" s="2885"/>
    </row>
    <row r="171" spans="1:13" ht="13.5" customHeight="1">
      <c r="A171" s="263"/>
      <c r="B171" s="2913"/>
      <c r="C171" s="2913"/>
      <c r="D171" s="2913"/>
      <c r="E171" s="2913"/>
      <c r="F171" s="2913"/>
      <c r="G171" s="2914"/>
      <c r="H171" s="2669" t="s">
        <v>1272</v>
      </c>
      <c r="I171" s="1221" t="s">
        <v>1273</v>
      </c>
      <c r="J171" s="2669" t="s">
        <v>1272</v>
      </c>
      <c r="K171" s="2642" t="s">
        <v>1273</v>
      </c>
      <c r="L171" s="2669" t="s">
        <v>1272</v>
      </c>
      <c r="M171" s="2642" t="s">
        <v>1273</v>
      </c>
    </row>
    <row r="172" spans="1:13" ht="14.25" customHeight="1">
      <c r="A172" s="263"/>
      <c r="B172" s="3895" t="s">
        <v>1307</v>
      </c>
      <c r="C172" s="3890"/>
      <c r="D172" s="3890"/>
      <c r="E172" s="3890"/>
      <c r="F172" s="3890"/>
      <c r="G172" s="3891"/>
      <c r="H172" s="1237" t="s">
        <v>47</v>
      </c>
      <c r="I172" s="1238" t="s">
        <v>47</v>
      </c>
      <c r="J172" s="1239">
        <v>0.83299999999999996</v>
      </c>
      <c r="K172" s="1240">
        <v>0.16700000000000001</v>
      </c>
      <c r="L172" s="1241">
        <v>0.75</v>
      </c>
      <c r="M172" s="1242">
        <v>0.25</v>
      </c>
    </row>
    <row r="173" spans="1:13" ht="14.25" customHeight="1">
      <c r="A173" s="263"/>
      <c r="B173" s="2971" t="s">
        <v>1308</v>
      </c>
      <c r="C173" s="2897"/>
      <c r="D173" s="2897"/>
      <c r="E173" s="2897"/>
      <c r="F173" s="2897"/>
      <c r="G173" s="2898"/>
      <c r="H173" s="2670">
        <v>0.83699999999999997</v>
      </c>
      <c r="I173" s="1243">
        <v>0.16300000000000001</v>
      </c>
      <c r="J173" s="2670">
        <v>0.79600000000000004</v>
      </c>
      <c r="K173" s="2671">
        <v>0.20399999999999999</v>
      </c>
      <c r="L173" s="2655">
        <v>0.79800000000000004</v>
      </c>
      <c r="M173" s="2656">
        <v>0.20200000000000001</v>
      </c>
    </row>
    <row r="174" spans="1:13" ht="14.25" customHeight="1">
      <c r="A174" s="263"/>
      <c r="B174" s="2971" t="s">
        <v>1310</v>
      </c>
      <c r="C174" s="2897"/>
      <c r="D174" s="2897"/>
      <c r="E174" s="2897"/>
      <c r="F174" s="2897"/>
      <c r="G174" s="2898"/>
      <c r="H174" s="2670">
        <v>1</v>
      </c>
      <c r="I174" s="1243">
        <v>0</v>
      </c>
      <c r="J174" s="2670">
        <v>0.64100000000000001</v>
      </c>
      <c r="K174" s="2671">
        <v>0.35899999999999999</v>
      </c>
      <c r="L174" s="2655">
        <v>0.69099999999999995</v>
      </c>
      <c r="M174" s="2656">
        <v>0.309</v>
      </c>
    </row>
    <row r="175" spans="1:13" ht="14.25" customHeight="1">
      <c r="A175" s="263"/>
      <c r="B175" s="2971" t="s">
        <v>1311</v>
      </c>
      <c r="C175" s="2897"/>
      <c r="D175" s="2897"/>
      <c r="E175" s="2897"/>
      <c r="F175" s="2897"/>
      <c r="G175" s="2898"/>
      <c r="H175" s="2670">
        <v>0.87</v>
      </c>
      <c r="I175" s="1243">
        <v>0.13</v>
      </c>
      <c r="J175" s="2670">
        <v>0.7</v>
      </c>
      <c r="K175" s="2671">
        <v>0.3</v>
      </c>
      <c r="L175" s="2655">
        <v>0.67400000000000004</v>
      </c>
      <c r="M175" s="2656">
        <v>0.32600000000000001</v>
      </c>
    </row>
    <row r="176" spans="1:13" ht="14.25" customHeight="1">
      <c r="A176" s="263"/>
      <c r="B176" s="2971" t="s">
        <v>1312</v>
      </c>
      <c r="C176" s="2897"/>
      <c r="D176" s="2897"/>
      <c r="E176" s="2897"/>
      <c r="F176" s="2897"/>
      <c r="G176" s="2898"/>
      <c r="H176" s="2670">
        <v>0.52800000000000002</v>
      </c>
      <c r="I176" s="1243">
        <v>0.47199999999999998</v>
      </c>
      <c r="J176" s="2670">
        <v>0.50900000000000001</v>
      </c>
      <c r="K176" s="2671">
        <v>0.49099999999999999</v>
      </c>
      <c r="L176" s="2655">
        <v>0.51700000000000002</v>
      </c>
      <c r="M176" s="2656">
        <v>0.48299999999999998</v>
      </c>
    </row>
    <row r="177" spans="2:13" ht="14.25" customHeight="1">
      <c r="B177" s="2971" t="s">
        <v>1313</v>
      </c>
      <c r="C177" s="2897"/>
      <c r="D177" s="2897"/>
      <c r="E177" s="2897"/>
      <c r="F177" s="2897"/>
      <c r="G177" s="2898"/>
      <c r="H177" s="2670">
        <v>0.93799999999999994</v>
      </c>
      <c r="I177" s="1243">
        <v>6.2E-2</v>
      </c>
      <c r="J177" s="2670">
        <v>0.93200000000000005</v>
      </c>
      <c r="K177" s="2671">
        <v>6.8000000000000005E-2</v>
      </c>
      <c r="L177" s="2655">
        <v>0.91100000000000003</v>
      </c>
      <c r="M177" s="2656">
        <v>8.8999999999999996E-2</v>
      </c>
    </row>
    <row r="178" spans="2:13" ht="14.25" customHeight="1">
      <c r="B178" s="2971" t="s">
        <v>1314</v>
      </c>
      <c r="C178" s="2897"/>
      <c r="D178" s="2897"/>
      <c r="E178" s="2897"/>
      <c r="F178" s="2897"/>
      <c r="G178" s="2898"/>
      <c r="H178" s="2670">
        <v>0.34799999999999998</v>
      </c>
      <c r="I178" s="1243">
        <v>0.65200000000000002</v>
      </c>
      <c r="J178" s="2670">
        <v>0.34100000000000003</v>
      </c>
      <c r="K178" s="2671">
        <v>0.65900000000000003</v>
      </c>
      <c r="L178" s="2655">
        <v>0.47899999999999998</v>
      </c>
      <c r="M178" s="2656">
        <v>0.52100000000000002</v>
      </c>
    </row>
    <row r="179" spans="2:13" ht="14.25" customHeight="1">
      <c r="B179" s="2971" t="s">
        <v>1315</v>
      </c>
      <c r="C179" s="2897"/>
      <c r="D179" s="2897"/>
      <c r="E179" s="2897"/>
      <c r="F179" s="2897"/>
      <c r="G179" s="2898"/>
      <c r="H179" s="2670">
        <v>0.878</v>
      </c>
      <c r="I179" s="1243">
        <v>0.122</v>
      </c>
      <c r="J179" s="2670">
        <v>0.91100000000000003</v>
      </c>
      <c r="K179" s="2671">
        <v>8.8999999999999996E-2</v>
      </c>
      <c r="L179" s="2655">
        <v>0.92400000000000004</v>
      </c>
      <c r="M179" s="2656">
        <v>7.5999999999999998E-2</v>
      </c>
    </row>
    <row r="180" spans="2:13" ht="14.25" customHeight="1">
      <c r="B180" s="2971" t="s">
        <v>1317</v>
      </c>
      <c r="C180" s="2897"/>
      <c r="D180" s="2897"/>
      <c r="E180" s="2897"/>
      <c r="F180" s="2897"/>
      <c r="G180" s="2898"/>
      <c r="H180" s="2650" t="s">
        <v>47</v>
      </c>
      <c r="I180" s="1227" t="s">
        <v>47</v>
      </c>
      <c r="J180" s="2670">
        <v>0</v>
      </c>
      <c r="K180" s="2671">
        <v>1</v>
      </c>
      <c r="L180" s="2655">
        <v>0</v>
      </c>
      <c r="M180" s="2656">
        <v>1</v>
      </c>
    </row>
    <row r="181" spans="2:13" ht="14.25" customHeight="1">
      <c r="B181" s="2971" t="s">
        <v>1318</v>
      </c>
      <c r="C181" s="2897"/>
      <c r="D181" s="2897"/>
      <c r="E181" s="2897"/>
      <c r="F181" s="2897"/>
      <c r="G181" s="2898"/>
      <c r="H181" s="2670">
        <v>0.38100000000000001</v>
      </c>
      <c r="I181" s="1243">
        <v>0.61899999999999999</v>
      </c>
      <c r="J181" s="2670">
        <v>0.28299999999999997</v>
      </c>
      <c r="K181" s="2671">
        <v>0.71699999999999997</v>
      </c>
      <c r="L181" s="2655">
        <v>0.13</v>
      </c>
      <c r="M181" s="2656">
        <v>0.87</v>
      </c>
    </row>
    <row r="182" spans="2:13" ht="14.25" customHeight="1">
      <c r="B182" s="3903" t="s">
        <v>43</v>
      </c>
      <c r="C182" s="2903"/>
      <c r="D182" s="2903"/>
      <c r="E182" s="2903"/>
      <c r="F182" s="2903"/>
      <c r="G182" s="2904"/>
      <c r="H182" s="1244">
        <v>0.78800000000000003</v>
      </c>
      <c r="I182" s="2672">
        <v>0.21199999999999999</v>
      </c>
      <c r="J182" s="1244">
        <v>0.79400000000000004</v>
      </c>
      <c r="K182" s="2673">
        <v>0.20599999999999999</v>
      </c>
      <c r="L182" s="1245">
        <v>0.79</v>
      </c>
      <c r="M182" s="2667">
        <v>0.21</v>
      </c>
    </row>
    <row r="183" spans="2:13" ht="14.25" customHeight="1">
      <c r="B183" s="3897" t="s">
        <v>1631</v>
      </c>
      <c r="C183" s="2933"/>
      <c r="D183" s="2933"/>
      <c r="E183" s="2933"/>
      <c r="F183" s="2933"/>
      <c r="G183" s="2933"/>
      <c r="H183" s="2933"/>
      <c r="I183" s="2933"/>
      <c r="J183" s="2933"/>
      <c r="K183" s="2933"/>
      <c r="L183" s="2933"/>
      <c r="M183" s="2933"/>
    </row>
    <row r="184" spans="2:13" ht="13.5" customHeight="1">
      <c r="B184" s="2901"/>
      <c r="C184" s="2901"/>
      <c r="D184" s="2901"/>
      <c r="E184" s="2901"/>
      <c r="F184" s="2901"/>
      <c r="G184" s="2901"/>
      <c r="H184" s="2901"/>
      <c r="I184" s="2901"/>
      <c r="J184" s="2901"/>
      <c r="K184" s="2901"/>
      <c r="L184" s="2901"/>
      <c r="M184" s="2901"/>
    </row>
    <row r="185" spans="2:13" ht="13.5" customHeight="1">
      <c r="B185" s="263"/>
      <c r="C185" s="263"/>
      <c r="D185" s="263"/>
      <c r="E185" s="263"/>
      <c r="F185" s="263"/>
      <c r="G185" s="263"/>
      <c r="H185" s="263"/>
      <c r="I185" s="263"/>
      <c r="J185" s="263"/>
      <c r="K185" s="263"/>
      <c r="L185" s="263"/>
      <c r="M185" s="263"/>
    </row>
    <row r="186" spans="2:13" ht="14.25" customHeight="1">
      <c r="B186" s="3885" t="s">
        <v>1632</v>
      </c>
      <c r="C186" s="2885"/>
      <c r="D186" s="2912"/>
      <c r="E186" s="3934">
        <v>2022</v>
      </c>
      <c r="F186" s="2885"/>
      <c r="G186" s="2912"/>
      <c r="H186" s="3934">
        <v>2023</v>
      </c>
      <c r="I186" s="2885"/>
      <c r="J186" s="2912"/>
      <c r="K186" s="3934">
        <v>2024</v>
      </c>
      <c r="L186" s="2885"/>
      <c r="M186" s="2912"/>
    </row>
    <row r="187" spans="2:13" ht="13.5" customHeight="1">
      <c r="B187" s="2885"/>
      <c r="C187" s="2885"/>
      <c r="D187" s="2912"/>
      <c r="E187" s="2674" t="s">
        <v>1295</v>
      </c>
      <c r="F187" s="2674" t="s">
        <v>1296</v>
      </c>
      <c r="G187" s="1246" t="s">
        <v>1297</v>
      </c>
      <c r="H187" s="2674" t="s">
        <v>1295</v>
      </c>
      <c r="I187" s="2674" t="s">
        <v>1296</v>
      </c>
      <c r="J187" s="1246" t="s">
        <v>1297</v>
      </c>
      <c r="K187" s="2674" t="s">
        <v>1295</v>
      </c>
      <c r="L187" s="2674" t="s">
        <v>1296</v>
      </c>
      <c r="M187" s="2675" t="s">
        <v>1297</v>
      </c>
    </row>
    <row r="188" spans="2:13" ht="14.25" customHeight="1">
      <c r="B188" s="3895" t="s">
        <v>1307</v>
      </c>
      <c r="C188" s="3890"/>
      <c r="D188" s="3891"/>
      <c r="E188" s="1247" t="s">
        <v>47</v>
      </c>
      <c r="F188" s="1247" t="s">
        <v>47</v>
      </c>
      <c r="G188" s="1248" t="s">
        <v>47</v>
      </c>
      <c r="H188" s="1249">
        <v>0</v>
      </c>
      <c r="I188" s="1249">
        <v>1</v>
      </c>
      <c r="J188" s="1250">
        <v>0</v>
      </c>
      <c r="K188" s="1249">
        <v>0</v>
      </c>
      <c r="L188" s="1249">
        <v>1</v>
      </c>
      <c r="M188" s="1250">
        <v>0</v>
      </c>
    </row>
    <row r="189" spans="2:13" ht="14.25" customHeight="1">
      <c r="B189" s="2971" t="s">
        <v>1308</v>
      </c>
      <c r="C189" s="2897"/>
      <c r="D189" s="2898"/>
      <c r="E189" s="2670">
        <v>5.0999999999999997E-2</v>
      </c>
      <c r="F189" s="2670">
        <v>0.70399999999999996</v>
      </c>
      <c r="G189" s="1243">
        <v>0.245</v>
      </c>
      <c r="H189" s="2670">
        <v>0.03</v>
      </c>
      <c r="I189" s="2670">
        <v>0.71899999999999997</v>
      </c>
      <c r="J189" s="2671">
        <v>0.251</v>
      </c>
      <c r="K189" s="2655">
        <v>2.4E-2</v>
      </c>
      <c r="L189" s="2655">
        <v>0.72399999999999998</v>
      </c>
      <c r="M189" s="2656">
        <v>0.252</v>
      </c>
    </row>
    <row r="190" spans="2:13" ht="14.25" customHeight="1">
      <c r="B190" s="2971" t="s">
        <v>1310</v>
      </c>
      <c r="C190" s="2897"/>
      <c r="D190" s="2898"/>
      <c r="E190" s="2670">
        <v>0</v>
      </c>
      <c r="F190" s="2670">
        <v>0.73299999999999998</v>
      </c>
      <c r="G190" s="1243">
        <v>0.26700000000000002</v>
      </c>
      <c r="H190" s="2670">
        <v>1.6E-2</v>
      </c>
      <c r="I190" s="2670">
        <v>0.79700000000000004</v>
      </c>
      <c r="J190" s="2671">
        <v>0.188</v>
      </c>
      <c r="K190" s="2655">
        <v>8.5999999999999993E-2</v>
      </c>
      <c r="L190" s="2655">
        <v>0.72799999999999998</v>
      </c>
      <c r="M190" s="2656">
        <v>0.185</v>
      </c>
    </row>
    <row r="191" spans="2:13" ht="14.25" customHeight="1">
      <c r="B191" s="2971" t="s">
        <v>1311</v>
      </c>
      <c r="C191" s="2897"/>
      <c r="D191" s="2898"/>
      <c r="E191" s="2670">
        <v>0.13</v>
      </c>
      <c r="F191" s="2670">
        <v>0.73899999999999999</v>
      </c>
      <c r="G191" s="1243">
        <v>0.13</v>
      </c>
      <c r="H191" s="2670">
        <v>0.34</v>
      </c>
      <c r="I191" s="2670">
        <v>0.57999999999999996</v>
      </c>
      <c r="J191" s="2671">
        <v>0.08</v>
      </c>
      <c r="K191" s="2655">
        <v>0.23300000000000001</v>
      </c>
      <c r="L191" s="2655">
        <v>0.67400000000000004</v>
      </c>
      <c r="M191" s="2656">
        <v>9.2999999999999999E-2</v>
      </c>
    </row>
    <row r="192" spans="2:13" ht="14.25" customHeight="1">
      <c r="B192" s="2971" t="s">
        <v>1312</v>
      </c>
      <c r="C192" s="2897"/>
      <c r="D192" s="2898"/>
      <c r="E192" s="2670">
        <v>0.16500000000000001</v>
      </c>
      <c r="F192" s="2670">
        <v>0.70099999999999996</v>
      </c>
      <c r="G192" s="1243">
        <v>0.13400000000000001</v>
      </c>
      <c r="H192" s="2670">
        <v>0.25600000000000001</v>
      </c>
      <c r="I192" s="2670">
        <v>0.625</v>
      </c>
      <c r="J192" s="2671">
        <v>0.11899999999999999</v>
      </c>
      <c r="K192" s="2655">
        <v>0.23699999999999999</v>
      </c>
      <c r="L192" s="2655">
        <v>0.65100000000000002</v>
      </c>
      <c r="M192" s="2656">
        <v>0.111</v>
      </c>
    </row>
    <row r="193" spans="1:13" ht="14.25" customHeight="1">
      <c r="A193" s="263"/>
      <c r="B193" s="2971" t="s">
        <v>1313</v>
      </c>
      <c r="C193" s="2897"/>
      <c r="D193" s="2898"/>
      <c r="E193" s="2670">
        <v>0.13500000000000001</v>
      </c>
      <c r="F193" s="2670">
        <v>0.74199999999999999</v>
      </c>
      <c r="G193" s="1243">
        <v>0.124</v>
      </c>
      <c r="H193" s="2670">
        <v>0.124</v>
      </c>
      <c r="I193" s="2670">
        <v>0.70599999999999996</v>
      </c>
      <c r="J193" s="2671">
        <v>0.17</v>
      </c>
      <c r="K193" s="2655">
        <v>0.16200000000000001</v>
      </c>
      <c r="L193" s="2655">
        <v>0.66400000000000003</v>
      </c>
      <c r="M193" s="2656">
        <v>0.17399999999999999</v>
      </c>
    </row>
    <row r="194" spans="1:13" ht="14.25" customHeight="1">
      <c r="A194" s="263"/>
      <c r="B194" s="2971" t="s">
        <v>1314</v>
      </c>
      <c r="C194" s="2897"/>
      <c r="D194" s="2898"/>
      <c r="E194" s="2670">
        <v>0.33900000000000002</v>
      </c>
      <c r="F194" s="2670">
        <v>0.63400000000000001</v>
      </c>
      <c r="G194" s="1243">
        <v>2.7E-2</v>
      </c>
      <c r="H194" s="2670">
        <v>0.376</v>
      </c>
      <c r="I194" s="2670">
        <v>0.57099999999999995</v>
      </c>
      <c r="J194" s="2671">
        <v>5.3999999999999999E-2</v>
      </c>
      <c r="K194" s="2655">
        <v>0.34</v>
      </c>
      <c r="L194" s="2655">
        <v>0.61099999999999999</v>
      </c>
      <c r="M194" s="2656">
        <v>4.9000000000000002E-2</v>
      </c>
    </row>
    <row r="195" spans="1:13" ht="14.25" customHeight="1">
      <c r="A195" s="263"/>
      <c r="B195" s="2971" t="s">
        <v>1315</v>
      </c>
      <c r="C195" s="2897"/>
      <c r="D195" s="2898"/>
      <c r="E195" s="2670">
        <v>0.28000000000000003</v>
      </c>
      <c r="F195" s="2670">
        <v>0.59099999999999997</v>
      </c>
      <c r="G195" s="1243">
        <v>0.129</v>
      </c>
      <c r="H195" s="2670">
        <v>0.192</v>
      </c>
      <c r="I195" s="2670">
        <v>0.63200000000000001</v>
      </c>
      <c r="J195" s="2671">
        <v>0.17599999999999999</v>
      </c>
      <c r="K195" s="2655">
        <v>0.186</v>
      </c>
      <c r="L195" s="2655">
        <v>0.629</v>
      </c>
      <c r="M195" s="2656">
        <v>0.185</v>
      </c>
    </row>
    <row r="196" spans="1:13" ht="14.25" customHeight="1">
      <c r="A196" s="263"/>
      <c r="B196" s="2971" t="s">
        <v>1317</v>
      </c>
      <c r="C196" s="2897"/>
      <c r="D196" s="2898"/>
      <c r="E196" s="2650" t="s">
        <v>47</v>
      </c>
      <c r="F196" s="2650" t="s">
        <v>47</v>
      </c>
      <c r="G196" s="1227" t="s">
        <v>47</v>
      </c>
      <c r="H196" s="2670">
        <v>0.4</v>
      </c>
      <c r="I196" s="2670">
        <v>0.6</v>
      </c>
      <c r="J196" s="2671">
        <v>0</v>
      </c>
      <c r="K196" s="2655">
        <v>0.378</v>
      </c>
      <c r="L196" s="2655">
        <v>0.6</v>
      </c>
      <c r="M196" s="2656">
        <v>2.1999999999999999E-2</v>
      </c>
    </row>
    <row r="197" spans="1:13" ht="14.25" customHeight="1">
      <c r="A197" s="263"/>
      <c r="B197" s="2971" t="s">
        <v>1318</v>
      </c>
      <c r="C197" s="2897"/>
      <c r="D197" s="2898"/>
      <c r="E197" s="2670">
        <v>1</v>
      </c>
      <c r="F197" s="2670">
        <v>0</v>
      </c>
      <c r="G197" s="1243">
        <v>0</v>
      </c>
      <c r="H197" s="2670">
        <v>1</v>
      </c>
      <c r="I197" s="2670">
        <v>0</v>
      </c>
      <c r="J197" s="2671">
        <v>0</v>
      </c>
      <c r="K197" s="2655">
        <v>1</v>
      </c>
      <c r="L197" s="2655">
        <v>0</v>
      </c>
      <c r="M197" s="2656">
        <v>0</v>
      </c>
    </row>
    <row r="198" spans="1:13" ht="14.25" customHeight="1">
      <c r="A198" s="263"/>
      <c r="B198" s="3903" t="s">
        <v>43</v>
      </c>
      <c r="C198" s="2903"/>
      <c r="D198" s="2904"/>
      <c r="E198" s="1244">
        <v>0.254</v>
      </c>
      <c r="F198" s="1244">
        <v>0.62</v>
      </c>
      <c r="G198" s="2672">
        <v>0.126</v>
      </c>
      <c r="H198" s="1244">
        <v>0.19700000000000001</v>
      </c>
      <c r="I198" s="1244">
        <v>0.64</v>
      </c>
      <c r="J198" s="2673">
        <v>0.16300000000000001</v>
      </c>
      <c r="K198" s="1245">
        <v>0.20399999999999999</v>
      </c>
      <c r="L198" s="1245">
        <v>0.63400000000000001</v>
      </c>
      <c r="M198" s="2667">
        <v>0.161</v>
      </c>
    </row>
    <row r="199" spans="1:13" ht="14.25" customHeight="1">
      <c r="A199" s="263"/>
      <c r="B199" s="3897" t="s">
        <v>1633</v>
      </c>
      <c r="C199" s="2933"/>
      <c r="D199" s="2933"/>
      <c r="E199" s="2933"/>
      <c r="F199" s="2933"/>
      <c r="G199" s="2933"/>
      <c r="H199" s="2933"/>
      <c r="I199" s="2933"/>
      <c r="J199" s="2933"/>
      <c r="K199" s="2933"/>
      <c r="L199" s="2933"/>
      <c r="M199" s="2933"/>
    </row>
    <row r="200" spans="1:13" ht="13.5" customHeight="1">
      <c r="A200" s="263"/>
      <c r="B200" s="2882"/>
      <c r="C200" s="2882"/>
      <c r="D200" s="2882"/>
      <c r="E200" s="2882"/>
      <c r="F200" s="2882"/>
      <c r="G200" s="2882"/>
      <c r="H200" s="2882"/>
      <c r="I200" s="2882"/>
      <c r="J200" s="2882"/>
      <c r="K200" s="2882"/>
      <c r="L200" s="2882"/>
      <c r="M200" s="2882"/>
    </row>
    <row r="201" spans="1:13" ht="13.5" customHeight="1">
      <c r="A201" s="263"/>
      <c r="B201" s="2901"/>
      <c r="C201" s="2901"/>
      <c r="D201" s="2901"/>
      <c r="E201" s="2901"/>
      <c r="F201" s="2901"/>
      <c r="G201" s="2901"/>
      <c r="H201" s="2901"/>
      <c r="I201" s="2901"/>
      <c r="J201" s="2901"/>
      <c r="K201" s="2901"/>
      <c r="L201" s="2901"/>
      <c r="M201" s="2901"/>
    </row>
    <row r="202" spans="1:13" ht="13.5" customHeight="1">
      <c r="A202" s="263"/>
      <c r="B202" s="263"/>
      <c r="C202" s="263"/>
      <c r="D202" s="263"/>
      <c r="E202" s="263"/>
      <c r="F202" s="263"/>
      <c r="G202" s="263"/>
      <c r="H202" s="263"/>
      <c r="I202" s="263"/>
      <c r="J202" s="263"/>
      <c r="K202" s="263"/>
      <c r="L202" s="263"/>
      <c r="M202" s="263"/>
    </row>
    <row r="203" spans="1:13" ht="13.5" customHeight="1">
      <c r="A203" s="263"/>
      <c r="B203" s="263"/>
      <c r="C203" s="263"/>
      <c r="D203" s="263"/>
      <c r="E203" s="263"/>
      <c r="F203" s="263"/>
      <c r="G203" s="263"/>
      <c r="H203" s="263"/>
      <c r="I203" s="263"/>
      <c r="J203" s="263"/>
      <c r="K203" s="263"/>
      <c r="L203" s="263"/>
      <c r="M203" s="263"/>
    </row>
    <row r="204" spans="1:13" ht="13.5" customHeight="1">
      <c r="A204" s="1785" t="s">
        <v>205</v>
      </c>
      <c r="B204" s="1785" t="s">
        <v>1336</v>
      </c>
      <c r="C204" s="1785"/>
      <c r="D204" s="1785"/>
      <c r="E204" s="1785"/>
      <c r="F204" s="1785"/>
      <c r="G204" s="1785"/>
      <c r="H204" s="1785"/>
      <c r="I204" s="1785"/>
      <c r="J204" s="1785"/>
      <c r="K204" s="1785"/>
      <c r="L204" s="1785"/>
      <c r="M204" s="1785" t="s">
        <v>205</v>
      </c>
    </row>
    <row r="205" spans="1:13" ht="13.5" customHeight="1">
      <c r="A205" s="263"/>
      <c r="B205" s="263"/>
      <c r="C205" s="263"/>
      <c r="D205" s="263"/>
      <c r="E205" s="263"/>
      <c r="F205" s="263"/>
      <c r="G205" s="263"/>
      <c r="H205" s="263"/>
      <c r="I205" s="263"/>
      <c r="J205" s="263"/>
      <c r="K205" s="263"/>
      <c r="L205" s="263"/>
      <c r="M205" s="263"/>
    </row>
    <row r="206" spans="1:13" ht="14.25" customHeight="1">
      <c r="A206" s="263"/>
      <c r="B206" s="3885" t="s">
        <v>1634</v>
      </c>
      <c r="C206" s="2885"/>
      <c r="D206" s="2912"/>
      <c r="E206" s="3886">
        <v>2022</v>
      </c>
      <c r="F206" s="3886">
        <v>2023</v>
      </c>
      <c r="G206" s="3887">
        <v>2024</v>
      </c>
      <c r="H206" s="263"/>
      <c r="I206" s="263"/>
      <c r="J206" s="263"/>
      <c r="K206" s="263"/>
      <c r="L206" s="263"/>
      <c r="M206" s="263"/>
    </row>
    <row r="207" spans="1:13" ht="13.5" customHeight="1">
      <c r="A207" s="263"/>
      <c r="B207" s="2885"/>
      <c r="C207" s="2882"/>
      <c r="D207" s="2912"/>
      <c r="E207" s="2940"/>
      <c r="F207" s="2940"/>
      <c r="G207" s="2941"/>
      <c r="H207" s="263"/>
      <c r="I207" s="263"/>
      <c r="J207" s="263"/>
      <c r="K207" s="263"/>
      <c r="L207" s="263"/>
      <c r="M207" s="263"/>
    </row>
    <row r="208" spans="1:13" ht="13.5" customHeight="1">
      <c r="A208" s="263"/>
      <c r="B208" s="2885"/>
      <c r="C208" s="2882"/>
      <c r="D208" s="2912"/>
      <c r="E208" s="2940"/>
      <c r="F208" s="2940"/>
      <c r="G208" s="2941"/>
      <c r="H208" s="263"/>
      <c r="I208" s="263"/>
      <c r="J208" s="263"/>
      <c r="K208" s="263"/>
      <c r="L208" s="263"/>
      <c r="M208" s="263"/>
    </row>
    <row r="209" spans="2:7" ht="13.5" customHeight="1">
      <c r="B209" s="2913"/>
      <c r="C209" s="2913"/>
      <c r="D209" s="2914"/>
      <c r="E209" s="2916"/>
      <c r="F209" s="2916"/>
      <c r="G209" s="2918"/>
    </row>
    <row r="210" spans="2:7" ht="14.25" customHeight="1">
      <c r="B210" s="2971" t="s">
        <v>1307</v>
      </c>
      <c r="C210" s="2897"/>
      <c r="D210" s="2898"/>
      <c r="E210" s="1227" t="s">
        <v>47</v>
      </c>
      <c r="F210" s="2671">
        <v>1.0640000000000001</v>
      </c>
      <c r="G210" s="2656">
        <v>1.246</v>
      </c>
    </row>
    <row r="211" spans="2:7" ht="14.25" customHeight="1">
      <c r="B211" s="2971" t="s">
        <v>1308</v>
      </c>
      <c r="C211" s="2897"/>
      <c r="D211" s="2898"/>
      <c r="E211" s="1243">
        <v>0.69</v>
      </c>
      <c r="F211" s="2671">
        <v>0.83</v>
      </c>
      <c r="G211" s="2656">
        <v>0.83</v>
      </c>
    </row>
    <row r="212" spans="2:7" ht="14.25" customHeight="1">
      <c r="B212" s="2971" t="s">
        <v>1310</v>
      </c>
      <c r="C212" s="2897"/>
      <c r="D212" s="2898"/>
      <c r="E212" s="1227" t="s">
        <v>47</v>
      </c>
      <c r="F212" s="2671">
        <v>0.96899999999999997</v>
      </c>
      <c r="G212" s="2656">
        <v>0.98199999999999998</v>
      </c>
    </row>
    <row r="213" spans="2:7" ht="14.25" customHeight="1">
      <c r="B213" s="2971" t="s">
        <v>1311</v>
      </c>
      <c r="C213" s="2897"/>
      <c r="D213" s="2898"/>
      <c r="E213" s="1243">
        <v>0.99299999999999999</v>
      </c>
      <c r="F213" s="2671">
        <v>0.77100000000000002</v>
      </c>
      <c r="G213" s="2656">
        <v>0.97</v>
      </c>
    </row>
    <row r="214" spans="2:7" ht="14.25" customHeight="1">
      <c r="B214" s="2971" t="s">
        <v>1312</v>
      </c>
      <c r="C214" s="2897"/>
      <c r="D214" s="2898"/>
      <c r="E214" s="1243">
        <v>0.94599999999999995</v>
      </c>
      <c r="F214" s="2671">
        <v>0.88600000000000001</v>
      </c>
      <c r="G214" s="2656">
        <v>0.90200000000000002</v>
      </c>
    </row>
    <row r="215" spans="2:7" ht="14.25" customHeight="1">
      <c r="B215" s="2971" t="s">
        <v>1313</v>
      </c>
      <c r="C215" s="2897"/>
      <c r="D215" s="2898"/>
      <c r="E215" s="1243">
        <v>0.68300000000000005</v>
      </c>
      <c r="F215" s="2671">
        <v>0.74299999999999999</v>
      </c>
      <c r="G215" s="2656">
        <v>0.80400000000000005</v>
      </c>
    </row>
    <row r="216" spans="2:7" ht="14.25" customHeight="1">
      <c r="B216" s="2971" t="s">
        <v>1314</v>
      </c>
      <c r="C216" s="2897"/>
      <c r="D216" s="2898"/>
      <c r="E216" s="1243">
        <v>1.042</v>
      </c>
      <c r="F216" s="2671">
        <v>1.0640000000000001</v>
      </c>
      <c r="G216" s="2656">
        <v>0.94</v>
      </c>
    </row>
    <row r="217" spans="2:7" ht="14.25" customHeight="1">
      <c r="B217" s="2971" t="s">
        <v>1315</v>
      </c>
      <c r="C217" s="2897"/>
      <c r="D217" s="2898"/>
      <c r="E217" s="1243">
        <v>0.84199999999999997</v>
      </c>
      <c r="F217" s="2671">
        <v>0.71599999999999997</v>
      </c>
      <c r="G217" s="2656">
        <v>0.70799999999999996</v>
      </c>
    </row>
    <row r="218" spans="2:7" ht="14.25" customHeight="1">
      <c r="B218" s="2971" t="s">
        <v>1318</v>
      </c>
      <c r="C218" s="2897"/>
      <c r="D218" s="2898"/>
      <c r="E218" s="1243">
        <v>0.73199999999999998</v>
      </c>
      <c r="F218" s="2671">
        <v>0.88200000000000001</v>
      </c>
      <c r="G218" s="2656">
        <v>1.0049999999999999</v>
      </c>
    </row>
    <row r="219" spans="2:7" ht="14.25" customHeight="1">
      <c r="B219" s="2899" t="s">
        <v>1338</v>
      </c>
      <c r="C219" s="2897"/>
      <c r="D219" s="2898"/>
      <c r="E219" s="2672">
        <v>0.84199999999999997</v>
      </c>
      <c r="F219" s="2673">
        <v>0.94199999999999995</v>
      </c>
      <c r="G219" s="2667">
        <v>0.94</v>
      </c>
    </row>
    <row r="220" spans="2:7" ht="14.25" customHeight="1">
      <c r="B220" s="3897" t="s">
        <v>1635</v>
      </c>
      <c r="C220" s="2933"/>
      <c r="D220" s="2933"/>
      <c r="E220" s="2933"/>
      <c r="F220" s="2933"/>
      <c r="G220" s="2933"/>
    </row>
    <row r="221" spans="2:7" ht="24" customHeight="1">
      <c r="B221" s="2882"/>
      <c r="C221" s="2882"/>
      <c r="D221" s="2882"/>
      <c r="E221" s="2882"/>
      <c r="F221" s="2882"/>
      <c r="G221" s="2882"/>
    </row>
    <row r="222" spans="2:7" ht="13.5" customHeight="1">
      <c r="B222" s="2882"/>
      <c r="C222" s="2882"/>
      <c r="D222" s="2882"/>
      <c r="E222" s="2882"/>
      <c r="F222" s="2882"/>
      <c r="G222" s="2882"/>
    </row>
    <row r="223" spans="2:7" ht="13.5" customHeight="1">
      <c r="B223" s="2882"/>
      <c r="C223" s="2882"/>
      <c r="D223" s="2882"/>
      <c r="E223" s="2882"/>
      <c r="F223" s="2882"/>
      <c r="G223" s="2882"/>
    </row>
    <row r="224" spans="2:7" ht="13.5" customHeight="1">
      <c r="B224" s="2901"/>
      <c r="C224" s="2901"/>
      <c r="D224" s="2901"/>
      <c r="E224" s="2901"/>
      <c r="F224" s="2901"/>
      <c r="G224" s="2901"/>
    </row>
    <row r="229" spans="1:13" ht="13.5" customHeight="1">
      <c r="A229" s="1214"/>
      <c r="B229" s="1213" t="s">
        <v>1340</v>
      </c>
      <c r="C229" s="1213"/>
      <c r="D229" s="1213"/>
      <c r="E229" s="1213"/>
      <c r="F229" s="1213"/>
      <c r="G229" s="1213"/>
      <c r="H229" s="1214"/>
      <c r="I229" s="1214"/>
      <c r="J229" s="1214"/>
      <c r="K229" s="1214"/>
      <c r="L229" s="1214"/>
      <c r="M229" s="1214"/>
    </row>
    <row r="230" spans="1:13" ht="13.5" customHeight="1">
      <c r="A230" s="263"/>
      <c r="B230" s="263"/>
      <c r="C230" s="263"/>
      <c r="D230" s="263"/>
      <c r="E230" s="263"/>
      <c r="F230" s="263"/>
      <c r="G230" s="263"/>
      <c r="H230" s="263"/>
      <c r="I230" s="263"/>
      <c r="J230" s="263"/>
      <c r="K230" s="263"/>
      <c r="L230" s="263"/>
      <c r="M230" s="263"/>
    </row>
    <row r="231" spans="1:13" ht="13.5" customHeight="1">
      <c r="A231" s="263"/>
      <c r="B231" s="263"/>
      <c r="C231" s="263"/>
      <c r="D231" s="263"/>
      <c r="E231" s="263"/>
      <c r="F231" s="263"/>
      <c r="G231" s="263"/>
      <c r="H231" s="263"/>
      <c r="I231" s="263"/>
      <c r="J231" s="263"/>
      <c r="K231" s="263"/>
      <c r="L231" s="263"/>
      <c r="M231" s="263"/>
    </row>
    <row r="232" spans="1:13" ht="13.5" customHeight="1">
      <c r="A232" s="1785" t="s">
        <v>205</v>
      </c>
      <c r="B232" s="1785" t="s">
        <v>1341</v>
      </c>
      <c r="C232" s="1785"/>
      <c r="D232" s="1785"/>
      <c r="E232" s="1785"/>
      <c r="F232" s="1785" t="s">
        <v>205</v>
      </c>
      <c r="G232" s="1785" t="s">
        <v>205</v>
      </c>
      <c r="H232" s="1785" t="s">
        <v>205</v>
      </c>
      <c r="I232" s="1785" t="s">
        <v>205</v>
      </c>
      <c r="J232" s="1785" t="s">
        <v>205</v>
      </c>
      <c r="K232" s="1785" t="s">
        <v>205</v>
      </c>
      <c r="L232" s="1785" t="s">
        <v>205</v>
      </c>
      <c r="M232" s="1785" t="s">
        <v>205</v>
      </c>
    </row>
    <row r="233" spans="1:13" ht="13.5" customHeight="1">
      <c r="A233" s="263"/>
      <c r="B233" s="263"/>
      <c r="C233" s="263"/>
      <c r="D233" s="263"/>
      <c r="E233" s="263"/>
      <c r="F233" s="263"/>
      <c r="G233" s="263"/>
      <c r="H233" s="263"/>
      <c r="I233" s="263"/>
      <c r="J233" s="263"/>
      <c r="K233" s="263"/>
      <c r="L233" s="263"/>
      <c r="M233" s="263"/>
    </row>
    <row r="234" spans="1:13" ht="14.25" customHeight="1">
      <c r="A234" s="263"/>
      <c r="B234" s="3885" t="s">
        <v>1636</v>
      </c>
      <c r="C234" s="2885"/>
      <c r="D234" s="2912"/>
      <c r="E234" s="3934">
        <v>2022</v>
      </c>
      <c r="F234" s="2885"/>
      <c r="G234" s="2912"/>
      <c r="H234" s="3934">
        <v>2023</v>
      </c>
      <c r="I234" s="2885"/>
      <c r="J234" s="2912"/>
      <c r="K234" s="3934">
        <v>2024</v>
      </c>
      <c r="L234" s="2885"/>
      <c r="M234" s="2912"/>
    </row>
    <row r="235" spans="1:13" ht="13.5" customHeight="1">
      <c r="A235" s="263"/>
      <c r="B235" s="2913"/>
      <c r="C235" s="2913"/>
      <c r="D235" s="2914"/>
      <c r="E235" s="2646" t="s">
        <v>1344</v>
      </c>
      <c r="F235" s="2646" t="s">
        <v>1345</v>
      </c>
      <c r="G235" s="1222" t="s">
        <v>1338</v>
      </c>
      <c r="H235" s="2646" t="s">
        <v>1344</v>
      </c>
      <c r="I235" s="2646" t="s">
        <v>1345</v>
      </c>
      <c r="J235" s="1222" t="s">
        <v>1338</v>
      </c>
      <c r="K235" s="2646" t="s">
        <v>1344</v>
      </c>
      <c r="L235" s="2646" t="s">
        <v>1345</v>
      </c>
      <c r="M235" s="2647" t="s">
        <v>1338</v>
      </c>
    </row>
    <row r="236" spans="1:13" ht="14.25" customHeight="1">
      <c r="A236" s="263"/>
      <c r="B236" s="3895" t="s">
        <v>1346</v>
      </c>
      <c r="C236" s="3890"/>
      <c r="D236" s="3891"/>
      <c r="E236" s="2631">
        <v>3244222</v>
      </c>
      <c r="F236" s="2631">
        <v>1770995</v>
      </c>
      <c r="G236" s="1251">
        <v>5015216</v>
      </c>
      <c r="H236" s="2631">
        <v>5775718</v>
      </c>
      <c r="I236" s="2631">
        <v>7270805</v>
      </c>
      <c r="J236" s="1921">
        <v>13046523</v>
      </c>
      <c r="K236" s="1252"/>
      <c r="L236" s="1252"/>
      <c r="M236" s="1253"/>
    </row>
    <row r="237" spans="1:13" ht="14.25" customHeight="1">
      <c r="A237" s="263"/>
      <c r="B237" s="3910" t="s">
        <v>1347</v>
      </c>
      <c r="C237" s="3597"/>
      <c r="D237" s="3911"/>
      <c r="E237" s="1254">
        <v>3</v>
      </c>
      <c r="F237" s="2676">
        <v>3</v>
      </c>
      <c r="G237" s="1255">
        <v>6</v>
      </c>
      <c r="H237" s="3922">
        <v>8</v>
      </c>
      <c r="I237" s="3923">
        <v>10</v>
      </c>
      <c r="J237" s="3930">
        <v>18</v>
      </c>
      <c r="K237" s="3920"/>
      <c r="L237" s="3931"/>
      <c r="M237" s="3932"/>
    </row>
    <row r="238" spans="1:13" ht="13.5" customHeight="1">
      <c r="A238" s="263"/>
      <c r="B238" s="2922"/>
      <c r="C238" s="2922"/>
      <c r="D238" s="2923"/>
      <c r="E238" s="1026"/>
      <c r="F238" s="1256"/>
      <c r="G238" s="1257"/>
      <c r="H238" s="3921"/>
      <c r="I238" s="3924"/>
      <c r="J238" s="3927"/>
      <c r="K238" s="3921"/>
      <c r="L238" s="3924"/>
      <c r="M238" s="3927"/>
    </row>
    <row r="239" spans="1:13" ht="14.25" customHeight="1">
      <c r="A239" s="263"/>
      <c r="B239" s="3910" t="s">
        <v>1348</v>
      </c>
      <c r="C239" s="3597"/>
      <c r="D239" s="3911"/>
      <c r="E239" s="1254">
        <v>0</v>
      </c>
      <c r="F239" s="2676">
        <v>0</v>
      </c>
      <c r="G239" s="1255">
        <v>0</v>
      </c>
      <c r="H239" s="3922">
        <v>0</v>
      </c>
      <c r="I239" s="3923">
        <v>1</v>
      </c>
      <c r="J239" s="3930">
        <v>1</v>
      </c>
      <c r="K239" s="3920"/>
      <c r="L239" s="3931"/>
      <c r="M239" s="3932"/>
    </row>
    <row r="240" spans="1:13" ht="13.5" customHeight="1">
      <c r="A240" s="263"/>
      <c r="B240" s="2922"/>
      <c r="C240" s="2922"/>
      <c r="D240" s="2923"/>
      <c r="E240" s="1026"/>
      <c r="F240" s="1256"/>
      <c r="G240" s="1257"/>
      <c r="H240" s="3921"/>
      <c r="I240" s="3924"/>
      <c r="J240" s="3927"/>
      <c r="K240" s="3921"/>
      <c r="L240" s="3924"/>
      <c r="M240" s="3927"/>
    </row>
    <row r="241" spans="1:13" ht="14.25" customHeight="1">
      <c r="A241" s="263"/>
      <c r="B241" s="2971" t="s">
        <v>1349</v>
      </c>
      <c r="C241" s="2897"/>
      <c r="D241" s="2898"/>
      <c r="E241" s="2629">
        <v>0</v>
      </c>
      <c r="F241" s="2629">
        <v>0</v>
      </c>
      <c r="G241" s="1218">
        <v>0</v>
      </c>
      <c r="H241" s="2629">
        <v>0</v>
      </c>
      <c r="I241" s="2629">
        <v>1</v>
      </c>
      <c r="J241" s="2630">
        <v>1</v>
      </c>
      <c r="K241" s="1224"/>
      <c r="L241" s="1224"/>
      <c r="M241" s="1258"/>
    </row>
    <row r="242" spans="1:13" ht="14.25" customHeight="1">
      <c r="A242" s="263"/>
      <c r="B242" s="3910" t="s">
        <v>1350</v>
      </c>
      <c r="C242" s="3597"/>
      <c r="D242" s="3911"/>
      <c r="E242" s="1254">
        <v>72</v>
      </c>
      <c r="F242" s="2676">
        <v>236</v>
      </c>
      <c r="G242" s="1255">
        <v>308</v>
      </c>
      <c r="H242" s="3922">
        <v>0</v>
      </c>
      <c r="I242" s="3925">
        <v>6570</v>
      </c>
      <c r="J242" s="3926">
        <v>6570</v>
      </c>
      <c r="K242" s="3920"/>
      <c r="L242" s="3928"/>
      <c r="M242" s="3929"/>
    </row>
    <row r="243" spans="1:13" ht="13.5" customHeight="1">
      <c r="A243" s="263"/>
      <c r="B243" s="2922"/>
      <c r="C243" s="2922"/>
      <c r="D243" s="2923"/>
      <c r="E243" s="1026"/>
      <c r="F243" s="1256"/>
      <c r="G243" s="1257"/>
      <c r="H243" s="3921"/>
      <c r="I243" s="3924"/>
      <c r="J243" s="3927"/>
      <c r="K243" s="3921"/>
      <c r="L243" s="3924"/>
      <c r="M243" s="3927"/>
    </row>
    <row r="244" spans="1:13" ht="14.25" customHeight="1">
      <c r="A244" s="263"/>
      <c r="B244" s="3910" t="s">
        <v>1637</v>
      </c>
      <c r="C244" s="3597"/>
      <c r="D244" s="3911"/>
      <c r="E244" s="1254">
        <v>0.18</v>
      </c>
      <c r="F244" s="2676">
        <v>0.34</v>
      </c>
      <c r="G244" s="1255">
        <v>0.24</v>
      </c>
      <c r="H244" s="3922">
        <v>0.28000000000000003</v>
      </c>
      <c r="I244" s="3923">
        <v>0.28000000000000003</v>
      </c>
      <c r="J244" s="3930">
        <v>0.28000000000000003</v>
      </c>
      <c r="K244" s="3920"/>
      <c r="L244" s="3931"/>
      <c r="M244" s="3932"/>
    </row>
    <row r="245" spans="1:13" ht="13.5" customHeight="1">
      <c r="A245" s="263"/>
      <c r="B245" s="2922"/>
      <c r="C245" s="2922"/>
      <c r="D245" s="2923"/>
      <c r="E245" s="1026"/>
      <c r="F245" s="1256"/>
      <c r="G245" s="1257"/>
      <c r="H245" s="3921"/>
      <c r="I245" s="3924"/>
      <c r="J245" s="3927"/>
      <c r="K245" s="3921"/>
      <c r="L245" s="3924"/>
      <c r="M245" s="3927"/>
    </row>
    <row r="246" spans="1:13" ht="14.25" customHeight="1">
      <c r="A246" s="263"/>
      <c r="B246" s="3910" t="s">
        <v>1638</v>
      </c>
      <c r="C246" s="3597"/>
      <c r="D246" s="3911"/>
      <c r="E246" s="1254">
        <v>0</v>
      </c>
      <c r="F246" s="2676">
        <v>0</v>
      </c>
      <c r="G246" s="1255">
        <v>0</v>
      </c>
      <c r="H246" s="3922">
        <v>0</v>
      </c>
      <c r="I246" s="3923">
        <v>0.03</v>
      </c>
      <c r="J246" s="3930">
        <v>0.02</v>
      </c>
      <c r="K246" s="3920"/>
      <c r="L246" s="3931"/>
      <c r="M246" s="3932"/>
    </row>
    <row r="247" spans="1:13" ht="13.5" customHeight="1">
      <c r="A247" s="263"/>
      <c r="B247" s="2922"/>
      <c r="C247" s="2922"/>
      <c r="D247" s="2923"/>
      <c r="E247" s="1026"/>
      <c r="F247" s="1256"/>
      <c r="G247" s="1257"/>
      <c r="H247" s="3921"/>
      <c r="I247" s="3924"/>
      <c r="J247" s="3927"/>
      <c r="K247" s="3921"/>
      <c r="L247" s="3924"/>
      <c r="M247" s="3927"/>
    </row>
    <row r="248" spans="1:13" ht="14.25" customHeight="1">
      <c r="A248" s="263"/>
      <c r="B248" s="2971" t="s">
        <v>1639</v>
      </c>
      <c r="C248" s="2897"/>
      <c r="D248" s="2898"/>
      <c r="E248" s="2629">
        <v>0</v>
      </c>
      <c r="F248" s="2629">
        <v>0</v>
      </c>
      <c r="G248" s="1218">
        <v>0</v>
      </c>
      <c r="H248" s="2629">
        <v>0</v>
      </c>
      <c r="I248" s="2629">
        <v>0.03</v>
      </c>
      <c r="J248" s="2630">
        <v>0.02</v>
      </c>
      <c r="K248" s="1224"/>
      <c r="L248" s="1224"/>
      <c r="M248" s="1258"/>
    </row>
    <row r="249" spans="1:13" ht="14.25" customHeight="1">
      <c r="A249" s="263"/>
      <c r="B249" s="3896" t="s">
        <v>1640</v>
      </c>
      <c r="C249" s="2903"/>
      <c r="D249" s="2904"/>
      <c r="E249" s="1226">
        <v>4</v>
      </c>
      <c r="F249" s="1226">
        <v>27</v>
      </c>
      <c r="G249" s="2632">
        <v>12</v>
      </c>
      <c r="H249" s="1226">
        <v>0</v>
      </c>
      <c r="I249" s="1226">
        <v>181</v>
      </c>
      <c r="J249" s="2487">
        <v>101</v>
      </c>
      <c r="K249" s="2648"/>
      <c r="L249" s="2648"/>
      <c r="M249" s="2652"/>
    </row>
    <row r="250" spans="1:13" ht="14.25" customHeight="1">
      <c r="A250" s="263"/>
      <c r="B250" s="3897" t="s">
        <v>1355</v>
      </c>
      <c r="C250" s="2933"/>
      <c r="D250" s="2933"/>
      <c r="E250" s="2933"/>
      <c r="F250" s="2933"/>
      <c r="G250" s="2933"/>
      <c r="H250" s="2933"/>
      <c r="I250" s="2933"/>
      <c r="J250" s="2933"/>
      <c r="K250" s="2933"/>
      <c r="L250" s="2933"/>
      <c r="M250" s="2933"/>
    </row>
    <row r="251" spans="1:13" ht="13.5" customHeight="1">
      <c r="A251" s="263"/>
      <c r="B251" s="2882"/>
      <c r="C251" s="2882"/>
      <c r="D251" s="2882"/>
      <c r="E251" s="2882"/>
      <c r="F251" s="2882"/>
      <c r="G251" s="2882"/>
      <c r="H251" s="2882"/>
      <c r="I251" s="2882"/>
      <c r="J251" s="2882"/>
      <c r="K251" s="2882"/>
      <c r="L251" s="2882"/>
      <c r="M251" s="2882"/>
    </row>
    <row r="252" spans="1:13" ht="13.5" customHeight="1">
      <c r="A252" s="263"/>
      <c r="B252" s="2901"/>
      <c r="C252" s="2901"/>
      <c r="D252" s="2901"/>
      <c r="E252" s="2901"/>
      <c r="F252" s="2901"/>
      <c r="G252" s="2901"/>
      <c r="H252" s="2901"/>
      <c r="I252" s="2901"/>
      <c r="J252" s="2901"/>
      <c r="K252" s="2901"/>
      <c r="L252" s="2901"/>
      <c r="M252" s="2901"/>
    </row>
    <row r="253" spans="1:13" ht="13.5" customHeight="1">
      <c r="A253" s="42"/>
      <c r="B253" s="42"/>
      <c r="C253" s="42"/>
      <c r="D253" s="42"/>
      <c r="E253" s="42"/>
      <c r="F253" s="42"/>
      <c r="G253" s="42"/>
      <c r="H253" s="42"/>
      <c r="I253" s="42"/>
      <c r="J253" s="42"/>
      <c r="K253" s="42"/>
      <c r="L253" s="42"/>
      <c r="M253" s="42"/>
    </row>
    <row r="254" spans="1:13" ht="13.5" customHeight="1">
      <c r="A254" s="263"/>
      <c r="B254" s="263"/>
      <c r="C254" s="263"/>
      <c r="D254" s="263"/>
      <c r="E254" s="263"/>
      <c r="F254" s="263"/>
      <c r="G254" s="263"/>
      <c r="H254" s="263"/>
      <c r="I254" s="263"/>
      <c r="J254" s="263"/>
      <c r="K254" s="263"/>
      <c r="L254" s="263"/>
      <c r="M254" s="263"/>
    </row>
    <row r="255" spans="1:13" ht="13.5" customHeight="1">
      <c r="A255" s="1785" t="s">
        <v>205</v>
      </c>
      <c r="B255" s="3063" t="s">
        <v>1356</v>
      </c>
      <c r="C255" s="2885"/>
      <c r="D255" s="2885"/>
      <c r="E255" s="2885"/>
      <c r="F255" s="2885"/>
      <c r="G255" s="2885"/>
      <c r="H255" s="2885"/>
      <c r="I255" s="2885"/>
      <c r="J255" s="2885"/>
      <c r="K255" s="2885"/>
      <c r="L255" s="1864" t="s">
        <v>205</v>
      </c>
      <c r="M255" s="1864" t="s">
        <v>205</v>
      </c>
    </row>
    <row r="256" spans="1:13" ht="13.5" customHeight="1">
      <c r="A256" s="1785" t="s">
        <v>205</v>
      </c>
      <c r="B256" s="2885"/>
      <c r="C256" s="2885"/>
      <c r="D256" s="2885"/>
      <c r="E256" s="2885"/>
      <c r="F256" s="2885"/>
      <c r="G256" s="2885"/>
      <c r="H256" s="2885"/>
      <c r="I256" s="2885"/>
      <c r="J256" s="2885"/>
      <c r="K256" s="2885"/>
      <c r="L256" s="1864" t="s">
        <v>205</v>
      </c>
      <c r="M256" s="1864" t="s">
        <v>205</v>
      </c>
    </row>
    <row r="258" spans="2:13" ht="14.25" customHeight="1">
      <c r="B258" s="3885" t="s">
        <v>1358</v>
      </c>
      <c r="C258" s="2885"/>
      <c r="D258" s="2885"/>
      <c r="E258" s="2885"/>
      <c r="F258" s="2885"/>
      <c r="G258" s="2912"/>
      <c r="H258" s="3934">
        <v>2022</v>
      </c>
      <c r="I258" s="2912"/>
      <c r="J258" s="3934">
        <v>2023</v>
      </c>
      <c r="K258" s="2912"/>
      <c r="L258" s="3934">
        <v>2024</v>
      </c>
      <c r="M258" s="2912"/>
    </row>
    <row r="259" spans="2:13" ht="13.5" customHeight="1">
      <c r="B259" s="2913"/>
      <c r="C259" s="2913"/>
      <c r="D259" s="2913"/>
      <c r="E259" s="2913"/>
      <c r="F259" s="2913"/>
      <c r="G259" s="2914"/>
      <c r="H259" s="2646" t="s">
        <v>1344</v>
      </c>
      <c r="I259" s="1222" t="s">
        <v>1345</v>
      </c>
      <c r="J259" s="2646" t="s">
        <v>1344</v>
      </c>
      <c r="K259" s="1222" t="s">
        <v>1345</v>
      </c>
      <c r="L259" s="2646" t="s">
        <v>1344</v>
      </c>
      <c r="M259" s="2647" t="s">
        <v>1345</v>
      </c>
    </row>
    <row r="260" spans="2:13" ht="14.25" customHeight="1">
      <c r="B260" s="3895" t="s">
        <v>1359</v>
      </c>
      <c r="C260" s="3890"/>
      <c r="D260" s="3890"/>
      <c r="E260" s="3890"/>
      <c r="F260" s="3890"/>
      <c r="G260" s="3891"/>
      <c r="H260" s="2631">
        <v>3244222</v>
      </c>
      <c r="I260" s="1259">
        <v>1770995</v>
      </c>
      <c r="J260" s="2631">
        <v>5775718</v>
      </c>
      <c r="K260" s="2631">
        <v>7270805</v>
      </c>
      <c r="L260" s="1252"/>
      <c r="M260" s="1252"/>
    </row>
    <row r="261" spans="2:13" ht="14.25" customHeight="1">
      <c r="B261" s="2971" t="s">
        <v>1360</v>
      </c>
      <c r="C261" s="2897"/>
      <c r="D261" s="2897"/>
      <c r="E261" s="2897"/>
      <c r="F261" s="2897"/>
      <c r="G261" s="2898"/>
      <c r="H261" s="2631">
        <v>1291</v>
      </c>
      <c r="I261" s="1223">
        <v>817</v>
      </c>
      <c r="J261" s="2631">
        <v>3411</v>
      </c>
      <c r="K261" s="1920">
        <v>3004</v>
      </c>
      <c r="L261" s="1252"/>
      <c r="M261" s="1260"/>
    </row>
    <row r="262" spans="2:13" ht="14.25" customHeight="1">
      <c r="B262" s="2971" t="s">
        <v>1361</v>
      </c>
      <c r="C262" s="2897"/>
      <c r="D262" s="2897"/>
      <c r="E262" s="2897"/>
      <c r="F262" s="2897"/>
      <c r="G262" s="2898"/>
      <c r="H262" s="2629">
        <v>18</v>
      </c>
      <c r="I262" s="1223">
        <v>19</v>
      </c>
      <c r="J262" s="2629">
        <v>84</v>
      </c>
      <c r="K262" s="1885">
        <v>62</v>
      </c>
      <c r="L262" s="1224"/>
      <c r="M262" s="1225"/>
    </row>
    <row r="263" spans="2:13" ht="14.25" customHeight="1">
      <c r="B263" s="2971" t="s">
        <v>1362</v>
      </c>
      <c r="C263" s="2897"/>
      <c r="D263" s="2897"/>
      <c r="E263" s="2897"/>
      <c r="F263" s="2897"/>
      <c r="G263" s="2898"/>
      <c r="H263" s="2629">
        <v>3</v>
      </c>
      <c r="I263" s="1223">
        <v>3</v>
      </c>
      <c r="J263" s="2629">
        <v>8</v>
      </c>
      <c r="K263" s="1885">
        <v>10</v>
      </c>
      <c r="L263" s="1224"/>
      <c r="M263" s="1225"/>
    </row>
    <row r="264" spans="2:13" ht="14.25" customHeight="1">
      <c r="B264" s="2971" t="s">
        <v>1349</v>
      </c>
      <c r="C264" s="2897"/>
      <c r="D264" s="2897"/>
      <c r="E264" s="2897"/>
      <c r="F264" s="2897"/>
      <c r="G264" s="2898"/>
      <c r="H264" s="2629">
        <v>0</v>
      </c>
      <c r="I264" s="1223">
        <v>0</v>
      </c>
      <c r="J264" s="2629">
        <v>0</v>
      </c>
      <c r="K264" s="1885">
        <v>1</v>
      </c>
      <c r="L264" s="1224"/>
      <c r="M264" s="1225"/>
    </row>
    <row r="265" spans="2:13" ht="14.25" customHeight="1">
      <c r="B265" s="2971" t="s">
        <v>1641</v>
      </c>
      <c r="C265" s="2897"/>
      <c r="D265" s="2897"/>
      <c r="E265" s="2897"/>
      <c r="F265" s="2897"/>
      <c r="G265" s="2898"/>
      <c r="H265" s="2629">
        <v>1.1100000000000001</v>
      </c>
      <c r="I265" s="1223">
        <v>2.15</v>
      </c>
      <c r="J265" s="2629">
        <v>2.91</v>
      </c>
      <c r="K265" s="1885">
        <v>1.71</v>
      </c>
      <c r="L265" s="2629"/>
      <c r="M265" s="1885"/>
    </row>
    <row r="266" spans="2:13" ht="14.25" customHeight="1">
      <c r="B266" s="2971" t="s">
        <v>1642</v>
      </c>
      <c r="C266" s="2897"/>
      <c r="D266" s="2897"/>
      <c r="E266" s="2897"/>
      <c r="F266" s="2897"/>
      <c r="G266" s="2898"/>
      <c r="H266" s="2629">
        <v>0.18</v>
      </c>
      <c r="I266" s="1223">
        <v>0.34</v>
      </c>
      <c r="J266" s="2629">
        <v>0.28000000000000003</v>
      </c>
      <c r="K266" s="1885">
        <v>0.28000000000000003</v>
      </c>
      <c r="L266" s="2629"/>
      <c r="M266" s="1885"/>
    </row>
    <row r="267" spans="2:13" ht="14.25" customHeight="1">
      <c r="B267" s="3896" t="s">
        <v>1643</v>
      </c>
      <c r="C267" s="2903"/>
      <c r="D267" s="2903"/>
      <c r="E267" s="2903"/>
      <c r="F267" s="2903"/>
      <c r="G267" s="2904"/>
      <c r="H267" s="2677">
        <v>0</v>
      </c>
      <c r="I267" s="2625">
        <v>0</v>
      </c>
      <c r="J267" s="2677">
        <v>0</v>
      </c>
      <c r="K267" s="42">
        <v>0.03</v>
      </c>
      <c r="L267" s="2677"/>
      <c r="M267" s="42"/>
    </row>
    <row r="268" spans="2:13" ht="14.25" customHeight="1">
      <c r="B268" s="3897" t="s">
        <v>1366</v>
      </c>
      <c r="C268" s="2933"/>
      <c r="D268" s="2933"/>
      <c r="E268" s="2933"/>
      <c r="F268" s="2933"/>
      <c r="G268" s="2933"/>
      <c r="H268" s="2933"/>
      <c r="I268" s="2933"/>
      <c r="J268" s="2933"/>
      <c r="K268" s="2933"/>
      <c r="L268" s="2933"/>
      <c r="M268" s="2933"/>
    </row>
    <row r="269" spans="2:13" ht="13.5" customHeight="1">
      <c r="B269" s="2882"/>
      <c r="C269" s="2882"/>
      <c r="D269" s="2882"/>
      <c r="E269" s="2882"/>
      <c r="F269" s="2882"/>
      <c r="G269" s="2882"/>
      <c r="H269" s="2882"/>
      <c r="I269" s="2882"/>
      <c r="J269" s="2882"/>
      <c r="K269" s="2882"/>
      <c r="L269" s="2882"/>
      <c r="M269" s="2882"/>
    </row>
    <row r="270" spans="2:13" ht="13.5" customHeight="1">
      <c r="B270" s="2901"/>
      <c r="C270" s="2901"/>
      <c r="D270" s="2901"/>
      <c r="E270" s="2901"/>
      <c r="F270" s="2901"/>
      <c r="G270" s="2901"/>
      <c r="H270" s="2901"/>
      <c r="I270" s="2901"/>
      <c r="J270" s="2901"/>
      <c r="K270" s="2901"/>
      <c r="L270" s="2901"/>
      <c r="M270" s="2901"/>
    </row>
    <row r="273" spans="1:13" ht="13.5" customHeight="1">
      <c r="A273" s="1785" t="s">
        <v>205</v>
      </c>
      <c r="B273" s="1785" t="s">
        <v>1367</v>
      </c>
      <c r="C273" s="1785"/>
      <c r="D273" s="1785"/>
      <c r="E273" s="1785"/>
      <c r="F273" s="1785"/>
      <c r="G273" s="1785"/>
      <c r="H273" s="1785" t="s">
        <v>205</v>
      </c>
      <c r="I273" s="1785" t="s">
        <v>205</v>
      </c>
      <c r="J273" s="1785" t="s">
        <v>205</v>
      </c>
      <c r="K273" s="1785" t="s">
        <v>205</v>
      </c>
      <c r="L273" s="1785" t="s">
        <v>205</v>
      </c>
      <c r="M273" s="1785" t="s">
        <v>205</v>
      </c>
    </row>
    <row r="274" spans="1:13" ht="13.5" customHeight="1">
      <c r="A274" s="263"/>
      <c r="B274" s="263"/>
      <c r="C274" s="263"/>
      <c r="D274" s="263"/>
      <c r="E274" s="263"/>
      <c r="F274" s="263"/>
      <c r="G274" s="263"/>
      <c r="H274" s="263"/>
      <c r="I274" s="263"/>
      <c r="J274" s="263"/>
      <c r="K274" s="263"/>
      <c r="L274" s="263"/>
      <c r="M274" s="263"/>
    </row>
    <row r="275" spans="1:13" ht="45" customHeight="1">
      <c r="A275" s="263"/>
      <c r="B275" s="3933" t="s">
        <v>1644</v>
      </c>
      <c r="C275" s="2882"/>
      <c r="D275" s="2882"/>
      <c r="E275" s="2882"/>
      <c r="F275" s="2882"/>
      <c r="G275" s="2882"/>
      <c r="H275" s="2882"/>
      <c r="I275" s="2882"/>
      <c r="J275" s="2882"/>
      <c r="K275" s="2882"/>
      <c r="L275" s="2882"/>
      <c r="M275" s="2882"/>
    </row>
    <row r="276" spans="1:13" ht="13.5" customHeight="1">
      <c r="A276" s="263"/>
      <c r="B276" s="263"/>
      <c r="C276" s="263"/>
      <c r="D276" s="263"/>
      <c r="E276" s="263"/>
      <c r="F276" s="263"/>
      <c r="G276" s="263"/>
      <c r="H276" s="263"/>
      <c r="I276" s="263"/>
      <c r="J276" s="263"/>
      <c r="K276" s="263"/>
      <c r="L276" s="263"/>
      <c r="M276" s="263"/>
    </row>
    <row r="277" spans="1:13" ht="13.5" customHeight="1">
      <c r="A277" s="263"/>
      <c r="B277" s="263"/>
      <c r="C277" s="263"/>
      <c r="D277" s="263"/>
      <c r="E277" s="263"/>
      <c r="F277" s="263"/>
      <c r="G277" s="263"/>
      <c r="H277" s="263"/>
      <c r="I277" s="263"/>
      <c r="J277" s="263"/>
      <c r="K277" s="263"/>
      <c r="L277" s="263"/>
      <c r="M277" s="263"/>
    </row>
    <row r="278" spans="1:13" ht="13.5" customHeight="1">
      <c r="A278" s="263"/>
      <c r="B278" s="263"/>
      <c r="C278" s="263"/>
      <c r="D278" s="263"/>
      <c r="E278" s="263"/>
      <c r="F278" s="263"/>
      <c r="G278" s="263"/>
      <c r="H278" s="263"/>
      <c r="I278" s="263"/>
      <c r="J278" s="263"/>
      <c r="K278" s="263"/>
      <c r="L278" s="263"/>
      <c r="M278" s="263"/>
    </row>
    <row r="279" spans="1:13" ht="13.5" customHeight="1">
      <c r="A279" s="263"/>
      <c r="B279" s="263"/>
      <c r="C279" s="263"/>
      <c r="D279" s="263"/>
      <c r="E279" s="263"/>
      <c r="F279" s="263"/>
      <c r="G279" s="263"/>
      <c r="H279" s="263"/>
      <c r="I279" s="263"/>
      <c r="J279" s="263"/>
      <c r="K279" s="263"/>
      <c r="L279" s="263"/>
      <c r="M279" s="263"/>
    </row>
    <row r="280" spans="1:13" ht="13.5" customHeight="1">
      <c r="A280" s="1214"/>
      <c r="B280" s="1213" t="s">
        <v>1369</v>
      </c>
      <c r="C280" s="1213"/>
      <c r="D280" s="1213"/>
      <c r="E280" s="1214"/>
      <c r="F280" s="1214"/>
      <c r="G280" s="1214"/>
      <c r="H280" s="1214"/>
      <c r="I280" s="1214"/>
      <c r="J280" s="1214"/>
      <c r="K280" s="1214"/>
      <c r="L280" s="1214"/>
      <c r="M280" s="1214"/>
    </row>
    <row r="281" spans="1:13" ht="13.5" customHeight="1">
      <c r="A281" s="263"/>
      <c r="B281" s="263"/>
      <c r="C281" s="263"/>
      <c r="D281" s="263"/>
      <c r="E281" s="263"/>
      <c r="F281" s="263"/>
      <c r="G281" s="263"/>
      <c r="H281" s="263"/>
      <c r="I281" s="263"/>
      <c r="J281" s="263"/>
      <c r="K281" s="263"/>
      <c r="L281" s="263"/>
      <c r="M281" s="263"/>
    </row>
    <row r="282" spans="1:13" ht="13.5" customHeight="1">
      <c r="A282" s="263"/>
      <c r="B282" s="263"/>
      <c r="C282" s="263"/>
      <c r="D282" s="263"/>
      <c r="E282" s="263"/>
      <c r="F282" s="263"/>
      <c r="G282" s="263"/>
      <c r="H282" s="263"/>
      <c r="I282" s="263"/>
      <c r="J282" s="263"/>
      <c r="K282" s="263"/>
      <c r="L282" s="263"/>
      <c r="M282" s="263"/>
    </row>
    <row r="283" spans="1:13" ht="13.5" customHeight="1">
      <c r="A283" s="1785" t="s">
        <v>205</v>
      </c>
      <c r="B283" s="1785" t="s">
        <v>1370</v>
      </c>
      <c r="C283" s="1785"/>
      <c r="D283" s="1785"/>
      <c r="E283" s="1785"/>
      <c r="F283" s="1785"/>
      <c r="G283" s="1785"/>
      <c r="H283" s="1785" t="s">
        <v>205</v>
      </c>
      <c r="I283" s="1785" t="s">
        <v>205</v>
      </c>
      <c r="J283" s="1785" t="s">
        <v>205</v>
      </c>
      <c r="K283" s="1785" t="s">
        <v>205</v>
      </c>
      <c r="L283" s="1785" t="s">
        <v>205</v>
      </c>
      <c r="M283" s="1785" t="s">
        <v>205</v>
      </c>
    </row>
    <row r="284" spans="1:13" ht="13.5" customHeight="1">
      <c r="A284" s="263"/>
      <c r="B284" s="263"/>
      <c r="C284" s="263"/>
      <c r="D284" s="263"/>
      <c r="E284" s="263"/>
      <c r="F284" s="263"/>
      <c r="G284" s="263"/>
      <c r="H284" s="263"/>
      <c r="I284" s="263"/>
      <c r="J284" s="263"/>
      <c r="K284" s="263"/>
      <c r="L284" s="263"/>
      <c r="M284" s="263"/>
    </row>
    <row r="285" spans="1:13" ht="14.25" customHeight="1">
      <c r="A285" s="263"/>
      <c r="B285" s="3885" t="s">
        <v>1645</v>
      </c>
      <c r="C285" s="2885"/>
      <c r="D285" s="2912"/>
      <c r="E285" s="3886">
        <v>2022</v>
      </c>
      <c r="F285" s="3886">
        <v>2023</v>
      </c>
      <c r="G285" s="3887">
        <v>2024</v>
      </c>
      <c r="H285" s="263"/>
      <c r="I285" s="263"/>
      <c r="J285" s="263"/>
      <c r="K285" s="263"/>
      <c r="L285" s="263"/>
      <c r="M285" s="263"/>
    </row>
    <row r="286" spans="1:13" ht="13.5" customHeight="1">
      <c r="A286" s="263"/>
      <c r="B286" s="2913"/>
      <c r="C286" s="2913"/>
      <c r="D286" s="2914"/>
      <c r="E286" s="2916"/>
      <c r="F286" s="2916"/>
      <c r="G286" s="2918"/>
      <c r="H286" s="263"/>
      <c r="I286" s="263"/>
      <c r="J286" s="263"/>
      <c r="K286" s="263"/>
      <c r="L286" s="263"/>
      <c r="M286" s="263"/>
    </row>
    <row r="287" spans="1:13" ht="14.25" customHeight="1">
      <c r="A287" s="263"/>
      <c r="B287" s="3895" t="s">
        <v>1372</v>
      </c>
      <c r="C287" s="3890"/>
      <c r="D287" s="3891"/>
      <c r="E287" s="1259">
        <v>1230</v>
      </c>
      <c r="F287" s="1920">
        <v>2338</v>
      </c>
      <c r="G287" s="1920">
        <v>2484</v>
      </c>
      <c r="H287" s="263"/>
      <c r="I287" s="263"/>
      <c r="J287" s="263"/>
      <c r="K287" s="263"/>
      <c r="L287" s="263"/>
      <c r="M287" s="263"/>
    </row>
    <row r="288" spans="1:13" ht="14.25" customHeight="1">
      <c r="A288" s="263"/>
      <c r="B288" s="3896" t="s">
        <v>1373</v>
      </c>
      <c r="C288" s="2903"/>
      <c r="D288" s="2904"/>
      <c r="E288" s="2678">
        <v>1270.5</v>
      </c>
      <c r="F288" s="2679">
        <v>2281.1</v>
      </c>
      <c r="G288" s="2679">
        <v>3893.79</v>
      </c>
      <c r="H288" s="263"/>
      <c r="I288" s="263"/>
      <c r="J288" s="263"/>
      <c r="K288" s="263"/>
      <c r="L288" s="263"/>
      <c r="M288" s="263"/>
    </row>
    <row r="289" spans="1:13" ht="14.25" customHeight="1">
      <c r="A289" s="263"/>
      <c r="B289" s="3897" t="s">
        <v>1646</v>
      </c>
      <c r="C289" s="2933"/>
      <c r="D289" s="2933"/>
      <c r="E289" s="2933"/>
      <c r="F289" s="2933"/>
      <c r="G289" s="2933"/>
      <c r="H289" s="263"/>
      <c r="I289" s="263"/>
      <c r="J289" s="263"/>
      <c r="K289" s="263"/>
      <c r="L289" s="263"/>
      <c r="M289" s="263"/>
    </row>
    <row r="290" spans="1:13" ht="13.5" customHeight="1">
      <c r="A290" s="263"/>
      <c r="B290" s="2901"/>
      <c r="C290" s="2901"/>
      <c r="D290" s="2901"/>
      <c r="E290" s="2901"/>
      <c r="F290" s="2901"/>
      <c r="G290" s="2901"/>
      <c r="H290" s="263"/>
      <c r="I290" s="263"/>
      <c r="J290" s="263"/>
      <c r="K290" s="263"/>
      <c r="L290" s="263"/>
      <c r="M290" s="263"/>
    </row>
    <row r="291" spans="1:13" ht="13.5" customHeight="1">
      <c r="A291" s="263"/>
      <c r="B291" s="42"/>
      <c r="C291" s="42"/>
      <c r="D291" s="42"/>
      <c r="E291" s="42"/>
      <c r="F291" s="42"/>
      <c r="G291" s="42"/>
      <c r="H291" s="263"/>
      <c r="I291" s="263"/>
      <c r="J291" s="263"/>
      <c r="K291" s="263"/>
      <c r="L291" s="263"/>
      <c r="M291" s="263"/>
    </row>
    <row r="292" spans="1:13" ht="49.5" customHeight="1">
      <c r="A292" s="263"/>
      <c r="B292" s="3898" t="s">
        <v>1647</v>
      </c>
      <c r="C292" s="2885"/>
      <c r="D292" s="2885"/>
      <c r="E292" s="2885"/>
      <c r="F292" s="2885"/>
      <c r="G292" s="2885"/>
      <c r="H292" s="2885"/>
      <c r="I292" s="263"/>
      <c r="J292" s="263"/>
      <c r="K292" s="263"/>
      <c r="L292" s="263"/>
      <c r="M292" s="263"/>
    </row>
    <row r="293" spans="1:13" ht="13.5" customHeight="1">
      <c r="A293" s="1785" t="s">
        <v>205</v>
      </c>
      <c r="B293" s="1785" t="s">
        <v>1376</v>
      </c>
      <c r="C293" s="1785"/>
      <c r="D293" s="1785"/>
      <c r="E293" s="1785"/>
      <c r="F293" s="1785"/>
      <c r="G293" s="1785"/>
      <c r="H293" s="1785" t="s">
        <v>205</v>
      </c>
      <c r="I293" s="1785" t="s">
        <v>205</v>
      </c>
      <c r="J293" s="1785" t="s">
        <v>205</v>
      </c>
      <c r="K293" s="1785" t="s">
        <v>205</v>
      </c>
      <c r="L293" s="1785" t="s">
        <v>205</v>
      </c>
      <c r="M293" s="1785" t="s">
        <v>205</v>
      </c>
    </row>
    <row r="294" spans="1:13" ht="13.5" customHeight="1">
      <c r="A294" s="263"/>
      <c r="B294" s="263"/>
      <c r="C294" s="263"/>
      <c r="D294" s="263"/>
      <c r="E294" s="263"/>
      <c r="F294" s="263"/>
      <c r="G294" s="263"/>
      <c r="H294" s="263"/>
      <c r="I294" s="263"/>
      <c r="J294" s="263"/>
      <c r="K294" s="263"/>
      <c r="L294" s="263"/>
      <c r="M294" s="263"/>
    </row>
    <row r="295" spans="1:13" ht="14.25" customHeight="1">
      <c r="A295" s="263"/>
      <c r="B295" s="3885" t="s">
        <v>1648</v>
      </c>
      <c r="C295" s="2885"/>
      <c r="D295" s="2885"/>
      <c r="E295" s="3886">
        <v>2022</v>
      </c>
      <c r="F295" s="3886">
        <v>2023</v>
      </c>
      <c r="G295" s="3887">
        <v>2024</v>
      </c>
      <c r="H295" s="263"/>
      <c r="I295" s="263"/>
      <c r="J295" s="263"/>
      <c r="K295" s="263"/>
      <c r="L295" s="263"/>
      <c r="M295" s="263"/>
    </row>
    <row r="296" spans="1:13" ht="13.5" customHeight="1">
      <c r="A296" s="263"/>
      <c r="B296" s="2885"/>
      <c r="C296" s="2882"/>
      <c r="D296" s="2885"/>
      <c r="E296" s="2940"/>
      <c r="F296" s="2940"/>
      <c r="G296" s="2941"/>
      <c r="H296" s="263"/>
      <c r="I296" s="263"/>
      <c r="J296" s="263"/>
      <c r="K296" s="263"/>
      <c r="L296" s="263"/>
      <c r="M296" s="263"/>
    </row>
    <row r="297" spans="1:13" ht="13.5" customHeight="1">
      <c r="A297" s="263"/>
      <c r="B297" s="2913"/>
      <c r="C297" s="2913"/>
      <c r="D297" s="2913"/>
      <c r="E297" s="2916"/>
      <c r="F297" s="2916"/>
      <c r="G297" s="2918"/>
      <c r="H297" s="263"/>
      <c r="I297" s="263"/>
      <c r="J297" s="263"/>
      <c r="K297" s="263"/>
      <c r="L297" s="263"/>
      <c r="M297" s="263"/>
    </row>
    <row r="298" spans="1:13" ht="14.25" customHeight="1">
      <c r="A298" s="263"/>
      <c r="B298" s="3895" t="s">
        <v>1378</v>
      </c>
      <c r="C298" s="3890"/>
      <c r="D298" s="3891"/>
      <c r="E298" s="1229">
        <v>0.20699999999999999</v>
      </c>
      <c r="F298" s="2656">
        <v>0.40600000000000003</v>
      </c>
      <c r="G298" s="2656">
        <v>0.46600000000000003</v>
      </c>
      <c r="H298" s="263"/>
      <c r="I298" s="263"/>
      <c r="J298" s="263"/>
      <c r="K298" s="263"/>
      <c r="L298" s="263"/>
      <c r="M298" s="263"/>
    </row>
    <row r="299" spans="1:13" ht="14.25" customHeight="1">
      <c r="A299" s="263"/>
      <c r="B299" s="2971" t="s">
        <v>1379</v>
      </c>
      <c r="C299" s="2897"/>
      <c r="D299" s="2898"/>
      <c r="E299" s="1229">
        <v>0.27700000000000002</v>
      </c>
      <c r="F299" s="2656">
        <v>0.46400000000000002</v>
      </c>
      <c r="G299" s="2656">
        <v>0.51880000000000004</v>
      </c>
      <c r="H299" s="263"/>
      <c r="I299" s="263"/>
      <c r="J299" s="263"/>
      <c r="K299" s="263"/>
      <c r="L299" s="263"/>
      <c r="M299" s="263"/>
    </row>
    <row r="300" spans="1:13" ht="14.25" customHeight="1">
      <c r="A300" s="263"/>
      <c r="B300" s="3903" t="s">
        <v>1338</v>
      </c>
      <c r="C300" s="2903"/>
      <c r="D300" s="2904"/>
      <c r="E300" s="2666">
        <v>0.23499999999999999</v>
      </c>
      <c r="F300" s="2667">
        <v>0.43099999999999999</v>
      </c>
      <c r="G300" s="2668"/>
      <c r="H300" s="1262"/>
      <c r="I300" s="263"/>
      <c r="J300" s="263"/>
      <c r="K300" s="263"/>
      <c r="L300" s="263"/>
      <c r="M300" s="263"/>
    </row>
    <row r="301" spans="1:13" ht="14.25" customHeight="1">
      <c r="A301" s="263"/>
      <c r="B301" s="3897" t="s">
        <v>1649</v>
      </c>
      <c r="C301" s="2933"/>
      <c r="D301" s="2933"/>
      <c r="E301" s="2933"/>
      <c r="F301" s="2933"/>
      <c r="G301" s="2933"/>
      <c r="H301" s="263"/>
      <c r="I301" s="263"/>
      <c r="J301" s="263"/>
      <c r="K301" s="263"/>
      <c r="L301" s="263"/>
      <c r="M301" s="263"/>
    </row>
    <row r="302" spans="1:13" ht="13.5" customHeight="1">
      <c r="A302" s="263"/>
      <c r="B302" s="2901"/>
      <c r="C302" s="2901"/>
      <c r="D302" s="2901"/>
      <c r="E302" s="2901"/>
      <c r="F302" s="2901"/>
      <c r="G302" s="2901"/>
      <c r="H302" s="263"/>
      <c r="I302" s="263"/>
      <c r="J302" s="263"/>
      <c r="K302" s="263"/>
      <c r="L302" s="263"/>
      <c r="M302" s="263"/>
    </row>
    <row r="305" spans="1:13" ht="13.5" customHeight="1">
      <c r="A305" s="1785" t="s">
        <v>205</v>
      </c>
      <c r="B305" s="1785" t="s">
        <v>1381</v>
      </c>
      <c r="C305" s="1785"/>
      <c r="D305" s="1785"/>
      <c r="E305" s="1785"/>
      <c r="F305" s="1785"/>
      <c r="G305" s="1785"/>
      <c r="H305" s="1785"/>
      <c r="I305" s="1785" t="s">
        <v>205</v>
      </c>
      <c r="J305" s="1785" t="s">
        <v>205</v>
      </c>
      <c r="K305" s="1785" t="s">
        <v>205</v>
      </c>
      <c r="L305" s="1785" t="s">
        <v>205</v>
      </c>
      <c r="M305" s="1785" t="s">
        <v>205</v>
      </c>
    </row>
    <row r="306" spans="1:13" ht="13.5" customHeight="1">
      <c r="A306" s="263"/>
      <c r="B306" s="263"/>
      <c r="C306" s="263"/>
      <c r="D306" s="263"/>
      <c r="E306" s="263"/>
      <c r="F306" s="263"/>
      <c r="G306" s="263"/>
      <c r="H306" s="263"/>
      <c r="I306" s="263"/>
      <c r="J306" s="263"/>
      <c r="K306" s="263"/>
      <c r="L306" s="263"/>
      <c r="M306" s="263"/>
    </row>
    <row r="307" spans="1:13" ht="14.25" customHeight="1">
      <c r="A307" s="263"/>
      <c r="B307" s="3888" t="s">
        <v>1650</v>
      </c>
      <c r="C307" s="2913"/>
      <c r="D307" s="2913"/>
      <c r="E307" s="2913"/>
      <c r="F307" s="2913"/>
      <c r="G307" s="2913"/>
      <c r="H307" s="2913"/>
      <c r="I307" s="2913"/>
      <c r="J307" s="2914"/>
      <c r="K307" s="1221">
        <v>2021</v>
      </c>
      <c r="L307" s="1221">
        <v>2022</v>
      </c>
      <c r="M307" s="2642">
        <v>2023</v>
      </c>
    </row>
    <row r="308" spans="1:13" ht="14.25" customHeight="1">
      <c r="A308" s="263"/>
      <c r="B308" s="3895" t="s">
        <v>1383</v>
      </c>
      <c r="C308" s="3890"/>
      <c r="D308" s="3890"/>
      <c r="E308" s="3890"/>
      <c r="F308" s="3890"/>
      <c r="G308" s="3890"/>
      <c r="H308" s="3890"/>
      <c r="I308" s="3890"/>
      <c r="J308" s="3891"/>
      <c r="K308" s="1223">
        <v>389</v>
      </c>
      <c r="L308" s="1223">
        <v>923</v>
      </c>
      <c r="M308" s="1920">
        <v>2204</v>
      </c>
    </row>
    <row r="309" spans="1:13" ht="14.25" customHeight="1">
      <c r="A309" s="263"/>
      <c r="B309" s="2971" t="s">
        <v>1384</v>
      </c>
      <c r="C309" s="2897"/>
      <c r="D309" s="2897"/>
      <c r="E309" s="2897"/>
      <c r="F309" s="2897"/>
      <c r="G309" s="2897"/>
      <c r="H309" s="2897"/>
      <c r="I309" s="2897"/>
      <c r="J309" s="2898"/>
      <c r="K309" s="1223">
        <v>64</v>
      </c>
      <c r="L309" s="1223">
        <v>120</v>
      </c>
      <c r="M309" s="1885">
        <v>271</v>
      </c>
    </row>
    <row r="310" spans="1:13" ht="14.25" customHeight="1">
      <c r="A310" s="263"/>
      <c r="B310" s="3893" t="s">
        <v>1385</v>
      </c>
      <c r="C310" s="2903"/>
      <c r="D310" s="2903"/>
      <c r="E310" s="2903"/>
      <c r="F310" s="2903"/>
      <c r="G310" s="2903"/>
      <c r="H310" s="2903"/>
      <c r="I310" s="2903"/>
      <c r="J310" s="2904"/>
      <c r="K310" s="2658">
        <v>0.16500000000000001</v>
      </c>
      <c r="L310" s="2658">
        <v>0.13</v>
      </c>
      <c r="M310" s="1232">
        <v>0.123</v>
      </c>
    </row>
    <row r="311" spans="1:13" ht="14.25" customHeight="1">
      <c r="A311" s="263"/>
      <c r="B311" s="3897" t="s">
        <v>1386</v>
      </c>
      <c r="C311" s="2933"/>
      <c r="D311" s="2933"/>
      <c r="E311" s="2933"/>
      <c r="F311" s="2933"/>
      <c r="G311" s="2933"/>
      <c r="H311" s="2933"/>
      <c r="I311" s="2933"/>
      <c r="J311" s="2933"/>
      <c r="K311" s="2933"/>
      <c r="L311" s="2933"/>
      <c r="M311" s="2933"/>
    </row>
    <row r="312" spans="1:13" ht="13.5" customHeight="1">
      <c r="A312" s="263"/>
      <c r="B312" s="2901"/>
      <c r="C312" s="2901"/>
      <c r="D312" s="2901"/>
      <c r="E312" s="2901"/>
      <c r="F312" s="2901"/>
      <c r="G312" s="2901"/>
      <c r="H312" s="2901"/>
      <c r="I312" s="2901"/>
      <c r="J312" s="2901"/>
      <c r="K312" s="2901"/>
      <c r="L312" s="2901"/>
      <c r="M312" s="2901"/>
    </row>
    <row r="313" spans="1:13" ht="13.5" customHeight="1">
      <c r="A313" s="263"/>
      <c r="B313" s="263"/>
      <c r="C313" s="263"/>
      <c r="D313" s="263"/>
      <c r="E313" s="263"/>
      <c r="F313" s="263"/>
      <c r="G313" s="263"/>
      <c r="H313" s="263"/>
      <c r="I313" s="263"/>
      <c r="J313" s="263"/>
      <c r="K313" s="263"/>
      <c r="L313" s="263"/>
      <c r="M313" s="263"/>
    </row>
    <row r="314" spans="1:13" ht="13.5" customHeight="1">
      <c r="A314" s="263"/>
      <c r="B314" s="263"/>
      <c r="C314" s="263"/>
      <c r="D314" s="263"/>
      <c r="E314" s="263"/>
      <c r="F314" s="263"/>
      <c r="G314" s="263"/>
      <c r="H314" s="263"/>
      <c r="I314" s="263"/>
      <c r="J314" s="263"/>
      <c r="K314" s="263"/>
      <c r="L314" s="263"/>
      <c r="M314" s="263"/>
    </row>
    <row r="315" spans="1:13" ht="13.5" customHeight="1">
      <c r="A315" s="1785" t="s">
        <v>205</v>
      </c>
      <c r="B315" s="1785" t="s">
        <v>1387</v>
      </c>
      <c r="C315" s="1785"/>
      <c r="D315" s="1785"/>
      <c r="E315" s="1785"/>
      <c r="F315" s="1785"/>
      <c r="G315" s="1785"/>
      <c r="H315" s="1785"/>
      <c r="I315" s="1785" t="s">
        <v>205</v>
      </c>
      <c r="J315" s="1785" t="s">
        <v>205</v>
      </c>
      <c r="K315" s="1785" t="s">
        <v>205</v>
      </c>
      <c r="L315" s="1785" t="s">
        <v>205</v>
      </c>
      <c r="M315" s="1785" t="s">
        <v>205</v>
      </c>
    </row>
    <row r="316" spans="1:13" ht="13.5" customHeight="1">
      <c r="A316" s="263"/>
      <c r="B316" s="263"/>
      <c r="C316" s="263"/>
      <c r="D316" s="263"/>
      <c r="E316" s="263"/>
      <c r="F316" s="263"/>
      <c r="G316" s="263"/>
      <c r="H316" s="263"/>
      <c r="I316" s="263"/>
      <c r="J316" s="263"/>
      <c r="K316" s="263"/>
      <c r="L316" s="263"/>
      <c r="M316" s="263"/>
    </row>
    <row r="317" spans="1:13" ht="14.25" customHeight="1">
      <c r="A317" s="263"/>
      <c r="B317" s="3888" t="s">
        <v>1388</v>
      </c>
      <c r="C317" s="2913"/>
      <c r="D317" s="2913"/>
      <c r="E317" s="2913"/>
      <c r="F317" s="2913"/>
      <c r="G317" s="2913"/>
      <c r="H317" s="2913"/>
      <c r="I317" s="2913"/>
      <c r="J317" s="2914"/>
      <c r="K317" s="1221">
        <v>2021</v>
      </c>
      <c r="L317" s="1221">
        <v>2022</v>
      </c>
      <c r="M317" s="2642">
        <v>2023</v>
      </c>
    </row>
    <row r="318" spans="1:13" ht="14.25" customHeight="1">
      <c r="A318" s="263"/>
      <c r="B318" s="3895" t="s">
        <v>1383</v>
      </c>
      <c r="C318" s="3890"/>
      <c r="D318" s="3890"/>
      <c r="E318" s="3890"/>
      <c r="F318" s="3890"/>
      <c r="G318" s="3890"/>
      <c r="H318" s="3890"/>
      <c r="I318" s="3890"/>
      <c r="J318" s="3891"/>
      <c r="K318" s="1223">
        <v>389</v>
      </c>
      <c r="L318" s="1223">
        <v>923</v>
      </c>
      <c r="M318" s="1920">
        <v>2204</v>
      </c>
    </row>
    <row r="319" spans="1:13" ht="14.25" customHeight="1">
      <c r="A319" s="263"/>
      <c r="B319" s="2971" t="s">
        <v>1389</v>
      </c>
      <c r="C319" s="2897"/>
      <c r="D319" s="2897"/>
      <c r="E319" s="2897"/>
      <c r="F319" s="2897"/>
      <c r="G319" s="2897"/>
      <c r="H319" s="2897"/>
      <c r="I319" s="2897"/>
      <c r="J319" s="2898"/>
      <c r="K319" s="1223">
        <v>389</v>
      </c>
      <c r="L319" s="1223">
        <v>923</v>
      </c>
      <c r="M319" s="1920">
        <v>2204</v>
      </c>
    </row>
    <row r="320" spans="1:13" ht="14.25" customHeight="1">
      <c r="A320" s="263"/>
      <c r="B320" s="3896" t="s">
        <v>1390</v>
      </c>
      <c r="C320" s="2903"/>
      <c r="D320" s="2903"/>
      <c r="E320" s="2903"/>
      <c r="F320" s="2903"/>
      <c r="G320" s="2903"/>
      <c r="H320" s="2903"/>
      <c r="I320" s="2903"/>
      <c r="J320" s="2904"/>
      <c r="K320" s="2663">
        <v>1</v>
      </c>
      <c r="L320" s="2663">
        <v>1</v>
      </c>
      <c r="M320" s="2664">
        <v>1</v>
      </c>
    </row>
    <row r="325" spans="1:13" ht="13.5" customHeight="1">
      <c r="A325" s="1214"/>
      <c r="B325" s="1213" t="s">
        <v>1391</v>
      </c>
      <c r="C325" s="1213"/>
      <c r="D325" s="1213"/>
      <c r="E325" s="1213"/>
      <c r="F325" s="1214"/>
      <c r="G325" s="1214"/>
      <c r="H325" s="1214"/>
      <c r="I325" s="1214"/>
      <c r="J325" s="1214"/>
      <c r="K325" s="1214"/>
      <c r="L325" s="1214"/>
      <c r="M325" s="1214"/>
    </row>
    <row r="326" spans="1:13" ht="13.5" customHeight="1">
      <c r="A326" s="263"/>
      <c r="B326" s="263"/>
      <c r="C326" s="263"/>
      <c r="D326" s="263"/>
      <c r="E326" s="263"/>
      <c r="F326" s="263"/>
      <c r="G326" s="263"/>
      <c r="H326" s="263"/>
      <c r="I326" s="263"/>
      <c r="J326" s="263"/>
      <c r="K326" s="263"/>
      <c r="L326" s="263"/>
      <c r="M326" s="263"/>
    </row>
    <row r="327" spans="1:13" ht="13.5" customHeight="1">
      <c r="A327" s="263"/>
      <c r="B327" s="263"/>
      <c r="C327" s="263"/>
      <c r="D327" s="263"/>
      <c r="E327" s="263"/>
      <c r="F327" s="263"/>
      <c r="G327" s="263"/>
      <c r="H327" s="263"/>
      <c r="I327" s="263"/>
      <c r="J327" s="263"/>
      <c r="K327" s="263"/>
      <c r="L327" s="263"/>
      <c r="M327" s="263"/>
    </row>
    <row r="328" spans="1:13" ht="13.5" customHeight="1">
      <c r="A328" s="1785" t="s">
        <v>205</v>
      </c>
      <c r="B328" s="1785" t="s">
        <v>1392</v>
      </c>
      <c r="C328" s="1785"/>
      <c r="D328" s="1785"/>
      <c r="E328" s="1785"/>
      <c r="F328" s="1785"/>
      <c r="G328" s="1785"/>
      <c r="H328" s="1785" t="s">
        <v>205</v>
      </c>
      <c r="I328" s="1785" t="s">
        <v>205</v>
      </c>
      <c r="J328" s="1785" t="s">
        <v>205</v>
      </c>
      <c r="K328" s="1785" t="s">
        <v>205</v>
      </c>
      <c r="L328" s="1785" t="s">
        <v>205</v>
      </c>
      <c r="M328" s="1785" t="s">
        <v>205</v>
      </c>
    </row>
    <row r="329" spans="1:13" ht="13.5" customHeight="1">
      <c r="A329" s="263"/>
      <c r="B329" s="263"/>
      <c r="C329" s="263"/>
      <c r="D329" s="263"/>
      <c r="E329" s="263"/>
      <c r="F329" s="263"/>
      <c r="G329" s="263"/>
      <c r="H329" s="263"/>
      <c r="I329" s="263"/>
      <c r="J329" s="263"/>
      <c r="K329" s="263"/>
      <c r="L329" s="263"/>
      <c r="M329" s="263"/>
    </row>
    <row r="330" spans="1:13" ht="14.25" customHeight="1">
      <c r="A330" s="263"/>
      <c r="B330" s="3888" t="s">
        <v>1651</v>
      </c>
      <c r="C330" s="2913"/>
      <c r="D330" s="2913"/>
      <c r="E330" s="2913"/>
      <c r="F330" s="2913"/>
      <c r="G330" s="2913"/>
      <c r="H330" s="2913"/>
      <c r="I330" s="2913"/>
      <c r="J330" s="2914"/>
      <c r="K330" s="1221">
        <v>2022</v>
      </c>
      <c r="L330" s="1221">
        <v>2023</v>
      </c>
      <c r="M330" s="2642">
        <v>2024</v>
      </c>
    </row>
    <row r="331" spans="1:13" ht="14.25" customHeight="1">
      <c r="A331" s="263"/>
      <c r="B331" s="3919" t="s">
        <v>1395</v>
      </c>
      <c r="C331" s="2906"/>
      <c r="D331" s="2906"/>
      <c r="E331" s="2906"/>
      <c r="F331" s="2906"/>
      <c r="G331" s="2906"/>
      <c r="H331" s="2906"/>
      <c r="I331" s="2906"/>
      <c r="J331" s="2906"/>
      <c r="K331" s="2906"/>
      <c r="L331" s="2906"/>
      <c r="M331" s="2906"/>
    </row>
    <row r="332" spans="1:13" ht="14.25" customHeight="1">
      <c r="A332" s="263"/>
      <c r="B332" s="3900" t="s">
        <v>1396</v>
      </c>
      <c r="C332" s="3901"/>
      <c r="D332" s="3901"/>
      <c r="E332" s="3901"/>
      <c r="F332" s="3901"/>
      <c r="G332" s="3901"/>
      <c r="H332" s="3901"/>
      <c r="I332" s="3901"/>
      <c r="J332" s="3902"/>
      <c r="K332" s="1259">
        <v>425231</v>
      </c>
      <c r="L332" s="1259">
        <v>1566716</v>
      </c>
      <c r="M332" s="1920">
        <v>33038</v>
      </c>
    </row>
    <row r="333" spans="1:13" ht="14.25" customHeight="1">
      <c r="A333" s="263"/>
      <c r="B333" s="2971" t="s">
        <v>1397</v>
      </c>
      <c r="C333" s="2897"/>
      <c r="D333" s="2897"/>
      <c r="E333" s="2897"/>
      <c r="F333" s="2897"/>
      <c r="G333" s="2897"/>
      <c r="H333" s="2897"/>
      <c r="I333" s="2897"/>
      <c r="J333" s="2898"/>
      <c r="K333" s="1259">
        <v>6445613</v>
      </c>
      <c r="L333" s="1259">
        <v>8446801</v>
      </c>
      <c r="M333" s="1920">
        <v>11521087</v>
      </c>
    </row>
    <row r="334" spans="1:13" ht="14.25" customHeight="1">
      <c r="A334" s="263"/>
      <c r="B334" s="2971" t="s">
        <v>1398</v>
      </c>
      <c r="C334" s="2897"/>
      <c r="D334" s="2897"/>
      <c r="E334" s="2897"/>
      <c r="F334" s="2897"/>
      <c r="G334" s="2897"/>
      <c r="H334" s="2897"/>
      <c r="I334" s="2897"/>
      <c r="J334" s="2898"/>
      <c r="K334" s="1259">
        <v>128254</v>
      </c>
      <c r="L334" s="1259">
        <v>166523</v>
      </c>
      <c r="M334" s="1920">
        <v>392827</v>
      </c>
    </row>
    <row r="335" spans="1:13" ht="14.25" customHeight="1">
      <c r="A335" s="263"/>
      <c r="B335" s="2971" t="s">
        <v>1399</v>
      </c>
      <c r="C335" s="2897"/>
      <c r="D335" s="2897"/>
      <c r="E335" s="2897"/>
      <c r="F335" s="2897"/>
      <c r="G335" s="2897"/>
      <c r="H335" s="2897"/>
      <c r="I335" s="2897"/>
      <c r="J335" s="2898"/>
      <c r="K335" s="1259">
        <v>7785</v>
      </c>
      <c r="L335" s="1259">
        <v>7676</v>
      </c>
      <c r="M335" s="1920">
        <v>637823</v>
      </c>
    </row>
    <row r="336" spans="1:13" ht="14.25" customHeight="1">
      <c r="A336" s="263"/>
      <c r="B336" s="2971" t="s">
        <v>1400</v>
      </c>
      <c r="C336" s="2897"/>
      <c r="D336" s="2897"/>
      <c r="E336" s="2897"/>
      <c r="F336" s="2897"/>
      <c r="G336" s="2897"/>
      <c r="H336" s="2897"/>
      <c r="I336" s="2897"/>
      <c r="J336" s="2898"/>
      <c r="K336" s="1259">
        <v>276772</v>
      </c>
      <c r="L336" s="1259">
        <v>174405</v>
      </c>
      <c r="M336" s="1920">
        <v>213298</v>
      </c>
    </row>
    <row r="337" spans="1:13" ht="14.25" customHeight="1">
      <c r="A337" s="263"/>
      <c r="B337" s="2971" t="s">
        <v>1401</v>
      </c>
      <c r="C337" s="2897"/>
      <c r="D337" s="2897"/>
      <c r="E337" s="2897"/>
      <c r="F337" s="2897"/>
      <c r="G337" s="2897"/>
      <c r="H337" s="2897"/>
      <c r="I337" s="2897"/>
      <c r="J337" s="2898"/>
      <c r="K337" s="1223">
        <v>953</v>
      </c>
      <c r="L337" s="1223">
        <v>980</v>
      </c>
      <c r="M337" s="1920">
        <v>16968</v>
      </c>
    </row>
    <row r="338" spans="1:13" ht="14.25" customHeight="1">
      <c r="A338" s="263"/>
      <c r="B338" s="2971" t="s">
        <v>1402</v>
      </c>
      <c r="C338" s="2897"/>
      <c r="D338" s="2897"/>
      <c r="E338" s="2897"/>
      <c r="F338" s="2897"/>
      <c r="G338" s="2897"/>
      <c r="H338" s="2897"/>
      <c r="I338" s="2897"/>
      <c r="J338" s="2898"/>
      <c r="K338" s="1259">
        <v>160732</v>
      </c>
      <c r="L338" s="1259">
        <v>179624</v>
      </c>
      <c r="M338" s="1885">
        <v>8</v>
      </c>
    </row>
    <row r="339" spans="1:13" ht="14.25" customHeight="1">
      <c r="A339" s="263"/>
      <c r="B339" s="2899" t="s">
        <v>1403</v>
      </c>
      <c r="C339" s="2897"/>
      <c r="D339" s="2897"/>
      <c r="E339" s="2897"/>
      <c r="F339" s="2897"/>
      <c r="G339" s="2897"/>
      <c r="H339" s="2897"/>
      <c r="I339" s="2897"/>
      <c r="J339" s="2898"/>
      <c r="K339" s="1251">
        <v>7445340</v>
      </c>
      <c r="L339" s="1251">
        <v>10542724</v>
      </c>
      <c r="M339" s="1921">
        <v>12815049</v>
      </c>
    </row>
    <row r="340" spans="1:13" ht="14.25" customHeight="1">
      <c r="A340" s="263"/>
      <c r="B340" s="2899" t="s">
        <v>1404</v>
      </c>
      <c r="C340" s="2897"/>
      <c r="D340" s="2897"/>
      <c r="E340" s="2897"/>
      <c r="F340" s="2897"/>
      <c r="G340" s="2897"/>
      <c r="H340" s="2897"/>
      <c r="I340" s="2897"/>
      <c r="J340" s="2898"/>
      <c r="K340" s="1218">
        <v>0</v>
      </c>
      <c r="L340" s="1218">
        <v>0</v>
      </c>
      <c r="M340" s="2630">
        <v>41</v>
      </c>
    </row>
    <row r="341" spans="1:13" ht="14.25" customHeight="1">
      <c r="A341" s="263"/>
      <c r="B341" s="3918" t="s">
        <v>1405</v>
      </c>
      <c r="C341" s="2903"/>
      <c r="D341" s="2903"/>
      <c r="E341" s="2903"/>
      <c r="F341" s="2903"/>
      <c r="G341" s="2903"/>
      <c r="H341" s="2903"/>
      <c r="I341" s="2903"/>
      <c r="J341" s="2904"/>
      <c r="K341" s="2680">
        <v>7445340</v>
      </c>
      <c r="L341" s="2680">
        <v>10542724</v>
      </c>
      <c r="M341" s="2681">
        <v>12815090</v>
      </c>
    </row>
    <row r="342" spans="1:13" ht="14.25" customHeight="1">
      <c r="A342" s="263"/>
      <c r="B342" s="3917" t="s">
        <v>1406</v>
      </c>
      <c r="C342" s="2964"/>
      <c r="D342" s="2964"/>
      <c r="E342" s="2964"/>
      <c r="F342" s="2964"/>
      <c r="G342" s="2964"/>
      <c r="H342" s="2964"/>
      <c r="I342" s="2964"/>
      <c r="J342" s="2964"/>
      <c r="K342" s="2964"/>
      <c r="L342" s="2964"/>
      <c r="M342" s="2964"/>
    </row>
    <row r="343" spans="1:13" ht="14.25" customHeight="1">
      <c r="A343" s="263"/>
      <c r="B343" s="3900" t="s">
        <v>1407</v>
      </c>
      <c r="C343" s="3901"/>
      <c r="D343" s="3901"/>
      <c r="E343" s="3901"/>
      <c r="F343" s="3901"/>
      <c r="G343" s="3901"/>
      <c r="H343" s="3901"/>
      <c r="I343" s="3901"/>
      <c r="J343" s="3902"/>
      <c r="K343" s="1259">
        <v>418940</v>
      </c>
      <c r="L343" s="1259">
        <v>441875</v>
      </c>
      <c r="M343" s="1885">
        <v>0</v>
      </c>
    </row>
    <row r="344" spans="1:13" ht="14.25" customHeight="1">
      <c r="A344" s="263"/>
      <c r="B344" s="2971" t="s">
        <v>1408</v>
      </c>
      <c r="C344" s="2897"/>
      <c r="D344" s="2897"/>
      <c r="E344" s="2897"/>
      <c r="F344" s="2897"/>
      <c r="G344" s="2897"/>
      <c r="H344" s="2897"/>
      <c r="I344" s="2897"/>
      <c r="J344" s="2898"/>
      <c r="K344" s="1259">
        <v>522099</v>
      </c>
      <c r="L344" s="1259">
        <v>801641</v>
      </c>
      <c r="M344" s="1920">
        <v>4170859</v>
      </c>
    </row>
    <row r="345" spans="1:13" ht="14.25" customHeight="1">
      <c r="A345" s="263"/>
      <c r="B345" s="2899" t="s">
        <v>1409</v>
      </c>
      <c r="C345" s="2897"/>
      <c r="D345" s="2897"/>
      <c r="E345" s="2897"/>
      <c r="F345" s="2897"/>
      <c r="G345" s="2897"/>
      <c r="H345" s="2897"/>
      <c r="I345" s="2897"/>
      <c r="J345" s="2898"/>
      <c r="K345" s="1251">
        <v>941039</v>
      </c>
      <c r="L345" s="1251">
        <v>1243517</v>
      </c>
      <c r="M345" s="1921">
        <v>4170859</v>
      </c>
    </row>
    <row r="346" spans="1:13" ht="14.25" customHeight="1">
      <c r="A346" s="263"/>
      <c r="B346" s="3918" t="s">
        <v>1410</v>
      </c>
      <c r="C346" s="2903"/>
      <c r="D346" s="2903"/>
      <c r="E346" s="2903"/>
      <c r="F346" s="2903"/>
      <c r="G346" s="2903"/>
      <c r="H346" s="2903"/>
      <c r="I346" s="2903"/>
      <c r="J346" s="2904"/>
      <c r="K346" s="2680">
        <v>8368378</v>
      </c>
      <c r="L346" s="2680">
        <v>11786241</v>
      </c>
      <c r="M346" s="2681">
        <v>16985949</v>
      </c>
    </row>
    <row r="347" spans="1:13" ht="14.25" customHeight="1">
      <c r="A347" s="263"/>
      <c r="B347" s="3894" t="s">
        <v>1411</v>
      </c>
      <c r="C347" s="2964"/>
      <c r="D347" s="2964"/>
      <c r="E347" s="2964"/>
      <c r="F347" s="2964"/>
      <c r="G347" s="2964"/>
      <c r="H347" s="2964"/>
      <c r="I347" s="2964"/>
      <c r="J347" s="2964"/>
      <c r="K347" s="2964"/>
      <c r="L347" s="2964"/>
      <c r="M347" s="2964"/>
    </row>
    <row r="348" spans="1:13" ht="13.5" customHeight="1">
      <c r="A348" s="263"/>
      <c r="B348" s="263"/>
      <c r="C348" s="263"/>
      <c r="D348" s="263"/>
      <c r="E348" s="263"/>
      <c r="F348" s="263"/>
      <c r="G348" s="263"/>
      <c r="H348" s="263"/>
      <c r="I348" s="263"/>
      <c r="J348" s="263"/>
      <c r="K348" s="263"/>
      <c r="L348" s="263"/>
      <c r="M348" s="263"/>
    </row>
    <row r="349" spans="1:13" ht="13.5" customHeight="1">
      <c r="A349" s="263"/>
      <c r="B349" s="263"/>
      <c r="C349" s="263"/>
      <c r="D349" s="263"/>
      <c r="E349" s="263"/>
      <c r="F349" s="263"/>
      <c r="G349" s="263"/>
      <c r="H349" s="263"/>
      <c r="I349" s="263"/>
      <c r="J349" s="263"/>
      <c r="K349" s="263"/>
      <c r="L349" s="263"/>
      <c r="M349" s="263"/>
    </row>
    <row r="350" spans="1:13" ht="13.5" customHeight="1">
      <c r="A350" s="1785" t="s">
        <v>205</v>
      </c>
      <c r="B350" s="1785" t="s">
        <v>1412</v>
      </c>
      <c r="C350" s="1785"/>
      <c r="D350" s="1785"/>
      <c r="E350" s="1785"/>
      <c r="F350" s="1785"/>
      <c r="G350" s="1785" t="s">
        <v>205</v>
      </c>
      <c r="H350" s="1785" t="s">
        <v>205</v>
      </c>
      <c r="I350" s="1785" t="s">
        <v>205</v>
      </c>
      <c r="J350" s="1785" t="s">
        <v>205</v>
      </c>
      <c r="K350" s="1785" t="s">
        <v>205</v>
      </c>
      <c r="L350" s="1785" t="s">
        <v>205</v>
      </c>
      <c r="M350" s="1785" t="s">
        <v>205</v>
      </c>
    </row>
    <row r="351" spans="1:13" ht="13.5" customHeight="1">
      <c r="A351" s="263"/>
      <c r="B351" s="263"/>
      <c r="C351" s="263"/>
      <c r="D351" s="263"/>
      <c r="E351" s="263"/>
      <c r="F351" s="263"/>
      <c r="G351" s="263"/>
      <c r="H351" s="263"/>
      <c r="I351" s="263"/>
      <c r="J351" s="263"/>
      <c r="K351" s="263"/>
      <c r="L351" s="263"/>
      <c r="M351" s="263"/>
    </row>
    <row r="352" spans="1:13" ht="14.25" customHeight="1">
      <c r="A352" s="263"/>
      <c r="B352" s="3885" t="s">
        <v>1413</v>
      </c>
      <c r="C352" s="2885"/>
      <c r="D352" s="2885"/>
      <c r="E352" s="3886">
        <v>2021</v>
      </c>
      <c r="F352" s="3886">
        <v>2022</v>
      </c>
      <c r="G352" s="3887">
        <v>2023</v>
      </c>
      <c r="H352" s="263"/>
      <c r="I352" s="263"/>
      <c r="J352" s="42"/>
      <c r="K352" s="42"/>
      <c r="L352" s="42"/>
      <c r="M352" s="42"/>
    </row>
    <row r="353" spans="1:13" ht="13.5" customHeight="1">
      <c r="A353" s="263"/>
      <c r="B353" s="2885"/>
      <c r="C353" s="2885"/>
      <c r="D353" s="2885"/>
      <c r="E353" s="2940"/>
      <c r="F353" s="2940"/>
      <c r="G353" s="2941"/>
      <c r="H353" s="263"/>
      <c r="I353" s="263"/>
      <c r="J353" s="42"/>
      <c r="K353" s="42"/>
      <c r="L353" s="42"/>
      <c r="M353" s="42"/>
    </row>
    <row r="354" spans="1:13" ht="14.25" customHeight="1">
      <c r="A354" s="263"/>
      <c r="B354" s="3912" t="s">
        <v>1286</v>
      </c>
      <c r="C354" s="2906"/>
      <c r="D354" s="2944"/>
      <c r="E354" s="2682">
        <v>1753193</v>
      </c>
      <c r="F354" s="2682">
        <v>6430463</v>
      </c>
      <c r="G354" s="2644">
        <v>12285768</v>
      </c>
      <c r="H354" s="263"/>
      <c r="I354" s="263"/>
      <c r="J354" s="42"/>
      <c r="K354" s="42"/>
      <c r="L354" s="42"/>
      <c r="M354" s="42"/>
    </row>
    <row r="355" spans="1:13" ht="13.5" customHeight="1">
      <c r="A355" s="263"/>
      <c r="B355" s="263"/>
      <c r="C355" s="263"/>
      <c r="D355" s="263"/>
      <c r="E355" s="263"/>
      <c r="F355" s="263"/>
      <c r="G355" s="263"/>
      <c r="H355" s="263"/>
      <c r="I355" s="263"/>
      <c r="J355" s="263"/>
      <c r="K355" s="263"/>
      <c r="L355" s="263"/>
      <c r="M355" s="263"/>
    </row>
    <row r="356" spans="1:13" ht="13.5" customHeight="1">
      <c r="A356" s="263"/>
      <c r="B356" s="263"/>
      <c r="C356" s="263"/>
      <c r="D356" s="263"/>
      <c r="E356" s="263"/>
      <c r="F356" s="263"/>
      <c r="G356" s="263"/>
      <c r="H356" s="263"/>
      <c r="I356" s="263"/>
      <c r="J356" s="263"/>
      <c r="K356" s="263"/>
      <c r="L356" s="263"/>
      <c r="M356" s="263"/>
    </row>
    <row r="357" spans="1:13" ht="13.5" customHeight="1">
      <c r="A357" s="1785" t="s">
        <v>205</v>
      </c>
      <c r="B357" s="1785" t="s">
        <v>1414</v>
      </c>
      <c r="C357" s="1785"/>
      <c r="D357" s="1785"/>
      <c r="E357" s="1785"/>
      <c r="F357" s="1785" t="s">
        <v>205</v>
      </c>
      <c r="G357" s="1785" t="s">
        <v>205</v>
      </c>
      <c r="H357" s="1785" t="s">
        <v>205</v>
      </c>
      <c r="I357" s="1785" t="s">
        <v>205</v>
      </c>
      <c r="J357" s="1785" t="s">
        <v>205</v>
      </c>
      <c r="K357" s="1785" t="s">
        <v>205</v>
      </c>
      <c r="L357" s="1785" t="s">
        <v>205</v>
      </c>
      <c r="M357" s="1785" t="s">
        <v>205</v>
      </c>
    </row>
    <row r="358" spans="1:13" ht="13.5" customHeight="1">
      <c r="A358" s="263"/>
      <c r="B358" s="263"/>
      <c r="C358" s="263"/>
      <c r="D358" s="263"/>
      <c r="E358" s="263"/>
      <c r="F358" s="263"/>
      <c r="G358" s="263"/>
      <c r="H358" s="263"/>
      <c r="I358" s="263"/>
      <c r="J358" s="263"/>
      <c r="K358" s="263"/>
      <c r="L358" s="263"/>
      <c r="M358" s="263"/>
    </row>
    <row r="359" spans="1:13" ht="14.25" customHeight="1">
      <c r="A359" s="263"/>
      <c r="B359" s="3913" t="s">
        <v>1415</v>
      </c>
      <c r="C359" s="2913"/>
      <c r="D359" s="2913"/>
      <c r="E359" s="2913"/>
      <c r="F359" s="2913"/>
      <c r="G359" s="2913"/>
      <c r="H359" s="2913"/>
      <c r="I359" s="2913"/>
      <c r="J359" s="2914"/>
      <c r="K359" s="1221">
        <v>2021</v>
      </c>
      <c r="L359" s="1221">
        <v>2022</v>
      </c>
      <c r="M359" s="2642">
        <v>2023</v>
      </c>
    </row>
    <row r="360" spans="1:13" ht="14.25" customHeight="1">
      <c r="A360" s="263"/>
      <c r="B360" s="3914" t="s">
        <v>1652</v>
      </c>
      <c r="C360" s="2922"/>
      <c r="D360" s="2922"/>
      <c r="E360" s="2922"/>
      <c r="F360" s="2922"/>
      <c r="G360" s="2922"/>
      <c r="H360" s="2922"/>
      <c r="I360" s="2922"/>
      <c r="J360" s="2923"/>
      <c r="K360" s="1223">
        <v>81.12</v>
      </c>
      <c r="L360" s="1223">
        <v>70.38</v>
      </c>
      <c r="M360" s="1885">
        <v>83</v>
      </c>
    </row>
    <row r="361" spans="1:13" ht="14.25" customHeight="1">
      <c r="A361" s="263"/>
      <c r="B361" s="2971" t="s">
        <v>1653</v>
      </c>
      <c r="C361" s="2897"/>
      <c r="D361" s="2897"/>
      <c r="E361" s="2897"/>
      <c r="F361" s="2897"/>
      <c r="G361" s="2897"/>
      <c r="H361" s="2897"/>
      <c r="I361" s="2897"/>
      <c r="J361" s="2898"/>
      <c r="K361" s="1223">
        <v>80.5</v>
      </c>
      <c r="L361" s="1223">
        <v>74.400000000000006</v>
      </c>
      <c r="M361" s="1885">
        <v>84.71</v>
      </c>
    </row>
    <row r="362" spans="1:13" ht="14.25" customHeight="1">
      <c r="A362" s="263"/>
      <c r="B362" s="3915" t="s">
        <v>1654</v>
      </c>
      <c r="C362" s="3597"/>
      <c r="D362" s="3597"/>
      <c r="E362" s="3597"/>
      <c r="F362" s="3597"/>
      <c r="G362" s="3597"/>
      <c r="H362" s="3597"/>
      <c r="I362" s="3597"/>
      <c r="J362" s="3911"/>
      <c r="K362" s="2683">
        <v>3287</v>
      </c>
      <c r="L362" s="2683">
        <v>3315</v>
      </c>
      <c r="M362" s="1263">
        <v>3545</v>
      </c>
    </row>
    <row r="363" spans="1:13" ht="14.25" customHeight="1">
      <c r="A363" s="263"/>
      <c r="B363" s="3907" t="s">
        <v>1419</v>
      </c>
      <c r="C363" s="2964"/>
      <c r="D363" s="2964"/>
      <c r="E363" s="2964"/>
      <c r="F363" s="2964"/>
      <c r="G363" s="2964"/>
      <c r="H363" s="2964"/>
      <c r="I363" s="2964"/>
      <c r="J363" s="2964"/>
      <c r="K363" s="2964"/>
      <c r="L363" s="2964"/>
      <c r="M363" s="2964"/>
    </row>
    <row r="364" spans="1:13" ht="13.5" customHeight="1">
      <c r="A364" s="263"/>
      <c r="B364" s="263"/>
      <c r="C364" s="263"/>
      <c r="D364" s="263"/>
      <c r="E364" s="263"/>
      <c r="F364" s="263"/>
      <c r="G364" s="263"/>
      <c r="H364" s="263"/>
      <c r="I364" s="263"/>
      <c r="J364" s="263"/>
      <c r="K364" s="263"/>
      <c r="L364" s="263"/>
      <c r="M364" s="263"/>
    </row>
    <row r="365" spans="1:13" ht="13.5" customHeight="1">
      <c r="A365" s="263"/>
      <c r="B365" s="263"/>
      <c r="C365" s="263"/>
      <c r="D365" s="263"/>
      <c r="E365" s="263"/>
      <c r="F365" s="263"/>
      <c r="G365" s="263"/>
      <c r="H365" s="263"/>
      <c r="I365" s="263"/>
      <c r="J365" s="263"/>
      <c r="K365" s="263"/>
      <c r="L365" s="263"/>
      <c r="M365" s="263"/>
    </row>
    <row r="366" spans="1:13" ht="13.5" customHeight="1">
      <c r="A366" s="1785" t="s">
        <v>205</v>
      </c>
      <c r="B366" s="1785" t="s">
        <v>1420</v>
      </c>
      <c r="C366" s="1785"/>
      <c r="D366" s="1785"/>
      <c r="E366" s="1785"/>
      <c r="F366" s="1785"/>
      <c r="G366" s="1785"/>
      <c r="H366" s="1785"/>
      <c r="I366" s="1785" t="s">
        <v>205</v>
      </c>
      <c r="J366" s="1785" t="s">
        <v>205</v>
      </c>
      <c r="K366" s="1785" t="s">
        <v>205</v>
      </c>
      <c r="L366" s="1785" t="s">
        <v>205</v>
      </c>
      <c r="M366" s="1785" t="s">
        <v>205</v>
      </c>
    </row>
    <row r="367" spans="1:13" ht="13.5" customHeight="1">
      <c r="A367" s="1785" t="s">
        <v>205</v>
      </c>
      <c r="B367" s="1785" t="s">
        <v>1421</v>
      </c>
      <c r="C367" s="1785"/>
      <c r="D367" s="1785"/>
      <c r="E367" s="1785"/>
      <c r="F367" s="1785"/>
      <c r="G367" s="1785"/>
      <c r="H367" s="1785"/>
      <c r="I367" s="1785"/>
      <c r="J367" s="1785"/>
      <c r="K367" s="1785"/>
      <c r="L367" s="1785" t="s">
        <v>205</v>
      </c>
      <c r="M367" s="1785" t="s">
        <v>205</v>
      </c>
    </row>
    <row r="368" spans="1:13" ht="13.5" customHeight="1">
      <c r="A368" s="1785" t="s">
        <v>205</v>
      </c>
      <c r="B368" s="1785" t="s">
        <v>1422</v>
      </c>
      <c r="C368" s="1785"/>
      <c r="D368" s="1785"/>
      <c r="E368" s="1785"/>
      <c r="F368" s="1785"/>
      <c r="G368" s="1785"/>
      <c r="H368" s="1785"/>
      <c r="I368" s="1785"/>
      <c r="J368" s="1785" t="s">
        <v>205</v>
      </c>
      <c r="K368" s="1785" t="s">
        <v>205</v>
      </c>
      <c r="L368" s="1785" t="s">
        <v>205</v>
      </c>
      <c r="M368" s="1785" t="s">
        <v>205</v>
      </c>
    </row>
    <row r="370" spans="1:13" ht="14.25" customHeight="1">
      <c r="A370" s="263"/>
      <c r="B370" s="3885" t="s">
        <v>1655</v>
      </c>
      <c r="C370" s="2885"/>
      <c r="D370" s="2885"/>
      <c r="E370" s="3886">
        <v>2021</v>
      </c>
      <c r="F370" s="3886">
        <v>2022</v>
      </c>
      <c r="G370" s="3887">
        <v>2023</v>
      </c>
      <c r="H370" s="263"/>
      <c r="I370" s="263"/>
      <c r="J370" s="263"/>
      <c r="K370" s="263"/>
      <c r="L370" s="263"/>
      <c r="M370" s="263"/>
    </row>
    <row r="371" spans="1:13" ht="13.5" customHeight="1">
      <c r="A371" s="263"/>
      <c r="B371" s="2913"/>
      <c r="C371" s="2913"/>
      <c r="D371" s="2913"/>
      <c r="E371" s="2916"/>
      <c r="F371" s="2916"/>
      <c r="G371" s="2918"/>
      <c r="H371" s="263"/>
      <c r="I371" s="263"/>
      <c r="J371" s="263"/>
      <c r="K371" s="263"/>
      <c r="L371" s="263"/>
      <c r="M371" s="263"/>
    </row>
    <row r="372" spans="1:13" ht="14.25" customHeight="1">
      <c r="A372" s="263"/>
      <c r="B372" s="3895" t="s">
        <v>1424</v>
      </c>
      <c r="C372" s="3890"/>
      <c r="D372" s="3891"/>
      <c r="E372" s="2631">
        <v>1995227</v>
      </c>
      <c r="F372" s="2631">
        <v>2761528</v>
      </c>
      <c r="G372" s="1920">
        <v>5530299</v>
      </c>
      <c r="H372" s="263"/>
      <c r="I372" s="263"/>
      <c r="J372" s="263"/>
      <c r="K372" s="263"/>
      <c r="L372" s="263"/>
      <c r="M372" s="263"/>
    </row>
    <row r="373" spans="1:13" ht="14.25" customHeight="1">
      <c r="A373" s="263"/>
      <c r="B373" s="2971" t="s">
        <v>1425</v>
      </c>
      <c r="C373" s="2897"/>
      <c r="D373" s="2898"/>
      <c r="E373" s="2631">
        <v>14709</v>
      </c>
      <c r="F373" s="2631">
        <v>5228</v>
      </c>
      <c r="G373" s="1885">
        <v>0</v>
      </c>
      <c r="H373" s="263"/>
      <c r="I373" s="263"/>
      <c r="J373" s="263"/>
      <c r="K373" s="263"/>
      <c r="L373" s="263"/>
      <c r="M373" s="263"/>
    </row>
    <row r="374" spans="1:13" ht="14.25" customHeight="1">
      <c r="A374" s="263"/>
      <c r="B374" s="3896" t="s">
        <v>1426</v>
      </c>
      <c r="C374" s="2903"/>
      <c r="D374" s="2904"/>
      <c r="E374" s="1264">
        <v>121863</v>
      </c>
      <c r="F374" s="1264">
        <v>442336</v>
      </c>
      <c r="G374" s="2644">
        <v>1216201</v>
      </c>
      <c r="H374" s="263"/>
      <c r="I374" s="263"/>
      <c r="J374" s="263"/>
      <c r="K374" s="263"/>
      <c r="L374" s="263"/>
      <c r="M374" s="263"/>
    </row>
    <row r="375" spans="1:13" ht="13.5" customHeight="1">
      <c r="A375" s="263"/>
      <c r="B375" s="42"/>
      <c r="C375" s="42"/>
      <c r="D375" s="42"/>
      <c r="E375" s="42"/>
      <c r="F375" s="42"/>
      <c r="G375" s="42"/>
      <c r="H375" s="263"/>
      <c r="I375" s="263"/>
      <c r="J375" s="263"/>
      <c r="K375" s="263"/>
      <c r="L375" s="263"/>
      <c r="M375" s="263"/>
    </row>
    <row r="376" spans="1:13" ht="14.25" customHeight="1">
      <c r="A376" s="263"/>
      <c r="B376" s="3885" t="s">
        <v>1656</v>
      </c>
      <c r="C376" s="2885"/>
      <c r="D376" s="2885"/>
      <c r="E376" s="3886">
        <v>2021</v>
      </c>
      <c r="F376" s="3886">
        <v>2022</v>
      </c>
      <c r="G376" s="3887">
        <v>2023</v>
      </c>
      <c r="H376" s="263"/>
      <c r="I376" s="263"/>
      <c r="J376" s="263"/>
      <c r="K376" s="263"/>
      <c r="L376" s="263"/>
      <c r="M376" s="263"/>
    </row>
    <row r="377" spans="1:13" ht="13.5" customHeight="1">
      <c r="A377" s="263"/>
      <c r="B377" s="2913"/>
      <c r="C377" s="2913"/>
      <c r="D377" s="2913"/>
      <c r="E377" s="2916"/>
      <c r="F377" s="2916"/>
      <c r="G377" s="2918"/>
      <c r="H377" s="263"/>
      <c r="I377" s="263"/>
      <c r="J377" s="263"/>
      <c r="K377" s="263"/>
      <c r="L377" s="263"/>
      <c r="M377" s="263"/>
    </row>
    <row r="378" spans="1:13" ht="14.25" customHeight="1">
      <c r="A378" s="263"/>
      <c r="B378" s="3895" t="s">
        <v>1424</v>
      </c>
      <c r="C378" s="3890"/>
      <c r="D378" s="3891"/>
      <c r="E378" s="2631">
        <v>1005</v>
      </c>
      <c r="F378" s="2631">
        <v>29046</v>
      </c>
      <c r="G378" s="1920">
        <v>700192</v>
      </c>
      <c r="H378" s="263"/>
      <c r="I378" s="263"/>
      <c r="J378" s="263"/>
      <c r="K378" s="263"/>
      <c r="L378" s="263"/>
      <c r="M378" s="263"/>
    </row>
    <row r="379" spans="1:13" ht="14.25" customHeight="1">
      <c r="A379" s="263"/>
      <c r="B379" s="3896" t="s">
        <v>1426</v>
      </c>
      <c r="C379" s="2903"/>
      <c r="D379" s="2904"/>
      <c r="E379" s="1264">
        <v>14527</v>
      </c>
      <c r="F379" s="1264">
        <v>43491</v>
      </c>
      <c r="G379" s="2644">
        <v>84974</v>
      </c>
      <c r="H379" s="263"/>
      <c r="I379" s="263"/>
      <c r="J379" s="263"/>
      <c r="K379" s="263"/>
      <c r="L379" s="263"/>
      <c r="M379" s="263"/>
    </row>
    <row r="380" spans="1:13" ht="13.5" customHeight="1">
      <c r="A380" s="263"/>
      <c r="B380" s="1216"/>
      <c r="C380" s="1216"/>
      <c r="D380" s="1216"/>
      <c r="E380" s="1216"/>
      <c r="F380" s="1216"/>
      <c r="G380" s="1216"/>
      <c r="H380" s="1216"/>
      <c r="I380" s="1216"/>
      <c r="J380" s="1216"/>
      <c r="K380" s="1216"/>
      <c r="L380" s="1216"/>
      <c r="M380" s="1216"/>
    </row>
    <row r="381" spans="1:13" ht="13.5" customHeight="1">
      <c r="A381" s="263"/>
      <c r="B381" s="263"/>
      <c r="C381" s="263"/>
      <c r="D381" s="263"/>
      <c r="E381" s="263"/>
      <c r="F381" s="263"/>
      <c r="G381" s="263"/>
      <c r="H381" s="263"/>
      <c r="I381" s="263"/>
      <c r="J381" s="263"/>
      <c r="K381" s="263"/>
      <c r="L381" s="263"/>
      <c r="M381" s="263"/>
    </row>
    <row r="382" spans="1:13" ht="13.5" customHeight="1">
      <c r="A382" s="1785" t="s">
        <v>205</v>
      </c>
      <c r="B382" s="1785" t="s">
        <v>1428</v>
      </c>
      <c r="C382" s="1785"/>
      <c r="D382" s="1785"/>
      <c r="E382" s="1785"/>
      <c r="F382" s="1785"/>
      <c r="G382" s="1785"/>
      <c r="H382" s="1785"/>
      <c r="I382" s="1785" t="s">
        <v>205</v>
      </c>
      <c r="J382" s="1785" t="s">
        <v>205</v>
      </c>
      <c r="K382" s="1785" t="s">
        <v>205</v>
      </c>
      <c r="L382" s="1785" t="s">
        <v>205</v>
      </c>
      <c r="M382" s="1785" t="s">
        <v>205</v>
      </c>
    </row>
    <row r="383" spans="1:13" ht="13.5" customHeight="1">
      <c r="A383" s="263"/>
      <c r="B383" s="263"/>
      <c r="C383" s="263"/>
      <c r="D383" s="263"/>
      <c r="E383" s="263"/>
      <c r="F383" s="263"/>
      <c r="G383" s="263"/>
      <c r="H383" s="263"/>
      <c r="I383" s="263"/>
      <c r="J383" s="263"/>
      <c r="K383" s="263"/>
      <c r="L383" s="263"/>
      <c r="M383" s="263"/>
    </row>
    <row r="384" spans="1:13" ht="14.25" customHeight="1">
      <c r="A384" s="263"/>
      <c r="B384" s="3885" t="s">
        <v>1429</v>
      </c>
      <c r="C384" s="2885"/>
      <c r="D384" s="2885"/>
      <c r="E384" s="2885"/>
      <c r="F384" s="2885"/>
      <c r="G384" s="2885"/>
      <c r="H384" s="2885"/>
      <c r="I384" s="2912"/>
      <c r="J384" s="3916" t="s">
        <v>1657</v>
      </c>
      <c r="K384" s="3886">
        <v>2021</v>
      </c>
      <c r="L384" s="3886">
        <v>2022</v>
      </c>
      <c r="M384" s="3887">
        <v>2023</v>
      </c>
    </row>
    <row r="385" spans="1:13" ht="13.5" customHeight="1">
      <c r="A385" s="263"/>
      <c r="B385" s="2885"/>
      <c r="C385" s="2885"/>
      <c r="D385" s="2885"/>
      <c r="E385" s="2885"/>
      <c r="F385" s="2885"/>
      <c r="G385" s="2885"/>
      <c r="H385" s="2885"/>
      <c r="I385" s="2912"/>
      <c r="J385" s="2916"/>
      <c r="K385" s="2916"/>
      <c r="L385" s="2916"/>
      <c r="M385" s="2918"/>
    </row>
    <row r="386" spans="1:13" ht="14.25" customHeight="1">
      <c r="A386" s="263"/>
      <c r="B386" s="3895" t="s">
        <v>1658</v>
      </c>
      <c r="C386" s="3890"/>
      <c r="D386" s="3890"/>
      <c r="E386" s="3890"/>
      <c r="F386" s="3890"/>
      <c r="G386" s="3890"/>
      <c r="H386" s="3890"/>
      <c r="I386" s="3891"/>
      <c r="J386" s="1259">
        <v>5652874</v>
      </c>
      <c r="K386" s="1259">
        <v>2056817</v>
      </c>
      <c r="L386" s="1920">
        <v>2628346</v>
      </c>
      <c r="M386" s="1884">
        <v>6173699</v>
      </c>
    </row>
    <row r="387" spans="1:13" ht="14.25" customHeight="1">
      <c r="A387" s="263"/>
      <c r="B387" s="2899" t="s">
        <v>1659</v>
      </c>
      <c r="C387" s="2897"/>
      <c r="D387" s="2897"/>
      <c r="E387" s="2897"/>
      <c r="F387" s="2897"/>
      <c r="G387" s="2897"/>
      <c r="H387" s="2897"/>
      <c r="I387" s="2898"/>
      <c r="J387" s="1218">
        <v>509</v>
      </c>
      <c r="K387" s="1218">
        <v>480</v>
      </c>
      <c r="L387" s="2630">
        <v>500</v>
      </c>
      <c r="M387" s="2519">
        <v>485</v>
      </c>
    </row>
    <row r="388" spans="1:13" ht="14.25" customHeight="1">
      <c r="A388" s="263"/>
      <c r="B388" s="2899" t="s">
        <v>1660</v>
      </c>
      <c r="C388" s="2897"/>
      <c r="D388" s="2897"/>
      <c r="E388" s="2897"/>
      <c r="F388" s="2897"/>
      <c r="G388" s="2897"/>
      <c r="H388" s="2897"/>
      <c r="I388" s="2898"/>
      <c r="J388" s="1218">
        <v>498</v>
      </c>
      <c r="K388" s="1218">
        <v>480</v>
      </c>
      <c r="L388" s="2630">
        <v>497</v>
      </c>
      <c r="M388" s="2519">
        <v>470</v>
      </c>
    </row>
    <row r="389" spans="1:13" ht="14.25" customHeight="1">
      <c r="A389" s="263"/>
      <c r="B389" s="2899" t="s">
        <v>1434</v>
      </c>
      <c r="C389" s="2897"/>
      <c r="D389" s="2897"/>
      <c r="E389" s="2897"/>
      <c r="F389" s="2897"/>
      <c r="G389" s="2897"/>
      <c r="H389" s="2897"/>
      <c r="I389" s="2898"/>
      <c r="J389" s="1265">
        <v>0.63700000000000001</v>
      </c>
      <c r="K389" s="1265">
        <v>0.55600000000000005</v>
      </c>
      <c r="L389" s="2684">
        <v>0.55900000000000005</v>
      </c>
      <c r="M389" s="2685">
        <v>0.61399999999999999</v>
      </c>
    </row>
    <row r="390" spans="1:13" ht="14.25" customHeight="1">
      <c r="A390" s="263"/>
      <c r="B390" s="2971" t="s">
        <v>1435</v>
      </c>
      <c r="C390" s="2897"/>
      <c r="D390" s="2897"/>
      <c r="E390" s="2897"/>
      <c r="F390" s="2897"/>
      <c r="G390" s="2897"/>
      <c r="H390" s="2897"/>
      <c r="I390" s="2898"/>
      <c r="J390" s="1259">
        <v>3239</v>
      </c>
      <c r="K390" s="1259">
        <v>3287</v>
      </c>
      <c r="L390" s="1920">
        <v>3315</v>
      </c>
      <c r="M390" s="1884">
        <v>3545</v>
      </c>
    </row>
    <row r="391" spans="1:13" ht="14.25" customHeight="1">
      <c r="A391" s="263"/>
      <c r="B391" s="2971" t="s">
        <v>1436</v>
      </c>
      <c r="C391" s="2897"/>
      <c r="D391" s="2897"/>
      <c r="E391" s="2897"/>
      <c r="F391" s="2897"/>
      <c r="G391" s="2897"/>
      <c r="H391" s="2897"/>
      <c r="I391" s="2898"/>
      <c r="J391" s="1259">
        <v>11097117</v>
      </c>
      <c r="K391" s="1259">
        <v>4283640</v>
      </c>
      <c r="L391" s="1920">
        <v>5254602</v>
      </c>
      <c r="M391" s="1884">
        <v>12722634</v>
      </c>
    </row>
    <row r="392" spans="1:13" ht="14.25" customHeight="1">
      <c r="A392" s="263"/>
      <c r="B392" s="3896" t="s">
        <v>1437</v>
      </c>
      <c r="C392" s="2903"/>
      <c r="D392" s="2903"/>
      <c r="E392" s="2903"/>
      <c r="F392" s="2903"/>
      <c r="G392" s="2903"/>
      <c r="H392" s="2903"/>
      <c r="I392" s="2904"/>
      <c r="J392" s="2682">
        <v>12756435</v>
      </c>
      <c r="K392" s="2682">
        <v>4261905</v>
      </c>
      <c r="L392" s="2644">
        <v>5432151</v>
      </c>
      <c r="M392" s="2686">
        <v>11268661</v>
      </c>
    </row>
    <row r="393" spans="1:13" ht="14.25" customHeight="1">
      <c r="A393" s="263"/>
      <c r="B393" s="3907" t="s">
        <v>1661</v>
      </c>
      <c r="C393" s="2964"/>
      <c r="D393" s="2964"/>
      <c r="E393" s="2964"/>
      <c r="F393" s="2964"/>
      <c r="G393" s="2964"/>
      <c r="H393" s="2964"/>
      <c r="I393" s="2964"/>
      <c r="J393" s="2964"/>
      <c r="K393" s="2964"/>
      <c r="L393" s="2964"/>
      <c r="M393" s="2964"/>
    </row>
    <row r="394" spans="1:13" ht="13.5" customHeight="1">
      <c r="A394" s="263"/>
      <c r="B394" s="263"/>
      <c r="C394" s="263"/>
      <c r="D394" s="263"/>
      <c r="E394" s="263"/>
      <c r="F394" s="263"/>
      <c r="G394" s="263"/>
      <c r="H394" s="263"/>
      <c r="I394" s="263"/>
      <c r="J394" s="263"/>
      <c r="K394" s="263"/>
      <c r="L394" s="263"/>
      <c r="M394" s="263"/>
    </row>
    <row r="395" spans="1:13" ht="13.5" customHeight="1">
      <c r="A395" s="263"/>
      <c r="B395" s="263"/>
      <c r="C395" s="263"/>
      <c r="D395" s="263"/>
      <c r="E395" s="263"/>
      <c r="F395" s="263"/>
      <c r="G395" s="263"/>
      <c r="H395" s="263"/>
      <c r="I395" s="263"/>
      <c r="J395" s="263"/>
      <c r="K395" s="263"/>
      <c r="L395" s="263"/>
      <c r="M395" s="263"/>
    </row>
    <row r="396" spans="1:13" ht="13.5" customHeight="1">
      <c r="A396" s="1785" t="s">
        <v>205</v>
      </c>
      <c r="B396" s="1785" t="s">
        <v>1439</v>
      </c>
      <c r="C396" s="1785"/>
      <c r="D396" s="1785"/>
      <c r="E396" s="1785"/>
      <c r="F396" s="1785"/>
      <c r="G396" s="1785"/>
      <c r="H396" s="1785"/>
      <c r="I396" s="1785"/>
      <c r="J396" s="1785"/>
      <c r="K396" s="1785"/>
      <c r="L396" s="1785"/>
      <c r="M396" s="1785" t="s">
        <v>205</v>
      </c>
    </row>
    <row r="397" spans="1:13" ht="13.5" customHeight="1">
      <c r="A397" s="263"/>
      <c r="B397" s="263"/>
      <c r="C397" s="263"/>
      <c r="D397" s="263"/>
      <c r="E397" s="263"/>
      <c r="F397" s="263"/>
      <c r="G397" s="263"/>
      <c r="H397" s="263"/>
      <c r="I397" s="263"/>
      <c r="J397" s="263"/>
      <c r="K397" s="263"/>
      <c r="L397" s="263"/>
      <c r="M397" s="263"/>
    </row>
    <row r="398" spans="1:13" ht="14.25" customHeight="1">
      <c r="A398" s="263"/>
      <c r="B398" s="3885" t="s">
        <v>1662</v>
      </c>
      <c r="C398" s="2885"/>
      <c r="D398" s="2912"/>
      <c r="E398" s="3886">
        <v>2021</v>
      </c>
      <c r="F398" s="3886">
        <v>2022</v>
      </c>
      <c r="G398" s="3887">
        <v>2023</v>
      </c>
      <c r="H398" s="263"/>
      <c r="I398" s="263"/>
      <c r="J398" s="263"/>
      <c r="K398" s="263"/>
      <c r="L398" s="263"/>
      <c r="M398" s="263"/>
    </row>
    <row r="399" spans="1:13" ht="13.5" customHeight="1">
      <c r="A399" s="263"/>
      <c r="B399" s="2885"/>
      <c r="C399" s="2882"/>
      <c r="D399" s="2912"/>
      <c r="E399" s="2940"/>
      <c r="F399" s="2940"/>
      <c r="G399" s="2941"/>
      <c r="H399" s="263"/>
      <c r="I399" s="263"/>
      <c r="J399" s="263"/>
      <c r="K399" s="263"/>
      <c r="L399" s="263"/>
      <c r="M399" s="263"/>
    </row>
    <row r="400" spans="1:13" ht="13.5" customHeight="1">
      <c r="A400" s="263"/>
      <c r="B400" s="2913"/>
      <c r="C400" s="2913"/>
      <c r="D400" s="2914"/>
      <c r="E400" s="2916"/>
      <c r="F400" s="2916"/>
      <c r="G400" s="2918"/>
      <c r="H400" s="263"/>
      <c r="I400" s="263"/>
      <c r="J400" s="263"/>
      <c r="K400" s="263"/>
      <c r="L400" s="263"/>
      <c r="M400" s="263"/>
    </row>
    <row r="401" spans="1:13" ht="14.25" customHeight="1">
      <c r="A401" s="263"/>
      <c r="B401" s="3895" t="s">
        <v>1663</v>
      </c>
      <c r="C401" s="3890"/>
      <c r="D401" s="3891"/>
      <c r="E401" s="1259">
        <v>1993402</v>
      </c>
      <c r="F401" s="1259">
        <v>2756497</v>
      </c>
      <c r="G401" s="1920">
        <v>5528124</v>
      </c>
      <c r="H401" s="263"/>
      <c r="I401" s="263"/>
      <c r="J401" s="263"/>
      <c r="K401" s="263"/>
      <c r="L401" s="263"/>
      <c r="M401" s="263"/>
    </row>
    <row r="402" spans="1:13" ht="14.25" customHeight="1">
      <c r="A402" s="263"/>
      <c r="B402" s="2971" t="s">
        <v>1664</v>
      </c>
      <c r="C402" s="2897"/>
      <c r="D402" s="2898"/>
      <c r="E402" s="1223">
        <v>719</v>
      </c>
      <c r="F402" s="1259">
        <v>2132</v>
      </c>
      <c r="G402" s="1885">
        <v>965</v>
      </c>
      <c r="H402" s="263"/>
      <c r="I402" s="263"/>
      <c r="J402" s="263"/>
      <c r="K402" s="263"/>
      <c r="L402" s="263"/>
      <c r="M402" s="263"/>
    </row>
    <row r="403" spans="1:13" ht="14.25" customHeight="1">
      <c r="A403" s="263"/>
      <c r="B403" s="2971" t="s">
        <v>1665</v>
      </c>
      <c r="C403" s="2897"/>
      <c r="D403" s="2898"/>
      <c r="E403" s="1259">
        <v>1310</v>
      </c>
      <c r="F403" s="1259">
        <v>2900</v>
      </c>
      <c r="G403" s="1885">
        <v>518</v>
      </c>
      <c r="H403" s="263"/>
      <c r="I403" s="263"/>
      <c r="J403" s="263"/>
      <c r="K403" s="263"/>
      <c r="L403" s="263"/>
      <c r="M403" s="263"/>
    </row>
    <row r="404" spans="1:13" ht="14.25" customHeight="1">
      <c r="A404" s="263"/>
      <c r="B404" s="2971" t="s">
        <v>495</v>
      </c>
      <c r="C404" s="2897"/>
      <c r="D404" s="2898"/>
      <c r="E404" s="1223">
        <v>0</v>
      </c>
      <c r="F404" s="1223">
        <v>0</v>
      </c>
      <c r="G404" s="1885">
        <v>692</v>
      </c>
      <c r="H404" s="263"/>
      <c r="I404" s="263"/>
      <c r="J404" s="263"/>
      <c r="K404" s="263"/>
      <c r="L404" s="263"/>
      <c r="M404" s="263"/>
    </row>
    <row r="405" spans="1:13" ht="14.25" customHeight="1">
      <c r="A405" s="263"/>
      <c r="B405" s="2971" t="s">
        <v>496</v>
      </c>
      <c r="C405" s="2897"/>
      <c r="D405" s="2898"/>
      <c r="E405" s="1223">
        <v>0</v>
      </c>
      <c r="F405" s="1223">
        <v>0</v>
      </c>
      <c r="G405" s="1885">
        <v>0</v>
      </c>
      <c r="H405" s="263"/>
      <c r="I405" s="263"/>
      <c r="J405" s="263"/>
      <c r="K405" s="263"/>
      <c r="L405" s="263"/>
      <c r="M405" s="263"/>
    </row>
    <row r="406" spans="1:13" ht="14.25" customHeight="1">
      <c r="A406" s="263"/>
      <c r="B406" s="2971" t="s">
        <v>1666</v>
      </c>
      <c r="C406" s="2897"/>
      <c r="D406" s="2898"/>
      <c r="E406" s="1223">
        <v>0</v>
      </c>
      <c r="F406" s="1223">
        <v>0</v>
      </c>
      <c r="G406" s="1885">
        <v>0</v>
      </c>
      <c r="H406" s="263"/>
      <c r="I406" s="263"/>
      <c r="J406" s="263"/>
      <c r="K406" s="263"/>
      <c r="L406" s="263"/>
      <c r="M406" s="263"/>
    </row>
    <row r="407" spans="1:13" ht="14.25" customHeight="1">
      <c r="A407" s="263"/>
      <c r="B407" s="2971" t="s">
        <v>1667</v>
      </c>
      <c r="C407" s="2897"/>
      <c r="D407" s="2898"/>
      <c r="E407" s="1223">
        <v>0</v>
      </c>
      <c r="F407" s="1223">
        <v>0</v>
      </c>
      <c r="G407" s="1885">
        <v>0</v>
      </c>
      <c r="H407" s="263"/>
      <c r="I407" s="263"/>
      <c r="J407" s="263"/>
      <c r="K407" s="263"/>
      <c r="L407" s="263"/>
      <c r="M407" s="263"/>
    </row>
    <row r="408" spans="1:13" ht="14.25" customHeight="1">
      <c r="A408" s="263"/>
      <c r="B408" s="2899" t="s">
        <v>43</v>
      </c>
      <c r="C408" s="2897"/>
      <c r="D408" s="2898"/>
      <c r="E408" s="1251">
        <v>1935431</v>
      </c>
      <c r="F408" s="1251">
        <v>2761528</v>
      </c>
      <c r="G408" s="1921">
        <v>5530299</v>
      </c>
      <c r="H408" s="263"/>
      <c r="I408" s="263"/>
      <c r="J408" s="263"/>
      <c r="K408" s="263"/>
      <c r="L408" s="263"/>
      <c r="M408" s="263"/>
    </row>
    <row r="409" spans="1:13" ht="14.25" customHeight="1">
      <c r="A409" s="263"/>
      <c r="B409" s="3910" t="s">
        <v>1441</v>
      </c>
      <c r="C409" s="3597"/>
      <c r="D409" s="3911"/>
      <c r="E409" s="3908">
        <v>1</v>
      </c>
      <c r="F409" s="3908">
        <v>1</v>
      </c>
      <c r="G409" s="3909">
        <v>1</v>
      </c>
      <c r="H409" s="263"/>
      <c r="I409" s="263"/>
      <c r="J409" s="263"/>
      <c r="K409" s="263"/>
      <c r="L409" s="263"/>
      <c r="M409" s="263"/>
    </row>
    <row r="410" spans="1:13" ht="13.5" customHeight="1">
      <c r="A410" s="263"/>
      <c r="B410" s="2901"/>
      <c r="C410" s="2901"/>
      <c r="D410" s="2955"/>
      <c r="E410" s="3636"/>
      <c r="F410" s="3636"/>
      <c r="G410" s="2948"/>
      <c r="H410" s="263"/>
      <c r="I410" s="263"/>
      <c r="J410" s="263"/>
      <c r="K410" s="263"/>
      <c r="L410" s="263"/>
      <c r="M410" s="263"/>
    </row>
    <row r="411" spans="1:13" ht="13.5" customHeight="1">
      <c r="A411" s="263"/>
      <c r="B411" s="263"/>
      <c r="C411" s="263"/>
      <c r="D411" s="263"/>
      <c r="E411" s="263"/>
      <c r="F411" s="263"/>
      <c r="G411" s="263"/>
      <c r="H411" s="263"/>
      <c r="I411" s="263"/>
      <c r="J411" s="263"/>
      <c r="K411" s="263"/>
      <c r="L411" s="263"/>
      <c r="M411" s="263"/>
    </row>
    <row r="412" spans="1:13" ht="13.5" customHeight="1">
      <c r="A412" s="263"/>
      <c r="B412" s="263"/>
      <c r="C412" s="263"/>
      <c r="D412" s="263"/>
      <c r="E412" s="263"/>
      <c r="F412" s="263"/>
      <c r="G412" s="263"/>
      <c r="H412" s="263"/>
      <c r="I412" s="263"/>
      <c r="J412" s="263"/>
      <c r="K412" s="263"/>
      <c r="L412" s="263"/>
      <c r="M412" s="263"/>
    </row>
    <row r="413" spans="1:13" ht="13.5" customHeight="1">
      <c r="A413" s="1785" t="s">
        <v>205</v>
      </c>
      <c r="B413" s="1785" t="s">
        <v>1442</v>
      </c>
      <c r="C413" s="1785"/>
      <c r="D413" s="1785"/>
      <c r="E413" s="1785"/>
      <c r="F413" s="1785"/>
      <c r="G413" s="1785"/>
      <c r="H413" s="1785"/>
      <c r="I413" s="1785"/>
      <c r="J413" s="1785"/>
      <c r="K413" s="1785"/>
      <c r="L413" s="1785"/>
      <c r="M413" s="1785"/>
    </row>
    <row r="414" spans="1:13" ht="13.5" customHeight="1">
      <c r="A414" s="263"/>
      <c r="B414" s="263"/>
      <c r="C414" s="263"/>
      <c r="D414" s="263"/>
      <c r="E414" s="263"/>
      <c r="F414" s="263"/>
      <c r="G414" s="263"/>
      <c r="H414" s="263"/>
      <c r="I414" s="263"/>
      <c r="J414" s="263"/>
      <c r="K414" s="263"/>
      <c r="L414" s="263"/>
      <c r="M414" s="263"/>
    </row>
    <row r="415" spans="1:13" ht="14.25" customHeight="1">
      <c r="A415" s="263"/>
      <c r="B415" s="3885" t="s">
        <v>1443</v>
      </c>
      <c r="C415" s="2885"/>
      <c r="D415" s="2885"/>
      <c r="E415" s="2885"/>
      <c r="F415" s="2885"/>
      <c r="G415" s="2885"/>
      <c r="H415" s="2885"/>
      <c r="I415" s="2885"/>
      <c r="J415" s="2912"/>
      <c r="K415" s="3886">
        <v>2021</v>
      </c>
      <c r="L415" s="3886">
        <v>2022</v>
      </c>
      <c r="M415" s="3887">
        <v>2023</v>
      </c>
    </row>
    <row r="416" spans="1:13" ht="13.5" customHeight="1">
      <c r="A416" s="263"/>
      <c r="B416" s="2913"/>
      <c r="C416" s="2913"/>
      <c r="D416" s="2913"/>
      <c r="E416" s="2913"/>
      <c r="F416" s="2913"/>
      <c r="G416" s="2913"/>
      <c r="H416" s="2913"/>
      <c r="I416" s="2913"/>
      <c r="J416" s="2914"/>
      <c r="K416" s="2916"/>
      <c r="L416" s="2916"/>
      <c r="M416" s="2918"/>
    </row>
    <row r="417" spans="1:13" ht="14.25" customHeight="1">
      <c r="A417" s="263"/>
      <c r="B417" s="3895" t="s">
        <v>1444</v>
      </c>
      <c r="C417" s="3890"/>
      <c r="D417" s="3890"/>
      <c r="E417" s="3890"/>
      <c r="F417" s="3890"/>
      <c r="G417" s="3890"/>
      <c r="H417" s="3890"/>
      <c r="I417" s="3890"/>
      <c r="J417" s="3891"/>
      <c r="K417" s="1259">
        <v>8368378</v>
      </c>
      <c r="L417" s="1259">
        <v>11786241</v>
      </c>
      <c r="M417" s="1920">
        <v>16985949</v>
      </c>
    </row>
    <row r="418" spans="1:13" ht="14.25" customHeight="1">
      <c r="A418" s="263"/>
      <c r="B418" s="2971" t="s">
        <v>1445</v>
      </c>
      <c r="C418" s="2897"/>
      <c r="D418" s="2897"/>
      <c r="E418" s="2897"/>
      <c r="F418" s="2897"/>
      <c r="G418" s="2897"/>
      <c r="H418" s="2897"/>
      <c r="I418" s="2897"/>
      <c r="J418" s="2898"/>
      <c r="K418" s="1259">
        <v>522099</v>
      </c>
      <c r="L418" s="1259">
        <v>801641</v>
      </c>
      <c r="M418" s="1920">
        <v>4170900</v>
      </c>
    </row>
    <row r="419" spans="1:13" ht="14.25" customHeight="1">
      <c r="A419" s="263"/>
      <c r="B419" s="2971" t="s">
        <v>1446</v>
      </c>
      <c r="C419" s="2897"/>
      <c r="D419" s="2897"/>
      <c r="E419" s="2897"/>
      <c r="F419" s="2897"/>
      <c r="G419" s="2897"/>
      <c r="H419" s="2897"/>
      <c r="I419" s="2897"/>
      <c r="J419" s="2898"/>
      <c r="K419" s="1229">
        <v>6.2E-2</v>
      </c>
      <c r="L419" s="1229">
        <v>6.8000000000000005E-2</v>
      </c>
      <c r="M419" s="2656">
        <v>0.246</v>
      </c>
    </row>
    <row r="420" spans="1:13" ht="14.25" customHeight="1">
      <c r="A420" s="263"/>
      <c r="B420" s="2971" t="s">
        <v>1447</v>
      </c>
      <c r="C420" s="2897"/>
      <c r="D420" s="2897"/>
      <c r="E420" s="2897"/>
      <c r="F420" s="2897"/>
      <c r="G420" s="2897"/>
      <c r="H420" s="2897"/>
      <c r="I420" s="2897"/>
      <c r="J420" s="2898"/>
      <c r="K420" s="1223">
        <v>0</v>
      </c>
      <c r="L420" s="1223">
        <v>0</v>
      </c>
      <c r="M420" s="1885">
        <v>0</v>
      </c>
    </row>
    <row r="421" spans="1:13" ht="14.25" customHeight="1">
      <c r="A421" s="263"/>
      <c r="B421" s="2971" t="s">
        <v>1448</v>
      </c>
      <c r="C421" s="2897"/>
      <c r="D421" s="2897"/>
      <c r="E421" s="2897"/>
      <c r="F421" s="2897"/>
      <c r="G421" s="2897"/>
      <c r="H421" s="2897"/>
      <c r="I421" s="2897"/>
      <c r="J421" s="2898"/>
      <c r="K421" s="1229">
        <v>0</v>
      </c>
      <c r="L421" s="1229">
        <v>0</v>
      </c>
      <c r="M421" s="2656">
        <v>0</v>
      </c>
    </row>
    <row r="422" spans="1:13" ht="14.25" customHeight="1">
      <c r="A422" s="263"/>
      <c r="B422" s="2971" t="s">
        <v>1449</v>
      </c>
      <c r="C422" s="2897"/>
      <c r="D422" s="2897"/>
      <c r="E422" s="2897"/>
      <c r="F422" s="2897"/>
      <c r="G422" s="2897"/>
      <c r="H422" s="2897"/>
      <c r="I422" s="2897"/>
      <c r="J422" s="2898"/>
      <c r="K422" s="1259">
        <v>418940</v>
      </c>
      <c r="L422" s="1259">
        <v>441875</v>
      </c>
      <c r="M422" s="1885">
        <v>0</v>
      </c>
    </row>
    <row r="423" spans="1:13" ht="14.25" customHeight="1">
      <c r="A423" s="263"/>
      <c r="B423" s="3896" t="s">
        <v>1450</v>
      </c>
      <c r="C423" s="2903"/>
      <c r="D423" s="2903"/>
      <c r="E423" s="2903"/>
      <c r="F423" s="2903"/>
      <c r="G423" s="2903"/>
      <c r="H423" s="2903"/>
      <c r="I423" s="2903"/>
      <c r="J423" s="2904"/>
      <c r="K423" s="2663">
        <v>0.05</v>
      </c>
      <c r="L423" s="2663">
        <v>3.6999999999999998E-2</v>
      </c>
      <c r="M423" s="2664">
        <v>0</v>
      </c>
    </row>
    <row r="424" spans="1:13" ht="13.5" customHeight="1">
      <c r="A424" s="263"/>
      <c r="B424" s="263"/>
      <c r="C424" s="263"/>
      <c r="D424" s="263"/>
      <c r="E424" s="263"/>
      <c r="F424" s="263"/>
      <c r="G424" s="263"/>
      <c r="H424" s="263"/>
      <c r="I424" s="263"/>
      <c r="J424" s="263"/>
      <c r="K424" s="263"/>
      <c r="L424" s="263"/>
      <c r="M424" s="263"/>
    </row>
    <row r="425" spans="1:13" ht="13.5" customHeight="1">
      <c r="A425" s="263"/>
      <c r="B425" s="263"/>
      <c r="C425" s="263"/>
      <c r="D425" s="263"/>
      <c r="E425" s="263"/>
      <c r="F425" s="263"/>
      <c r="G425" s="263"/>
      <c r="H425" s="263"/>
      <c r="I425" s="263"/>
      <c r="J425" s="263"/>
      <c r="K425" s="263"/>
      <c r="L425" s="263"/>
      <c r="M425" s="263"/>
    </row>
    <row r="426" spans="1:13" ht="13.5" customHeight="1">
      <c r="A426" s="263"/>
      <c r="B426" s="263"/>
      <c r="C426" s="263"/>
      <c r="D426" s="263"/>
      <c r="E426" s="263"/>
      <c r="F426" s="263"/>
      <c r="G426" s="263"/>
      <c r="H426" s="263"/>
      <c r="I426" s="263"/>
      <c r="J426" s="263"/>
      <c r="K426" s="263"/>
      <c r="L426" s="263"/>
      <c r="M426" s="263"/>
    </row>
    <row r="427" spans="1:13" ht="13.5" customHeight="1">
      <c r="A427" s="263"/>
      <c r="B427" s="263"/>
      <c r="C427" s="263"/>
      <c r="D427" s="263"/>
      <c r="E427" s="263"/>
      <c r="F427" s="263"/>
      <c r="G427" s="263"/>
      <c r="H427" s="263"/>
      <c r="I427" s="263"/>
      <c r="J427" s="263"/>
      <c r="K427" s="263"/>
      <c r="L427" s="263"/>
      <c r="M427" s="263"/>
    </row>
    <row r="428" spans="1:13" ht="13.5" customHeight="1">
      <c r="A428" s="1214"/>
      <c r="B428" s="1213" t="s">
        <v>1451</v>
      </c>
      <c r="C428" s="1213"/>
      <c r="D428" s="1213"/>
      <c r="E428" s="1214"/>
      <c r="F428" s="1214"/>
      <c r="G428" s="1214"/>
      <c r="H428" s="1214"/>
      <c r="I428" s="1214"/>
      <c r="J428" s="1214"/>
      <c r="K428" s="1214"/>
      <c r="L428" s="1214"/>
      <c r="M428" s="1214"/>
    </row>
    <row r="429" spans="1:13" ht="13.5" customHeight="1">
      <c r="A429" s="263"/>
      <c r="B429" s="263"/>
      <c r="C429" s="263"/>
      <c r="D429" s="263"/>
      <c r="E429" s="263"/>
      <c r="F429" s="263"/>
      <c r="G429" s="263"/>
      <c r="H429" s="263"/>
      <c r="I429" s="263"/>
      <c r="J429" s="263"/>
      <c r="K429" s="263"/>
      <c r="L429" s="263"/>
      <c r="M429" s="263"/>
    </row>
    <row r="430" spans="1:13" ht="13.5" customHeight="1">
      <c r="A430" s="263"/>
      <c r="B430" s="263"/>
      <c r="C430" s="263"/>
      <c r="D430" s="263"/>
      <c r="E430" s="263"/>
      <c r="F430" s="263"/>
      <c r="G430" s="263"/>
      <c r="H430" s="263"/>
      <c r="I430" s="263"/>
      <c r="J430" s="263"/>
      <c r="K430" s="263"/>
      <c r="L430" s="263"/>
      <c r="M430" s="263"/>
    </row>
    <row r="431" spans="1:13" ht="13.5" customHeight="1">
      <c r="A431" s="1785" t="s">
        <v>205</v>
      </c>
      <c r="B431" s="1785" t="s">
        <v>1668</v>
      </c>
      <c r="C431" s="1785"/>
      <c r="D431" s="1785"/>
      <c r="E431" s="1785" t="s">
        <v>205</v>
      </c>
      <c r="F431" s="1785" t="s">
        <v>205</v>
      </c>
      <c r="G431" s="1785" t="s">
        <v>205</v>
      </c>
      <c r="H431" s="1785" t="s">
        <v>205</v>
      </c>
      <c r="I431" s="1785" t="s">
        <v>205</v>
      </c>
      <c r="J431" s="1785" t="s">
        <v>205</v>
      </c>
      <c r="K431" s="1785" t="s">
        <v>205</v>
      </c>
      <c r="L431" s="1785" t="s">
        <v>205</v>
      </c>
      <c r="M431" s="1785" t="s">
        <v>205</v>
      </c>
    </row>
    <row r="433" spans="1:13" ht="14.25" customHeight="1">
      <c r="A433" s="263"/>
      <c r="B433" s="3885" t="s">
        <v>1669</v>
      </c>
      <c r="C433" s="2885"/>
      <c r="D433" s="2885"/>
      <c r="E433" s="3886">
        <v>2022</v>
      </c>
      <c r="F433" s="3886">
        <v>2023</v>
      </c>
      <c r="G433" s="3887">
        <v>2024</v>
      </c>
      <c r="H433" s="263"/>
      <c r="I433" s="263"/>
      <c r="J433" s="263"/>
      <c r="K433" s="263"/>
      <c r="L433" s="263"/>
      <c r="M433" s="263"/>
    </row>
    <row r="434" spans="1:13" ht="13.5" customHeight="1">
      <c r="A434" s="263"/>
      <c r="B434" s="2913"/>
      <c r="C434" s="2913"/>
      <c r="D434" s="2913"/>
      <c r="E434" s="2916"/>
      <c r="F434" s="2916"/>
      <c r="G434" s="2918"/>
      <c r="H434" s="263"/>
      <c r="I434" s="263"/>
      <c r="J434" s="263"/>
      <c r="K434" s="263"/>
      <c r="L434" s="263"/>
      <c r="M434" s="263"/>
    </row>
    <row r="435" spans="1:13" ht="14.25" customHeight="1">
      <c r="A435" s="263"/>
      <c r="B435" s="3899" t="s">
        <v>1454</v>
      </c>
      <c r="C435" s="2906"/>
      <c r="D435" s="2906"/>
      <c r="E435" s="2906"/>
      <c r="F435" s="2906"/>
      <c r="G435" s="2906"/>
      <c r="H435" s="263"/>
      <c r="I435" s="263"/>
      <c r="J435" s="263"/>
      <c r="K435" s="263"/>
      <c r="L435" s="263"/>
      <c r="M435" s="263"/>
    </row>
    <row r="436" spans="1:13" ht="14.25" customHeight="1">
      <c r="A436" s="263"/>
      <c r="B436" s="3900" t="s">
        <v>1455</v>
      </c>
      <c r="C436" s="3901"/>
      <c r="D436" s="3902"/>
      <c r="E436" s="1223">
        <v>0</v>
      </c>
      <c r="F436" s="2687">
        <v>1013</v>
      </c>
      <c r="G436" s="2687">
        <v>1072.5999999999999</v>
      </c>
      <c r="H436" s="263"/>
      <c r="I436" s="263"/>
      <c r="J436" s="263"/>
      <c r="K436" s="263"/>
      <c r="L436" s="263"/>
      <c r="M436" s="263"/>
    </row>
    <row r="437" spans="1:13" ht="14.25" customHeight="1">
      <c r="A437" s="263"/>
      <c r="B437" s="2971" t="s">
        <v>1456</v>
      </c>
      <c r="C437" s="2897"/>
      <c r="D437" s="2898"/>
      <c r="E437" s="1223">
        <v>404.2</v>
      </c>
      <c r="F437" s="2687">
        <v>1323.9</v>
      </c>
      <c r="G437" s="2687">
        <v>1502.1</v>
      </c>
      <c r="H437" s="263"/>
      <c r="I437" s="263"/>
      <c r="J437" s="263"/>
      <c r="K437" s="263"/>
      <c r="L437" s="263"/>
      <c r="M437" s="263"/>
    </row>
    <row r="438" spans="1:13" ht="14.25" customHeight="1">
      <c r="A438" s="263"/>
      <c r="B438" s="2971" t="s">
        <v>1457</v>
      </c>
      <c r="C438" s="2897"/>
      <c r="D438" s="2898"/>
      <c r="E438" s="1223">
        <v>0</v>
      </c>
      <c r="F438" s="1885">
        <v>88.9</v>
      </c>
      <c r="G438" s="1885">
        <v>79.3</v>
      </c>
      <c r="H438" s="263"/>
      <c r="I438" s="263"/>
      <c r="J438" s="263"/>
      <c r="K438" s="263"/>
      <c r="L438" s="263"/>
      <c r="M438" s="263"/>
    </row>
    <row r="439" spans="1:13" ht="14.25" customHeight="1">
      <c r="A439" s="263"/>
      <c r="B439" s="3903" t="s">
        <v>1458</v>
      </c>
      <c r="C439" s="2903"/>
      <c r="D439" s="2904"/>
      <c r="E439" s="2632">
        <v>404.2</v>
      </c>
      <c r="F439" s="2688">
        <v>2425.8000000000002</v>
      </c>
      <c r="G439" s="2688">
        <v>2654</v>
      </c>
      <c r="H439" s="263"/>
      <c r="I439" s="263"/>
      <c r="J439" s="263"/>
      <c r="K439" s="263"/>
      <c r="L439" s="263"/>
      <c r="M439" s="263"/>
    </row>
    <row r="440" spans="1:13" ht="14.25" customHeight="1">
      <c r="A440" s="263"/>
      <c r="B440" s="3904" t="s">
        <v>1459</v>
      </c>
      <c r="C440" s="2901"/>
      <c r="D440" s="2901"/>
      <c r="E440" s="2901"/>
      <c r="F440" s="2901"/>
      <c r="G440" s="2901"/>
      <c r="H440" s="263"/>
      <c r="I440" s="263"/>
      <c r="J440" s="263"/>
      <c r="K440" s="263"/>
      <c r="L440" s="263"/>
      <c r="M440" s="263"/>
    </row>
    <row r="441" spans="1:13" ht="14.25" customHeight="1">
      <c r="A441" s="263"/>
      <c r="B441" s="3905" t="s">
        <v>1456</v>
      </c>
      <c r="C441" s="2964"/>
      <c r="D441" s="3839"/>
      <c r="E441" s="2626">
        <v>0</v>
      </c>
      <c r="F441" s="2485">
        <v>217.1</v>
      </c>
      <c r="G441" s="2649"/>
      <c r="H441" s="263"/>
      <c r="I441" s="263"/>
      <c r="J441" s="263"/>
      <c r="K441" s="263"/>
      <c r="L441" s="263"/>
      <c r="M441" s="263"/>
    </row>
    <row r="442" spans="1:13" ht="14.25" customHeight="1">
      <c r="A442" s="263"/>
      <c r="B442" s="3897" t="s">
        <v>1670</v>
      </c>
      <c r="C442" s="2933"/>
      <c r="D442" s="2933"/>
      <c r="E442" s="2933"/>
      <c r="F442" s="2933"/>
      <c r="G442" s="2933"/>
      <c r="H442" s="263"/>
      <c r="I442" s="263"/>
      <c r="J442" s="263"/>
      <c r="K442" s="263"/>
      <c r="L442" s="263"/>
      <c r="M442" s="263"/>
    </row>
    <row r="443" spans="1:13" ht="13.5" customHeight="1">
      <c r="A443" s="263"/>
      <c r="B443" s="2882"/>
      <c r="C443" s="2882"/>
      <c r="D443" s="2882"/>
      <c r="E443" s="2882"/>
      <c r="F443" s="2882"/>
      <c r="G443" s="2882"/>
      <c r="H443" s="263"/>
      <c r="I443" s="263"/>
      <c r="J443" s="263"/>
      <c r="K443" s="263"/>
      <c r="L443" s="263"/>
      <c r="M443" s="263"/>
    </row>
    <row r="444" spans="1:13" ht="13.5" customHeight="1">
      <c r="A444" s="263"/>
      <c r="B444" s="2901"/>
      <c r="C444" s="2901"/>
      <c r="D444" s="2901"/>
      <c r="E444" s="2901"/>
      <c r="F444" s="2901"/>
      <c r="G444" s="2901"/>
      <c r="H444" s="263"/>
      <c r="I444" s="263"/>
      <c r="J444" s="263"/>
      <c r="K444" s="263"/>
      <c r="L444" s="263"/>
      <c r="M444" s="263"/>
    </row>
    <row r="445" spans="1:13" ht="13.5" customHeight="1">
      <c r="A445" s="263"/>
      <c r="B445" s="263"/>
      <c r="C445" s="263"/>
      <c r="D445" s="263"/>
      <c r="E445" s="263"/>
      <c r="F445" s="263"/>
      <c r="G445" s="263"/>
      <c r="H445" s="263"/>
      <c r="I445" s="263"/>
      <c r="J445" s="263"/>
      <c r="K445" s="263"/>
      <c r="L445" s="263"/>
      <c r="M445" s="263"/>
    </row>
    <row r="446" spans="1:13" ht="29.25" customHeight="1">
      <c r="A446" s="263"/>
      <c r="B446" s="3906" t="s">
        <v>1671</v>
      </c>
      <c r="C446" s="2885"/>
      <c r="D446" s="2885"/>
      <c r="E446" s="2885"/>
      <c r="F446" s="2885"/>
      <c r="G446" s="2885"/>
      <c r="H446" s="263"/>
      <c r="I446" s="263"/>
      <c r="J446" s="263"/>
      <c r="K446" s="263"/>
      <c r="L446" s="263"/>
      <c r="M446" s="263"/>
    </row>
    <row r="447" spans="1:13" ht="33.75" customHeight="1">
      <c r="A447" s="263"/>
      <c r="B447" s="2885"/>
      <c r="C447" s="2882"/>
      <c r="D447" s="2882"/>
      <c r="E447" s="2882"/>
      <c r="F447" s="2882"/>
      <c r="G447" s="2885"/>
      <c r="H447" s="263"/>
      <c r="I447" s="263"/>
      <c r="J447" s="263"/>
      <c r="K447" s="263"/>
      <c r="L447" s="263"/>
      <c r="M447" s="263"/>
    </row>
    <row r="448" spans="1:13" ht="13.5" customHeight="1">
      <c r="A448" s="263"/>
      <c r="B448" s="2885"/>
      <c r="C448" s="2885"/>
      <c r="D448" s="2885"/>
      <c r="E448" s="2885"/>
      <c r="F448" s="2885"/>
      <c r="G448" s="2885"/>
      <c r="H448" s="263"/>
      <c r="I448" s="263"/>
      <c r="J448" s="263"/>
      <c r="K448" s="263"/>
      <c r="L448" s="263"/>
      <c r="M448" s="263"/>
    </row>
    <row r="449" spans="1:13" ht="13.5" customHeight="1">
      <c r="A449" s="1785" t="s">
        <v>205</v>
      </c>
      <c r="B449" s="1785" t="s">
        <v>1461</v>
      </c>
      <c r="C449" s="1785"/>
      <c r="D449" s="1785"/>
      <c r="E449" s="1785" t="s">
        <v>205</v>
      </c>
      <c r="F449" s="1785" t="s">
        <v>205</v>
      </c>
      <c r="G449" s="1785" t="s">
        <v>205</v>
      </c>
      <c r="H449" s="1785" t="s">
        <v>205</v>
      </c>
      <c r="I449" s="1785" t="s">
        <v>205</v>
      </c>
      <c r="J449" s="1785" t="s">
        <v>205</v>
      </c>
      <c r="K449" s="1785" t="s">
        <v>205</v>
      </c>
      <c r="L449" s="1785" t="s">
        <v>205</v>
      </c>
      <c r="M449" s="1785" t="s">
        <v>205</v>
      </c>
    </row>
    <row r="450" spans="1:13" ht="13.5" customHeight="1">
      <c r="A450" s="263"/>
      <c r="B450" s="263"/>
      <c r="C450" s="263"/>
      <c r="D450" s="263"/>
      <c r="E450" s="263"/>
      <c r="F450" s="263"/>
      <c r="G450" s="263"/>
      <c r="H450" s="263"/>
      <c r="I450" s="263"/>
      <c r="J450" s="263"/>
      <c r="K450" s="263"/>
      <c r="L450" s="263"/>
      <c r="M450" s="263"/>
    </row>
    <row r="451" spans="1:13" ht="14.25" customHeight="1">
      <c r="A451" s="263"/>
      <c r="B451" s="3885" t="s">
        <v>1672</v>
      </c>
      <c r="C451" s="2885"/>
      <c r="D451" s="2885"/>
      <c r="E451" s="3886">
        <v>2022</v>
      </c>
      <c r="F451" s="3886">
        <v>2023</v>
      </c>
      <c r="G451" s="3887">
        <v>2024</v>
      </c>
      <c r="H451" s="263"/>
      <c r="I451" s="263"/>
      <c r="J451" s="263"/>
      <c r="K451" s="263"/>
      <c r="L451" s="263"/>
      <c r="M451" s="263"/>
    </row>
    <row r="452" spans="1:13" ht="13.5" customHeight="1">
      <c r="A452" s="263"/>
      <c r="B452" s="2913"/>
      <c r="C452" s="2913"/>
      <c r="D452" s="2913"/>
      <c r="E452" s="2916"/>
      <c r="F452" s="2916"/>
      <c r="G452" s="2918"/>
      <c r="H452" s="263"/>
      <c r="I452" s="263"/>
      <c r="J452" s="263"/>
      <c r="K452" s="263"/>
      <c r="L452" s="263"/>
      <c r="M452" s="263"/>
    </row>
    <row r="453" spans="1:13" ht="14.25" customHeight="1">
      <c r="A453" s="263"/>
      <c r="B453" s="3899" t="s">
        <v>1463</v>
      </c>
      <c r="C453" s="2906"/>
      <c r="D453" s="2906"/>
      <c r="E453" s="2906"/>
      <c r="F453" s="2906"/>
      <c r="G453" s="2906"/>
      <c r="H453" s="263"/>
      <c r="I453" s="263"/>
      <c r="J453" s="263"/>
      <c r="K453" s="263"/>
      <c r="L453" s="263"/>
      <c r="M453" s="263"/>
    </row>
    <row r="454" spans="1:13" ht="14.25" customHeight="1">
      <c r="A454" s="263"/>
      <c r="B454" s="3900" t="s">
        <v>1455</v>
      </c>
      <c r="C454" s="3901"/>
      <c r="D454" s="3902"/>
      <c r="E454" s="1223">
        <v>113.9</v>
      </c>
      <c r="F454" s="1885">
        <v>242.3</v>
      </c>
      <c r="G454" s="1885">
        <v>218.6</v>
      </c>
      <c r="H454" s="263"/>
      <c r="I454" s="263"/>
      <c r="J454" s="263"/>
      <c r="K454" s="263"/>
      <c r="L454" s="263"/>
      <c r="M454" s="263"/>
    </row>
    <row r="455" spans="1:13" ht="14.25" customHeight="1">
      <c r="A455" s="263"/>
      <c r="B455" s="2971" t="s">
        <v>1456</v>
      </c>
      <c r="C455" s="2897"/>
      <c r="D455" s="2898"/>
      <c r="E455" s="1223">
        <v>54.6</v>
      </c>
      <c r="F455" s="1885">
        <v>99.5</v>
      </c>
      <c r="G455" s="1885">
        <v>119.7</v>
      </c>
      <c r="H455" s="263"/>
      <c r="I455" s="263"/>
      <c r="J455" s="263"/>
      <c r="K455" s="263"/>
      <c r="L455" s="263"/>
      <c r="M455" s="263"/>
    </row>
    <row r="456" spans="1:13" ht="14.25" customHeight="1">
      <c r="A456" s="263"/>
      <c r="B456" s="2971" t="s">
        <v>1457</v>
      </c>
      <c r="C456" s="2897"/>
      <c r="D456" s="2898"/>
      <c r="E456" s="1223">
        <v>0</v>
      </c>
      <c r="F456" s="1885">
        <v>1.6</v>
      </c>
      <c r="G456" s="1885">
        <v>1.7</v>
      </c>
      <c r="H456" s="263"/>
      <c r="I456" s="263"/>
      <c r="J456" s="263"/>
      <c r="K456" s="263"/>
      <c r="L456" s="263"/>
      <c r="M456" s="263"/>
    </row>
    <row r="457" spans="1:13" ht="14.25" customHeight="1">
      <c r="A457" s="263"/>
      <c r="B457" s="3903" t="s">
        <v>1464</v>
      </c>
      <c r="C457" s="2903"/>
      <c r="D457" s="2904"/>
      <c r="E457" s="2632">
        <v>168.5</v>
      </c>
      <c r="F457" s="2487">
        <v>343.4</v>
      </c>
      <c r="G457" s="2487">
        <v>340</v>
      </c>
      <c r="H457" s="263"/>
      <c r="I457" s="263"/>
      <c r="J457" s="263"/>
      <c r="K457" s="263"/>
      <c r="L457" s="263"/>
      <c r="M457" s="263"/>
    </row>
    <row r="458" spans="1:13" ht="14.25" customHeight="1">
      <c r="A458" s="263"/>
      <c r="B458" s="3904" t="s">
        <v>1465</v>
      </c>
      <c r="C458" s="2901"/>
      <c r="D458" s="2901"/>
      <c r="E458" s="2901"/>
      <c r="F458" s="2901"/>
      <c r="G458" s="2901"/>
      <c r="H458" s="263"/>
      <c r="I458" s="263"/>
      <c r="J458" s="263"/>
      <c r="K458" s="263"/>
      <c r="L458" s="263"/>
      <c r="M458" s="263"/>
    </row>
    <row r="459" spans="1:13" ht="14.25" customHeight="1">
      <c r="A459" s="263"/>
      <c r="B459" s="3905" t="s">
        <v>1456</v>
      </c>
      <c r="C459" s="2964"/>
      <c r="D459" s="3839"/>
      <c r="E459" s="2626">
        <v>0</v>
      </c>
      <c r="F459" s="2485">
        <v>3.8</v>
      </c>
      <c r="G459" s="2649"/>
      <c r="H459" s="263"/>
      <c r="I459" s="263"/>
      <c r="J459" s="263"/>
      <c r="K459" s="263"/>
      <c r="L459" s="263"/>
      <c r="M459" s="263"/>
    </row>
    <row r="460" spans="1:13" ht="14.25" customHeight="1">
      <c r="A460" s="263"/>
      <c r="B460" s="3897" t="s">
        <v>1673</v>
      </c>
      <c r="C460" s="2933"/>
      <c r="D460" s="2933"/>
      <c r="E460" s="2933"/>
      <c r="F460" s="2933"/>
      <c r="G460" s="2933"/>
      <c r="H460" s="263"/>
      <c r="I460" s="263"/>
      <c r="J460" s="263"/>
      <c r="K460" s="263"/>
      <c r="L460" s="263"/>
      <c r="M460" s="263"/>
    </row>
    <row r="461" spans="1:13" ht="13.5" customHeight="1">
      <c r="A461" s="263"/>
      <c r="B461" s="2882"/>
      <c r="C461" s="2882"/>
      <c r="D461" s="2882"/>
      <c r="E461" s="2882"/>
      <c r="F461" s="2882"/>
      <c r="G461" s="2882"/>
      <c r="H461" s="263"/>
      <c r="I461" s="263"/>
      <c r="J461" s="263"/>
      <c r="K461" s="263"/>
      <c r="L461" s="263"/>
      <c r="M461" s="263"/>
    </row>
    <row r="462" spans="1:13" ht="13.5" customHeight="1">
      <c r="A462" s="263"/>
      <c r="B462" s="2882"/>
      <c r="C462" s="2882"/>
      <c r="D462" s="2882"/>
      <c r="E462" s="2882"/>
      <c r="F462" s="2882"/>
      <c r="G462" s="2882"/>
      <c r="H462" s="263"/>
      <c r="I462" s="263"/>
      <c r="J462" s="263"/>
      <c r="K462" s="263"/>
      <c r="L462" s="263"/>
      <c r="M462" s="263"/>
    </row>
    <row r="463" spans="1:13" ht="13.5" customHeight="1">
      <c r="A463" s="263"/>
      <c r="B463" s="2901"/>
      <c r="C463" s="2901"/>
      <c r="D463" s="2901"/>
      <c r="E463" s="2901"/>
      <c r="F463" s="2901"/>
      <c r="G463" s="2901"/>
      <c r="H463" s="263"/>
      <c r="I463" s="263"/>
      <c r="J463" s="263"/>
      <c r="K463" s="263"/>
      <c r="L463" s="263"/>
      <c r="M463" s="263"/>
    </row>
    <row r="465" spans="1:13" ht="13.5" customHeight="1">
      <c r="A465" s="263"/>
      <c r="B465" s="3898" t="s">
        <v>1674</v>
      </c>
      <c r="C465" s="2885"/>
      <c r="D465" s="2885"/>
      <c r="E465" s="2885"/>
      <c r="F465" s="2885"/>
      <c r="G465" s="2885"/>
      <c r="H465" s="263"/>
      <c r="I465" s="263"/>
      <c r="J465" s="263"/>
      <c r="K465" s="263"/>
      <c r="L465" s="263"/>
      <c r="M465" s="263"/>
    </row>
    <row r="466" spans="1:13" ht="13.5" customHeight="1">
      <c r="A466" s="263"/>
      <c r="B466" s="2885"/>
      <c r="C466" s="2882"/>
      <c r="D466" s="2882"/>
      <c r="E466" s="2882"/>
      <c r="F466" s="2882"/>
      <c r="G466" s="2885"/>
      <c r="H466" s="263"/>
      <c r="I466" s="263"/>
      <c r="J466" s="263"/>
      <c r="K466" s="263"/>
      <c r="L466" s="263"/>
      <c r="M466" s="263"/>
    </row>
    <row r="467" spans="1:13" ht="13.5" customHeight="1">
      <c r="A467" s="263"/>
      <c r="B467" s="2885"/>
      <c r="C467" s="2885"/>
      <c r="D467" s="2885"/>
      <c r="E467" s="2885"/>
      <c r="F467" s="2885"/>
      <c r="G467" s="2885"/>
      <c r="H467" s="263"/>
      <c r="I467" s="263"/>
      <c r="J467" s="263"/>
      <c r="K467" s="263"/>
      <c r="L467" s="263"/>
      <c r="M467" s="263"/>
    </row>
    <row r="468" spans="1:13" ht="13.5" customHeight="1">
      <c r="A468" s="1785" t="s">
        <v>205</v>
      </c>
      <c r="B468" s="1785" t="s">
        <v>1467</v>
      </c>
      <c r="C468" s="1785"/>
      <c r="D468" s="1785"/>
      <c r="E468" s="1785" t="s">
        <v>205</v>
      </c>
      <c r="F468" s="1785" t="s">
        <v>205</v>
      </c>
      <c r="G468" s="1785" t="s">
        <v>205</v>
      </c>
      <c r="H468" s="1785" t="s">
        <v>205</v>
      </c>
      <c r="I468" s="1785" t="s">
        <v>205</v>
      </c>
      <c r="J468" s="1785" t="s">
        <v>205</v>
      </c>
      <c r="K468" s="1785" t="s">
        <v>205</v>
      </c>
      <c r="L468" s="1785" t="s">
        <v>205</v>
      </c>
      <c r="M468" s="1785" t="s">
        <v>205</v>
      </c>
    </row>
    <row r="469" spans="1:13" ht="13.5" customHeight="1">
      <c r="A469" s="263"/>
      <c r="B469" s="263"/>
      <c r="C469" s="263"/>
      <c r="D469" s="263"/>
      <c r="E469" s="263"/>
      <c r="F469" s="263"/>
      <c r="G469" s="263"/>
      <c r="H469" s="263"/>
      <c r="I469" s="263"/>
      <c r="J469" s="263"/>
      <c r="K469" s="263"/>
      <c r="L469" s="263"/>
      <c r="M469" s="263"/>
    </row>
    <row r="470" spans="1:13" ht="14.25" customHeight="1">
      <c r="A470" s="263"/>
      <c r="B470" s="3885" t="s">
        <v>1675</v>
      </c>
      <c r="C470" s="2885"/>
      <c r="D470" s="2912"/>
      <c r="E470" s="3886">
        <v>2022</v>
      </c>
      <c r="F470" s="3886">
        <v>2023</v>
      </c>
      <c r="G470" s="3887">
        <v>2024</v>
      </c>
      <c r="H470" s="263"/>
      <c r="I470" s="263"/>
      <c r="J470" s="263"/>
      <c r="K470" s="263"/>
      <c r="L470" s="263"/>
      <c r="M470" s="263"/>
    </row>
    <row r="471" spans="1:13" ht="13.5" customHeight="1">
      <c r="A471" s="263"/>
      <c r="B471" s="2913"/>
      <c r="C471" s="2913"/>
      <c r="D471" s="2914"/>
      <c r="E471" s="2916"/>
      <c r="F471" s="2916"/>
      <c r="G471" s="2918"/>
      <c r="H471" s="263"/>
      <c r="I471" s="263"/>
      <c r="J471" s="263"/>
      <c r="K471" s="263"/>
      <c r="L471" s="263"/>
      <c r="M471" s="263"/>
    </row>
    <row r="472" spans="1:13" ht="14.25" customHeight="1">
      <c r="A472" s="263"/>
      <c r="B472" s="3895" t="s">
        <v>43</v>
      </c>
      <c r="C472" s="3890"/>
      <c r="D472" s="3891"/>
      <c r="E472" s="1223">
        <v>235.8</v>
      </c>
      <c r="F472" s="2687">
        <v>2082.4</v>
      </c>
      <c r="G472" s="2687">
        <v>2313.9</v>
      </c>
      <c r="H472" s="263"/>
      <c r="I472" s="263"/>
      <c r="J472" s="263"/>
      <c r="K472" s="263"/>
      <c r="L472" s="263"/>
      <c r="M472" s="263"/>
    </row>
    <row r="473" spans="1:13" ht="14.25" customHeight="1">
      <c r="A473" s="263"/>
      <c r="B473" s="3896" t="s">
        <v>1469</v>
      </c>
      <c r="C473" s="2903"/>
      <c r="D473" s="2904"/>
      <c r="E473" s="2626">
        <v>0</v>
      </c>
      <c r="F473" s="2485">
        <v>213.3</v>
      </c>
      <c r="G473" s="2649"/>
      <c r="H473" s="263"/>
      <c r="I473" s="263"/>
      <c r="J473" s="263"/>
      <c r="K473" s="263"/>
      <c r="L473" s="263"/>
      <c r="M473" s="263"/>
    </row>
    <row r="474" spans="1:13" ht="14.25" customHeight="1">
      <c r="A474" s="263"/>
      <c r="B474" s="3897" t="s">
        <v>1676</v>
      </c>
      <c r="C474" s="2933"/>
      <c r="D474" s="2933"/>
      <c r="E474" s="2933"/>
      <c r="F474" s="2933"/>
      <c r="G474" s="2933"/>
      <c r="H474" s="263"/>
      <c r="I474" s="263"/>
      <c r="J474" s="263"/>
      <c r="K474" s="263"/>
      <c r="L474" s="263"/>
      <c r="M474" s="263"/>
    </row>
    <row r="475" spans="1:13" ht="13.5" customHeight="1">
      <c r="A475" s="263"/>
      <c r="B475" s="2901"/>
      <c r="C475" s="2901"/>
      <c r="D475" s="2901"/>
      <c r="E475" s="2901"/>
      <c r="F475" s="2901"/>
      <c r="G475" s="2901"/>
      <c r="H475" s="263"/>
      <c r="I475" s="263"/>
      <c r="J475" s="263"/>
      <c r="K475" s="263"/>
      <c r="L475" s="263"/>
      <c r="M475" s="263"/>
    </row>
    <row r="476" spans="1:13" ht="13.5" customHeight="1">
      <c r="A476" s="263"/>
      <c r="B476" s="263"/>
      <c r="C476" s="263"/>
      <c r="D476" s="263"/>
      <c r="E476" s="263"/>
      <c r="F476" s="263"/>
      <c r="G476" s="263"/>
      <c r="H476" s="263"/>
      <c r="I476" s="263"/>
      <c r="J476" s="263"/>
      <c r="K476" s="263"/>
      <c r="L476" s="263"/>
      <c r="M476" s="263"/>
    </row>
    <row r="477" spans="1:13" ht="13.5" customHeight="1">
      <c r="A477" s="263"/>
      <c r="B477" s="3898" t="s">
        <v>1677</v>
      </c>
      <c r="C477" s="2885"/>
      <c r="D477" s="2885"/>
      <c r="E477" s="2885"/>
      <c r="F477" s="2885"/>
      <c r="G477" s="2885"/>
      <c r="H477" s="263"/>
      <c r="I477" s="263"/>
      <c r="J477" s="263"/>
      <c r="K477" s="263"/>
      <c r="L477" s="263"/>
      <c r="M477" s="263"/>
    </row>
    <row r="478" spans="1:13" ht="13.5" customHeight="1">
      <c r="A478" s="263"/>
      <c r="B478" s="2885"/>
      <c r="C478" s="2882"/>
      <c r="D478" s="2882"/>
      <c r="E478" s="2882"/>
      <c r="F478" s="2882"/>
      <c r="G478" s="2885"/>
      <c r="H478" s="263"/>
      <c r="I478" s="263"/>
      <c r="J478" s="263"/>
      <c r="K478" s="263"/>
      <c r="L478" s="263"/>
      <c r="M478" s="263"/>
    </row>
    <row r="479" spans="1:13" ht="13.5" customHeight="1">
      <c r="A479" s="263"/>
      <c r="B479" s="2885"/>
      <c r="C479" s="2885"/>
      <c r="D479" s="2885"/>
      <c r="E479" s="2885"/>
      <c r="F479" s="2885"/>
      <c r="G479" s="2885"/>
      <c r="H479" s="263"/>
      <c r="I479" s="263"/>
      <c r="J479" s="263"/>
      <c r="K479" s="263"/>
      <c r="L479" s="263"/>
      <c r="M479" s="263"/>
    </row>
    <row r="480" spans="1:13" ht="27.75" customHeight="1">
      <c r="A480" s="1706" t="s">
        <v>205</v>
      </c>
      <c r="B480" s="3549" t="s">
        <v>1471</v>
      </c>
      <c r="C480" s="2885"/>
      <c r="D480" s="2885"/>
      <c r="E480" s="2885"/>
      <c r="F480" s="2885"/>
      <c r="G480" s="2885"/>
      <c r="H480" s="2885"/>
      <c r="I480" s="2885"/>
      <c r="J480" s="2885"/>
      <c r="K480" s="2885"/>
      <c r="L480" s="2885"/>
      <c r="M480" s="2885"/>
    </row>
    <row r="482" spans="1:13" ht="14.25" customHeight="1">
      <c r="A482" s="263"/>
      <c r="B482" s="3888" t="s">
        <v>1678</v>
      </c>
      <c r="C482" s="2913"/>
      <c r="D482" s="2913"/>
      <c r="E482" s="2913"/>
      <c r="F482" s="2913"/>
      <c r="G482" s="2913"/>
      <c r="H482" s="2913"/>
      <c r="I482" s="2913"/>
      <c r="J482" s="2914"/>
      <c r="K482" s="1221">
        <v>2022</v>
      </c>
      <c r="L482" s="1221">
        <v>2023</v>
      </c>
      <c r="M482" s="2642">
        <v>2024</v>
      </c>
    </row>
    <row r="483" spans="1:13" ht="14.25" customHeight="1">
      <c r="A483" s="263"/>
      <c r="B483" s="3889" t="s">
        <v>1474</v>
      </c>
      <c r="C483" s="3890"/>
      <c r="D483" s="3890"/>
      <c r="E483" s="3890"/>
      <c r="F483" s="3890"/>
      <c r="G483" s="3890"/>
      <c r="H483" s="3890"/>
      <c r="I483" s="3890"/>
      <c r="J483" s="3891"/>
      <c r="K483" s="1223">
        <v>404.2</v>
      </c>
      <c r="L483" s="2687">
        <v>2425.8000000000002</v>
      </c>
      <c r="M483" s="2687">
        <v>2653.9</v>
      </c>
    </row>
    <row r="484" spans="1:13" ht="14.25" customHeight="1">
      <c r="A484" s="263"/>
      <c r="B484" s="3892" t="s">
        <v>1475</v>
      </c>
      <c r="C484" s="2897"/>
      <c r="D484" s="2897"/>
      <c r="E484" s="2897"/>
      <c r="F484" s="2897"/>
      <c r="G484" s="2897"/>
      <c r="H484" s="2897"/>
      <c r="I484" s="2897"/>
      <c r="J484" s="2898"/>
      <c r="K484" s="1229">
        <v>0.93</v>
      </c>
      <c r="L484" s="2656">
        <v>0.86</v>
      </c>
      <c r="M484" s="2656">
        <v>0.84599999999999997</v>
      </c>
    </row>
    <row r="485" spans="1:13" ht="14.25" customHeight="1">
      <c r="A485" s="263"/>
      <c r="B485" s="3892" t="s">
        <v>1476</v>
      </c>
      <c r="C485" s="2897"/>
      <c r="D485" s="2897"/>
      <c r="E485" s="2897"/>
      <c r="F485" s="2897"/>
      <c r="G485" s="2897"/>
      <c r="H485" s="2897"/>
      <c r="I485" s="2897"/>
      <c r="J485" s="2898"/>
      <c r="K485" s="1223">
        <v>0</v>
      </c>
      <c r="L485" s="1885">
        <v>217.1</v>
      </c>
      <c r="M485" s="1225">
        <v>0</v>
      </c>
    </row>
    <row r="486" spans="1:13" ht="14.25" customHeight="1">
      <c r="A486" s="263"/>
      <c r="B486" s="3892" t="s">
        <v>1477</v>
      </c>
      <c r="C486" s="2897"/>
      <c r="D486" s="2897"/>
      <c r="E486" s="2897"/>
      <c r="F486" s="2897"/>
      <c r="G486" s="2897"/>
      <c r="H486" s="2897"/>
      <c r="I486" s="2897"/>
      <c r="J486" s="2898"/>
      <c r="K486" s="1229">
        <v>0</v>
      </c>
      <c r="L486" s="2656">
        <v>8.8999999999999996E-2</v>
      </c>
      <c r="M486" s="1236">
        <v>0</v>
      </c>
    </row>
    <row r="487" spans="1:13" ht="14.25" customHeight="1">
      <c r="A487" s="263"/>
      <c r="B487" s="3892" t="s">
        <v>1478</v>
      </c>
      <c r="C487" s="2897"/>
      <c r="D487" s="2897"/>
      <c r="E487" s="2897"/>
      <c r="F487" s="2897"/>
      <c r="G487" s="2897"/>
      <c r="H487" s="2897"/>
      <c r="I487" s="2897"/>
      <c r="J487" s="2898"/>
      <c r="K487" s="1223">
        <v>235.8</v>
      </c>
      <c r="L487" s="2687">
        <v>2082.4</v>
      </c>
      <c r="M487" s="2687">
        <v>2313.9</v>
      </c>
    </row>
    <row r="488" spans="1:13" ht="14.25" customHeight="1">
      <c r="A488" s="263"/>
      <c r="B488" s="3892" t="s">
        <v>1479</v>
      </c>
      <c r="C488" s="2897"/>
      <c r="D488" s="2897"/>
      <c r="E488" s="2897"/>
      <c r="F488" s="2897"/>
      <c r="G488" s="2897"/>
      <c r="H488" s="2897"/>
      <c r="I488" s="2897"/>
      <c r="J488" s="2898"/>
      <c r="K488" s="1223">
        <v>0</v>
      </c>
      <c r="L488" s="1885">
        <v>213.3</v>
      </c>
      <c r="M488" s="1225">
        <v>0</v>
      </c>
    </row>
    <row r="489" spans="1:13" ht="14.25" customHeight="1">
      <c r="A489" s="263"/>
      <c r="B489" s="3893" t="s">
        <v>1480</v>
      </c>
      <c r="C489" s="2903"/>
      <c r="D489" s="2903"/>
      <c r="E489" s="2903"/>
      <c r="F489" s="2903"/>
      <c r="G489" s="2903"/>
      <c r="H489" s="2903"/>
      <c r="I489" s="2903"/>
      <c r="J489" s="2904"/>
      <c r="K489" s="2663">
        <v>0</v>
      </c>
      <c r="L489" s="2664">
        <v>0.10199999999999999</v>
      </c>
      <c r="M489" s="2665">
        <v>0</v>
      </c>
    </row>
    <row r="490" spans="1:13" ht="14.25" customHeight="1">
      <c r="A490" s="263"/>
      <c r="B490" s="3894" t="s">
        <v>1679</v>
      </c>
      <c r="C490" s="2964"/>
      <c r="D490" s="2964"/>
      <c r="E490" s="2964"/>
      <c r="F490" s="2964"/>
      <c r="G490" s="2964"/>
      <c r="H490" s="2964"/>
      <c r="I490" s="2964"/>
      <c r="J490" s="2964"/>
      <c r="K490" s="2964"/>
      <c r="L490" s="2964"/>
      <c r="M490" s="2964"/>
    </row>
    <row r="491" spans="1:13" ht="13.5" customHeight="1">
      <c r="A491" s="263"/>
      <c r="B491" s="263"/>
      <c r="C491" s="263"/>
      <c r="D491" s="263"/>
      <c r="E491" s="263"/>
      <c r="F491" s="263"/>
      <c r="G491" s="263"/>
      <c r="H491" s="263"/>
      <c r="I491" s="263"/>
      <c r="J491" s="263"/>
      <c r="K491" s="263"/>
      <c r="L491" s="263"/>
      <c r="M491" s="263"/>
    </row>
    <row r="492" spans="1:13" ht="13.5" customHeight="1">
      <c r="A492" s="263"/>
      <c r="B492" s="3884" t="s">
        <v>1680</v>
      </c>
      <c r="C492" s="2885"/>
      <c r="D492" s="2885"/>
      <c r="E492" s="2885"/>
      <c r="F492" s="2885"/>
      <c r="G492" s="2885"/>
      <c r="H492" s="2885"/>
      <c r="I492" s="2885"/>
      <c r="J492" s="2885"/>
      <c r="K492" s="2885"/>
      <c r="L492" s="263"/>
      <c r="M492" s="263"/>
    </row>
    <row r="493" spans="1:13" ht="13.5" customHeight="1">
      <c r="A493" s="1785" t="s">
        <v>205</v>
      </c>
      <c r="B493" s="1785" t="s">
        <v>1482</v>
      </c>
      <c r="C493" s="1785"/>
      <c r="D493" s="1785"/>
      <c r="E493" s="1785"/>
      <c r="F493" s="1785"/>
      <c r="G493" s="1785"/>
      <c r="H493" s="1785"/>
      <c r="I493" s="1785"/>
      <c r="J493" s="1785" t="s">
        <v>205</v>
      </c>
      <c r="K493" s="1785" t="s">
        <v>205</v>
      </c>
      <c r="L493" s="1785" t="s">
        <v>205</v>
      </c>
      <c r="M493" s="1785" t="s">
        <v>205</v>
      </c>
    </row>
    <row r="494" spans="1:13" ht="13.5" customHeight="1">
      <c r="A494" s="1785" t="s">
        <v>205</v>
      </c>
      <c r="B494" s="3063" t="s">
        <v>1483</v>
      </c>
      <c r="C494" s="2885"/>
      <c r="D494" s="2885"/>
      <c r="E494" s="2885"/>
      <c r="F494" s="2885"/>
      <c r="G494" s="2885"/>
      <c r="H494" s="2885"/>
      <c r="I494" s="2885"/>
      <c r="J494" s="2885"/>
      <c r="K494" s="2885"/>
      <c r="L494" s="2885"/>
      <c r="M494" s="2885"/>
    </row>
    <row r="495" spans="1:13" ht="13.5" customHeight="1">
      <c r="A495" s="1785" t="s">
        <v>205</v>
      </c>
      <c r="B495" s="2885"/>
      <c r="C495" s="2885"/>
      <c r="D495" s="2885"/>
      <c r="E495" s="2885"/>
      <c r="F495" s="2885"/>
      <c r="G495" s="2885"/>
      <c r="H495" s="2885"/>
      <c r="I495" s="2885"/>
      <c r="J495" s="2885"/>
      <c r="K495" s="2885"/>
      <c r="L495" s="2885"/>
      <c r="M495" s="2885"/>
    </row>
    <row r="497" spans="1:13" ht="14.25" customHeight="1">
      <c r="A497" s="263"/>
      <c r="B497" s="3885" t="s">
        <v>1484</v>
      </c>
      <c r="C497" s="2885"/>
      <c r="D497" s="2885"/>
      <c r="E497" s="3886">
        <v>2022</v>
      </c>
      <c r="F497" s="3886">
        <v>2023</v>
      </c>
      <c r="G497" s="3887">
        <v>2024</v>
      </c>
      <c r="H497" s="263"/>
      <c r="I497" s="263"/>
      <c r="J497" s="263"/>
      <c r="K497" s="263"/>
      <c r="L497" s="263"/>
      <c r="M497" s="263"/>
    </row>
    <row r="498" spans="1:13" ht="13.5" customHeight="1">
      <c r="A498" s="263"/>
      <c r="B498" s="2913"/>
      <c r="C498" s="2913"/>
      <c r="D498" s="2913"/>
      <c r="E498" s="2916"/>
      <c r="F498" s="2916"/>
      <c r="G498" s="2918"/>
      <c r="H498" s="263"/>
      <c r="I498" s="263"/>
      <c r="J498" s="263"/>
      <c r="K498" s="263"/>
      <c r="L498" s="263"/>
      <c r="M498" s="263"/>
    </row>
    <row r="499" spans="1:13" ht="14.25" customHeight="1">
      <c r="A499" s="263"/>
      <c r="B499" s="2971" t="s">
        <v>261</v>
      </c>
      <c r="C499" s="2897"/>
      <c r="D499" s="2898"/>
      <c r="E499" s="1223">
        <v>0</v>
      </c>
      <c r="F499" s="1885">
        <v>0</v>
      </c>
      <c r="G499" s="1885">
        <v>0</v>
      </c>
      <c r="H499" s="263"/>
      <c r="I499" s="263"/>
      <c r="J499" s="263"/>
      <c r="K499" s="263"/>
      <c r="L499" s="263"/>
      <c r="M499" s="263"/>
    </row>
    <row r="500" spans="1:13" ht="14.25" customHeight="1">
      <c r="A500" s="263"/>
      <c r="B500" s="2971" t="s">
        <v>262</v>
      </c>
      <c r="C500" s="2897"/>
      <c r="D500" s="2898"/>
      <c r="E500" s="1266">
        <v>5251.9</v>
      </c>
      <c r="F500" s="2687">
        <v>8983.2999999999993</v>
      </c>
      <c r="G500" s="2687">
        <v>7815.6</v>
      </c>
      <c r="H500" s="263"/>
      <c r="I500" s="263"/>
      <c r="J500" s="263"/>
      <c r="K500" s="263"/>
      <c r="L500" s="263"/>
      <c r="M500" s="263"/>
    </row>
    <row r="501" spans="1:13" ht="14.25" customHeight="1">
      <c r="A501" s="263"/>
      <c r="B501" s="2971" t="s">
        <v>263</v>
      </c>
      <c r="C501" s="2897"/>
      <c r="D501" s="2898"/>
      <c r="E501" s="1266">
        <v>1808.7</v>
      </c>
      <c r="F501" s="2687">
        <v>7776</v>
      </c>
      <c r="G501" s="2687">
        <v>4237.8999999999996</v>
      </c>
      <c r="H501" s="263"/>
      <c r="I501" s="263"/>
      <c r="J501" s="263"/>
      <c r="K501" s="263"/>
      <c r="L501" s="263"/>
      <c r="M501" s="263"/>
    </row>
    <row r="502" spans="1:13" ht="14.25" customHeight="1">
      <c r="A502" s="263"/>
      <c r="B502" s="2971" t="s">
        <v>1485</v>
      </c>
      <c r="C502" s="2897"/>
      <c r="D502" s="2898"/>
      <c r="E502" s="1223">
        <v>14</v>
      </c>
      <c r="F502" s="1885">
        <v>242.9</v>
      </c>
      <c r="G502" s="1885">
        <v>212.9</v>
      </c>
      <c r="H502" s="263"/>
      <c r="I502" s="263"/>
      <c r="J502" s="263"/>
      <c r="K502" s="263"/>
      <c r="L502" s="263"/>
      <c r="M502" s="263"/>
    </row>
    <row r="503" spans="1:13" ht="14.25" customHeight="1">
      <c r="A503" s="263"/>
      <c r="B503" s="2971" t="s">
        <v>1486</v>
      </c>
      <c r="C503" s="2897"/>
      <c r="D503" s="2898"/>
      <c r="E503" s="1223">
        <v>10.1</v>
      </c>
      <c r="F503" s="1885">
        <v>3.2</v>
      </c>
      <c r="G503" s="1885">
        <v>0.5</v>
      </c>
      <c r="H503" s="263"/>
      <c r="I503" s="263"/>
      <c r="J503" s="263"/>
      <c r="K503" s="263"/>
      <c r="L503" s="263"/>
      <c r="M503" s="263"/>
    </row>
    <row r="504" spans="1:13" ht="14.25" customHeight="1">
      <c r="A504" s="263"/>
      <c r="B504" s="2971" t="s">
        <v>1487</v>
      </c>
      <c r="C504" s="2897"/>
      <c r="D504" s="2898"/>
      <c r="E504" s="2626">
        <v>459.8</v>
      </c>
      <c r="F504" s="2679">
        <v>1381.8</v>
      </c>
      <c r="G504" s="2679">
        <v>1102.5999999999999</v>
      </c>
      <c r="H504" s="263"/>
      <c r="I504" s="263"/>
      <c r="J504" s="263"/>
      <c r="K504" s="263"/>
      <c r="L504" s="263"/>
      <c r="M504" s="263"/>
    </row>
    <row r="505" spans="1:13" ht="14.25" customHeight="1">
      <c r="A505" s="263"/>
      <c r="B505" s="3897" t="s">
        <v>1681</v>
      </c>
      <c r="C505" s="2933"/>
      <c r="D505" s="2933"/>
      <c r="E505" s="2933"/>
      <c r="F505" s="2933"/>
      <c r="G505" s="2933"/>
      <c r="H505" s="263"/>
      <c r="I505" s="263"/>
      <c r="J505" s="263"/>
      <c r="K505" s="263"/>
      <c r="L505" s="263"/>
      <c r="M505" s="263"/>
    </row>
    <row r="506" spans="1:13" ht="13.5" customHeight="1">
      <c r="A506" s="263"/>
      <c r="B506" s="2901"/>
      <c r="C506" s="2901"/>
      <c r="D506" s="2901"/>
      <c r="E506" s="2901"/>
      <c r="F506" s="2901"/>
      <c r="G506" s="2901"/>
      <c r="H506" s="263"/>
      <c r="I506" s="263"/>
      <c r="J506" s="263"/>
      <c r="K506" s="263"/>
      <c r="L506" s="263"/>
      <c r="M506" s="263"/>
    </row>
    <row r="507" spans="1:13" ht="13.5" customHeight="1">
      <c r="A507" s="263"/>
      <c r="B507" s="263"/>
      <c r="C507" s="263"/>
      <c r="D507" s="263"/>
      <c r="E507" s="263"/>
      <c r="F507" s="263"/>
      <c r="G507" s="263"/>
      <c r="H507" s="263"/>
      <c r="I507" s="263"/>
      <c r="J507" s="263"/>
      <c r="K507" s="263"/>
      <c r="L507" s="263"/>
      <c r="M507" s="263"/>
    </row>
    <row r="508" spans="1:13" ht="13.5" customHeight="1">
      <c r="A508" s="263"/>
      <c r="B508" s="3898" t="s">
        <v>1682</v>
      </c>
      <c r="C508" s="2885"/>
      <c r="D508" s="2885"/>
      <c r="E508" s="2885"/>
      <c r="F508" s="2885"/>
      <c r="G508" s="2885"/>
      <c r="H508" s="263"/>
      <c r="I508" s="263"/>
      <c r="J508" s="263"/>
      <c r="K508" s="263"/>
      <c r="L508" s="263"/>
      <c r="M508" s="263"/>
    </row>
    <row r="509" spans="1:13" ht="13.5" customHeight="1">
      <c r="A509" s="263"/>
      <c r="B509" s="2885"/>
      <c r="C509" s="2882"/>
      <c r="D509" s="2882"/>
      <c r="E509" s="2882"/>
      <c r="F509" s="2882"/>
      <c r="G509" s="2885"/>
      <c r="H509" s="263"/>
      <c r="I509" s="263"/>
      <c r="J509" s="263"/>
      <c r="K509" s="263"/>
      <c r="L509" s="263"/>
      <c r="M509" s="263"/>
    </row>
    <row r="510" spans="1:13" ht="13.5" customHeight="1">
      <c r="A510" s="263"/>
      <c r="B510" s="2885"/>
      <c r="C510" s="2885"/>
      <c r="D510" s="2885"/>
      <c r="E510" s="2885"/>
      <c r="F510" s="2885"/>
      <c r="G510" s="2885"/>
      <c r="H510" s="263"/>
      <c r="I510" s="263"/>
      <c r="J510" s="263"/>
      <c r="K510" s="263"/>
      <c r="L510" s="263"/>
      <c r="M510" s="263"/>
    </row>
    <row r="511" spans="1:13" ht="13.5" customHeight="1">
      <c r="A511" s="1785" t="s">
        <v>205</v>
      </c>
      <c r="B511" s="1785" t="s">
        <v>1489</v>
      </c>
      <c r="C511" s="1785"/>
      <c r="D511" s="1785"/>
      <c r="E511" s="1785" t="s">
        <v>205</v>
      </c>
      <c r="F511" s="1785" t="s">
        <v>205</v>
      </c>
      <c r="G511" s="1785" t="s">
        <v>205</v>
      </c>
      <c r="H511" s="1785" t="s">
        <v>205</v>
      </c>
      <c r="I511" s="1785" t="s">
        <v>205</v>
      </c>
      <c r="J511" s="1785" t="s">
        <v>205</v>
      </c>
      <c r="K511" s="1785" t="s">
        <v>205</v>
      </c>
      <c r="L511" s="1785" t="s">
        <v>205</v>
      </c>
      <c r="M511" s="1785" t="s">
        <v>205</v>
      </c>
    </row>
    <row r="513" spans="2:7" ht="14.25" customHeight="1">
      <c r="B513" s="3885" t="s">
        <v>1683</v>
      </c>
      <c r="C513" s="2885"/>
      <c r="D513" s="2885"/>
      <c r="E513" s="3886">
        <v>2022</v>
      </c>
      <c r="F513" s="3886">
        <v>2023</v>
      </c>
      <c r="G513" s="3887">
        <v>2024</v>
      </c>
    </row>
    <row r="514" spans="2:7" ht="13.5" customHeight="1">
      <c r="B514" s="2913"/>
      <c r="C514" s="2913"/>
      <c r="D514" s="2913"/>
      <c r="E514" s="2916"/>
      <c r="F514" s="2916"/>
      <c r="G514" s="2918"/>
    </row>
    <row r="515" spans="2:7" ht="14.25" customHeight="1">
      <c r="B515" s="3899" t="s">
        <v>1491</v>
      </c>
      <c r="C515" s="2906"/>
      <c r="D515" s="2906"/>
      <c r="E515" s="2906"/>
      <c r="F515" s="2906"/>
      <c r="G515" s="2906"/>
    </row>
    <row r="516" spans="2:7" ht="14.25" customHeight="1">
      <c r="B516" s="2971" t="s">
        <v>1492</v>
      </c>
      <c r="C516" s="2897"/>
      <c r="D516" s="2898"/>
      <c r="E516" s="1223">
        <v>0</v>
      </c>
      <c r="F516" s="1885">
        <v>11.1</v>
      </c>
      <c r="G516" s="1885">
        <v>0</v>
      </c>
    </row>
    <row r="517" spans="2:7" ht="14.25" customHeight="1">
      <c r="B517" s="2971" t="s">
        <v>1493</v>
      </c>
      <c r="C517" s="2897"/>
      <c r="D517" s="2898"/>
      <c r="E517" s="1223">
        <v>0</v>
      </c>
      <c r="F517" s="1885">
        <v>0</v>
      </c>
      <c r="G517" s="1885">
        <v>0</v>
      </c>
    </row>
    <row r="518" spans="2:7" ht="14.25" customHeight="1">
      <c r="B518" s="2971" t="s">
        <v>1494</v>
      </c>
      <c r="C518" s="2897"/>
      <c r="D518" s="2898"/>
      <c r="E518" s="1223">
        <v>269.7</v>
      </c>
      <c r="F518" s="1885">
        <v>439.7</v>
      </c>
      <c r="G518" s="1885">
        <v>442.2</v>
      </c>
    </row>
    <row r="519" spans="2:7" ht="14.25" customHeight="1">
      <c r="B519" s="2971" t="s">
        <v>1495</v>
      </c>
      <c r="C519" s="2897"/>
      <c r="D519" s="2898"/>
      <c r="E519" s="1223">
        <v>62.8</v>
      </c>
      <c r="F519" s="1885">
        <v>79.8</v>
      </c>
      <c r="G519" s="1885">
        <v>70.5</v>
      </c>
    </row>
    <row r="520" spans="2:7" ht="14.25" customHeight="1">
      <c r="B520" s="2971" t="s">
        <v>1684</v>
      </c>
      <c r="C520" s="2897"/>
      <c r="D520" s="2898"/>
      <c r="E520" s="1223">
        <v>6.7</v>
      </c>
      <c r="F520" s="1885">
        <v>30.6</v>
      </c>
      <c r="G520" s="1885">
        <v>380.6</v>
      </c>
    </row>
    <row r="521" spans="2:7" ht="14.25" customHeight="1">
      <c r="B521" s="2899" t="s">
        <v>43</v>
      </c>
      <c r="C521" s="2897"/>
      <c r="D521" s="2898"/>
      <c r="E521" s="2632">
        <v>339.2</v>
      </c>
      <c r="F521" s="2487">
        <v>561.20000000000005</v>
      </c>
      <c r="G521" s="2487">
        <v>893.3</v>
      </c>
    </row>
    <row r="522" spans="2:7" ht="14.25" customHeight="1">
      <c r="B522" s="3969" t="s">
        <v>1497</v>
      </c>
      <c r="C522" s="2964"/>
      <c r="D522" s="2964"/>
      <c r="E522" s="2964"/>
      <c r="F522" s="2964"/>
      <c r="G522" s="2964"/>
    </row>
    <row r="523" spans="2:7" ht="14.25" customHeight="1">
      <c r="B523" s="2971" t="s">
        <v>1492</v>
      </c>
      <c r="C523" s="2897"/>
      <c r="D523" s="2898"/>
      <c r="E523" s="1223">
        <v>0</v>
      </c>
      <c r="F523" s="1885">
        <v>124.8</v>
      </c>
      <c r="G523" s="1885">
        <v>80.400000000000006</v>
      </c>
    </row>
    <row r="524" spans="2:7" ht="14.25" customHeight="1">
      <c r="B524" s="2971" t="s">
        <v>1498</v>
      </c>
      <c r="C524" s="2897"/>
      <c r="D524" s="2898"/>
      <c r="E524" s="1223">
        <v>181.7</v>
      </c>
      <c r="F524" s="1885">
        <v>391</v>
      </c>
      <c r="G524" s="1885">
        <v>248</v>
      </c>
    </row>
    <row r="525" spans="2:7" ht="14.25" customHeight="1">
      <c r="B525" s="2971" t="s">
        <v>1495</v>
      </c>
      <c r="C525" s="2897"/>
      <c r="D525" s="2898"/>
      <c r="E525" s="1223">
        <v>0</v>
      </c>
      <c r="F525" s="1885">
        <v>0</v>
      </c>
      <c r="G525" s="1885">
        <v>0</v>
      </c>
    </row>
    <row r="526" spans="2:7" ht="14.25" customHeight="1">
      <c r="B526" s="2971" t="s">
        <v>1499</v>
      </c>
      <c r="C526" s="2897"/>
      <c r="D526" s="2898"/>
      <c r="E526" s="1223">
        <v>12.5</v>
      </c>
      <c r="F526" s="1885">
        <v>88.8</v>
      </c>
      <c r="G526" s="1885">
        <v>62.8</v>
      </c>
    </row>
    <row r="527" spans="2:7" ht="14.25" customHeight="1">
      <c r="B527" s="2971" t="s">
        <v>1500</v>
      </c>
      <c r="C527" s="2897"/>
      <c r="D527" s="2898"/>
      <c r="E527" s="1223">
        <v>708.7</v>
      </c>
      <c r="F527" s="2687">
        <v>1575.8</v>
      </c>
      <c r="G527" s="2687">
        <v>1784.1</v>
      </c>
    </row>
    <row r="528" spans="2:7" ht="14.25" customHeight="1">
      <c r="B528" s="2971" t="s">
        <v>1684</v>
      </c>
      <c r="C528" s="2897"/>
      <c r="D528" s="2898"/>
      <c r="E528" s="1266">
        <v>1012.2</v>
      </c>
      <c r="F528" s="2687">
        <v>4744.5</v>
      </c>
      <c r="G528" s="2687">
        <v>10650.3</v>
      </c>
    </row>
    <row r="529" spans="1:13" ht="14.25" customHeight="1">
      <c r="A529" s="263"/>
      <c r="B529" s="3903" t="s">
        <v>43</v>
      </c>
      <c r="C529" s="2903"/>
      <c r="D529" s="2904"/>
      <c r="E529" s="2689">
        <v>1915.1</v>
      </c>
      <c r="F529" s="2688">
        <v>6924.8</v>
      </c>
      <c r="G529" s="2688">
        <v>12825.6</v>
      </c>
      <c r="H529" s="263"/>
      <c r="I529" s="263"/>
      <c r="J529" s="263"/>
      <c r="K529" s="263"/>
      <c r="L529" s="263"/>
      <c r="M529" s="263"/>
    </row>
    <row r="530" spans="1:13" ht="14.25" customHeight="1">
      <c r="A530" s="263"/>
      <c r="B530" s="3897" t="s">
        <v>1685</v>
      </c>
      <c r="C530" s="2933"/>
      <c r="D530" s="2933"/>
      <c r="E530" s="2933"/>
      <c r="F530" s="2933"/>
      <c r="G530" s="2933"/>
      <c r="H530" s="42"/>
      <c r="I530" s="263"/>
      <c r="J530" s="263"/>
      <c r="K530" s="263"/>
      <c r="L530" s="263"/>
      <c r="M530" s="263"/>
    </row>
    <row r="531" spans="1:13" ht="13.5" customHeight="1">
      <c r="A531" s="263"/>
      <c r="B531" s="2882"/>
      <c r="C531" s="2882"/>
      <c r="D531" s="2882"/>
      <c r="E531" s="2882"/>
      <c r="F531" s="2882"/>
      <c r="G531" s="2882"/>
      <c r="H531" s="42"/>
      <c r="I531" s="263"/>
      <c r="J531" s="263"/>
      <c r="K531" s="263"/>
      <c r="L531" s="263"/>
      <c r="M531" s="263"/>
    </row>
    <row r="532" spans="1:13" ht="13.5" customHeight="1">
      <c r="A532" s="263"/>
      <c r="B532" s="2882"/>
      <c r="C532" s="2882"/>
      <c r="D532" s="2882"/>
      <c r="E532" s="2882"/>
      <c r="F532" s="2882"/>
      <c r="G532" s="2882"/>
      <c r="H532" s="42"/>
      <c r="I532" s="263"/>
      <c r="J532" s="263"/>
      <c r="K532" s="263"/>
      <c r="L532" s="263"/>
      <c r="M532" s="263"/>
    </row>
    <row r="533" spans="1:13" ht="13.5" customHeight="1">
      <c r="A533" s="263"/>
      <c r="B533" s="2901"/>
      <c r="C533" s="2901"/>
      <c r="D533" s="2901"/>
      <c r="E533" s="2901"/>
      <c r="F533" s="2901"/>
      <c r="G533" s="2901"/>
      <c r="H533" s="42"/>
      <c r="I533" s="263"/>
      <c r="J533" s="263"/>
      <c r="K533" s="263"/>
      <c r="L533" s="263"/>
      <c r="M533" s="263"/>
    </row>
    <row r="534" spans="1:13" ht="13.5" customHeight="1">
      <c r="A534" s="263"/>
      <c r="B534" s="42"/>
      <c r="C534" s="42"/>
      <c r="D534" s="42"/>
      <c r="E534" s="42"/>
      <c r="F534" s="42"/>
      <c r="G534" s="42"/>
      <c r="H534" s="42"/>
      <c r="I534" s="263"/>
      <c r="J534" s="263"/>
      <c r="K534" s="263"/>
      <c r="L534" s="263"/>
      <c r="M534" s="263"/>
    </row>
    <row r="535" spans="1:13" ht="13.5" customHeight="1">
      <c r="A535" s="263"/>
      <c r="B535" s="263"/>
      <c r="C535" s="263"/>
      <c r="D535" s="263"/>
      <c r="E535" s="263"/>
      <c r="F535" s="263"/>
      <c r="G535" s="263"/>
      <c r="H535" s="263"/>
      <c r="I535" s="263"/>
      <c r="J535" s="263"/>
      <c r="K535" s="263"/>
      <c r="L535" s="263"/>
      <c r="M535" s="263"/>
    </row>
    <row r="536" spans="1:13" ht="13.5" customHeight="1">
      <c r="A536" s="1785" t="s">
        <v>205</v>
      </c>
      <c r="B536" s="1785" t="s">
        <v>1502</v>
      </c>
      <c r="C536" s="1785"/>
      <c r="D536" s="1785"/>
      <c r="E536" s="1785"/>
      <c r="F536" s="1785"/>
      <c r="G536" s="1785"/>
      <c r="H536" s="1785" t="s">
        <v>205</v>
      </c>
      <c r="I536" s="1785" t="s">
        <v>205</v>
      </c>
      <c r="J536" s="1785" t="s">
        <v>205</v>
      </c>
      <c r="K536" s="1785" t="s">
        <v>205</v>
      </c>
      <c r="L536" s="1785" t="s">
        <v>205</v>
      </c>
      <c r="M536" s="1785" t="s">
        <v>205</v>
      </c>
    </row>
    <row r="537" spans="1:13" ht="13.5" customHeight="1">
      <c r="A537" s="263"/>
      <c r="B537" s="263"/>
      <c r="C537" s="263"/>
      <c r="D537" s="263"/>
      <c r="E537" s="263"/>
      <c r="F537" s="263"/>
      <c r="G537" s="263"/>
      <c r="H537" s="263"/>
      <c r="I537" s="263"/>
      <c r="J537" s="263"/>
      <c r="K537" s="263"/>
      <c r="L537" s="263"/>
      <c r="M537" s="263"/>
    </row>
    <row r="538" spans="1:13" ht="14.25" customHeight="1">
      <c r="A538" s="263"/>
      <c r="B538" s="3885" t="s">
        <v>1686</v>
      </c>
      <c r="C538" s="2885"/>
      <c r="D538" s="2912"/>
      <c r="E538" s="3886">
        <v>2022</v>
      </c>
      <c r="F538" s="3886">
        <v>2023</v>
      </c>
      <c r="G538" s="3887">
        <v>2024</v>
      </c>
      <c r="H538" s="263"/>
      <c r="I538" s="263"/>
      <c r="J538" s="263"/>
      <c r="K538" s="263"/>
      <c r="L538" s="263"/>
      <c r="M538" s="263"/>
    </row>
    <row r="539" spans="1:13" ht="13.5" customHeight="1">
      <c r="A539" s="263"/>
      <c r="B539" s="2885"/>
      <c r="C539" s="2882"/>
      <c r="D539" s="2912"/>
      <c r="E539" s="2940"/>
      <c r="F539" s="2940"/>
      <c r="G539" s="2941"/>
      <c r="H539" s="263"/>
      <c r="I539" s="263"/>
      <c r="J539" s="263"/>
      <c r="K539" s="263"/>
      <c r="L539" s="263"/>
      <c r="M539" s="263"/>
    </row>
    <row r="540" spans="1:13" ht="13.5" customHeight="1">
      <c r="A540" s="263"/>
      <c r="B540" s="2913"/>
      <c r="C540" s="2913"/>
      <c r="D540" s="2914"/>
      <c r="E540" s="2916"/>
      <c r="F540" s="2916"/>
      <c r="G540" s="2918"/>
      <c r="H540" s="263"/>
      <c r="I540" s="263"/>
      <c r="J540" s="263"/>
      <c r="K540" s="263"/>
      <c r="L540" s="263"/>
      <c r="M540" s="263"/>
    </row>
    <row r="541" spans="1:13" ht="14.25" customHeight="1">
      <c r="A541" s="263"/>
      <c r="B541" s="3899" t="s">
        <v>1491</v>
      </c>
      <c r="C541" s="2906"/>
      <c r="D541" s="2906"/>
      <c r="E541" s="2906"/>
      <c r="F541" s="2906"/>
      <c r="G541" s="2906"/>
      <c r="H541" s="263"/>
      <c r="I541" s="263"/>
      <c r="J541" s="263"/>
      <c r="K541" s="263"/>
      <c r="L541" s="263"/>
      <c r="M541" s="263"/>
    </row>
    <row r="542" spans="1:13" ht="14.25" customHeight="1">
      <c r="A542" s="263"/>
      <c r="B542" s="2971" t="s">
        <v>1504</v>
      </c>
      <c r="C542" s="2897"/>
      <c r="D542" s="2898"/>
      <c r="E542" s="1223">
        <v>99</v>
      </c>
      <c r="F542" s="1885">
        <v>317.7</v>
      </c>
      <c r="G542" s="1885">
        <v>375.8</v>
      </c>
      <c r="H542" s="263"/>
      <c r="I542" s="263"/>
      <c r="J542" s="263"/>
      <c r="K542" s="263"/>
      <c r="L542" s="263"/>
      <c r="M542" s="263"/>
    </row>
    <row r="543" spans="1:13" ht="14.25" customHeight="1">
      <c r="A543" s="263"/>
      <c r="B543" s="2971" t="s">
        <v>1505</v>
      </c>
      <c r="C543" s="2897"/>
      <c r="D543" s="2898"/>
      <c r="E543" s="1223">
        <v>0.5</v>
      </c>
      <c r="F543" s="1885">
        <v>12.9</v>
      </c>
      <c r="G543" s="1885">
        <v>363.1</v>
      </c>
      <c r="H543" s="263"/>
      <c r="I543" s="263"/>
      <c r="J543" s="263"/>
      <c r="K543" s="263"/>
      <c r="L543" s="263"/>
      <c r="M543" s="263"/>
    </row>
    <row r="544" spans="1:13" ht="14.25" customHeight="1">
      <c r="A544" s="263"/>
      <c r="B544" s="2971" t="s">
        <v>1506</v>
      </c>
      <c r="C544" s="2897"/>
      <c r="D544" s="2898"/>
      <c r="E544" s="1223">
        <v>0.1</v>
      </c>
      <c r="F544" s="1885">
        <v>0</v>
      </c>
      <c r="G544" s="1885">
        <v>0</v>
      </c>
      <c r="H544" s="263"/>
      <c r="I544" s="263"/>
      <c r="J544" s="263"/>
      <c r="K544" s="263"/>
      <c r="L544" s="263"/>
      <c r="M544" s="263"/>
    </row>
    <row r="545" spans="2:7" ht="14.25" customHeight="1">
      <c r="B545" s="2971" t="s">
        <v>1507</v>
      </c>
      <c r="C545" s="2897"/>
      <c r="D545" s="2898"/>
      <c r="E545" s="1223">
        <v>19.899999999999999</v>
      </c>
      <c r="F545" s="1885">
        <v>81.5</v>
      </c>
      <c r="G545" s="1885">
        <v>88.1</v>
      </c>
    </row>
    <row r="546" spans="2:7" ht="14.25" customHeight="1">
      <c r="B546" s="2899" t="s">
        <v>43</v>
      </c>
      <c r="C546" s="2897"/>
      <c r="D546" s="2898"/>
      <c r="E546" s="2632">
        <v>119.4</v>
      </c>
      <c r="F546" s="2487">
        <v>412.1</v>
      </c>
      <c r="G546" s="2487">
        <v>827</v>
      </c>
    </row>
    <row r="547" spans="2:7" ht="14.25" customHeight="1">
      <c r="B547" s="3969" t="s">
        <v>1497</v>
      </c>
      <c r="C547" s="2964"/>
      <c r="D547" s="2964"/>
      <c r="E547" s="2964"/>
      <c r="F547" s="2964"/>
      <c r="G547" s="2964"/>
    </row>
    <row r="548" spans="2:7" ht="14.25" customHeight="1">
      <c r="B548" s="2971" t="s">
        <v>1504</v>
      </c>
      <c r="C548" s="2897"/>
      <c r="D548" s="2898"/>
      <c r="E548" s="1223">
        <v>46.5</v>
      </c>
      <c r="F548" s="1885">
        <v>305.2</v>
      </c>
      <c r="G548" s="1885">
        <v>53.5</v>
      </c>
    </row>
    <row r="549" spans="2:7" ht="14.25" customHeight="1">
      <c r="B549" s="2971" t="s">
        <v>1505</v>
      </c>
      <c r="C549" s="2897"/>
      <c r="D549" s="2898"/>
      <c r="E549" s="1223">
        <v>716.2</v>
      </c>
      <c r="F549" s="2687">
        <v>3247.4</v>
      </c>
      <c r="G549" s="2687">
        <v>8426.2000000000007</v>
      </c>
    </row>
    <row r="550" spans="2:7" ht="14.25" customHeight="1">
      <c r="B550" s="2971" t="s">
        <v>1506</v>
      </c>
      <c r="C550" s="2897"/>
      <c r="D550" s="2898"/>
      <c r="E550" s="2625">
        <v>527.5</v>
      </c>
      <c r="F550" s="1267">
        <v>1317.3</v>
      </c>
      <c r="G550" s="1267">
        <v>1064</v>
      </c>
    </row>
    <row r="551" spans="2:7" ht="14.25" customHeight="1">
      <c r="B551" s="3903" t="s">
        <v>43</v>
      </c>
      <c r="C551" s="2903"/>
      <c r="D551" s="2904"/>
      <c r="E551" s="1268">
        <v>1290.2</v>
      </c>
      <c r="F551" s="1269">
        <v>4869.8999999999996</v>
      </c>
      <c r="G551" s="1269">
        <v>9543.7000000000007</v>
      </c>
    </row>
    <row r="552" spans="2:7" ht="14.25" customHeight="1">
      <c r="B552" s="3897" t="s">
        <v>1687</v>
      </c>
      <c r="C552" s="2933"/>
      <c r="D552" s="2933"/>
      <c r="E552" s="2933"/>
      <c r="F552" s="2933"/>
      <c r="G552" s="2933"/>
    </row>
    <row r="553" spans="2:7" ht="13.5" customHeight="1">
      <c r="B553" s="2882"/>
      <c r="C553" s="2882"/>
      <c r="D553" s="2882"/>
      <c r="E553" s="2882"/>
      <c r="F553" s="2882"/>
      <c r="G553" s="2882"/>
    </row>
    <row r="554" spans="2:7" ht="13.5" customHeight="1">
      <c r="B554" s="2901"/>
      <c r="C554" s="2901"/>
      <c r="D554" s="2901"/>
      <c r="E554" s="2901"/>
      <c r="F554" s="2901"/>
      <c r="G554" s="2901"/>
    </row>
    <row r="555" spans="2:7" ht="13.5" customHeight="1">
      <c r="B555" s="263"/>
      <c r="C555" s="263"/>
      <c r="D555" s="263"/>
      <c r="E555" s="263"/>
      <c r="F555" s="263"/>
      <c r="G555" s="263"/>
    </row>
    <row r="556" spans="2:7" ht="13.5" customHeight="1">
      <c r="B556" s="3898" t="s">
        <v>1688</v>
      </c>
      <c r="C556" s="2885"/>
      <c r="D556" s="2885"/>
      <c r="E556" s="2885"/>
      <c r="F556" s="2885"/>
      <c r="G556" s="2885"/>
    </row>
    <row r="557" spans="2:7" ht="13.5" customHeight="1">
      <c r="B557" s="2885"/>
      <c r="C557" s="2882"/>
      <c r="D557" s="2882"/>
      <c r="E557" s="2882"/>
      <c r="F557" s="2882"/>
      <c r="G557" s="2885"/>
    </row>
    <row r="558" spans="2:7" ht="13.5" customHeight="1">
      <c r="B558" s="2885"/>
      <c r="C558" s="2882"/>
      <c r="D558" s="2882"/>
      <c r="E558" s="2882"/>
      <c r="F558" s="2882"/>
      <c r="G558" s="2885"/>
    </row>
    <row r="559" spans="2:7" ht="13.5" customHeight="1">
      <c r="B559" s="2885"/>
      <c r="C559" s="2885"/>
      <c r="D559" s="2885"/>
      <c r="E559" s="2885"/>
      <c r="F559" s="2885"/>
      <c r="G559" s="2885"/>
    </row>
    <row r="561" spans="1:13" ht="13.5" customHeight="1">
      <c r="A561" s="1785" t="s">
        <v>205</v>
      </c>
      <c r="B561" s="1785" t="s">
        <v>1509</v>
      </c>
      <c r="C561" s="1785"/>
      <c r="D561" s="1785"/>
      <c r="E561" s="1785"/>
      <c r="F561" s="1785"/>
      <c r="G561" s="1785" t="s">
        <v>205</v>
      </c>
      <c r="H561" s="1785" t="s">
        <v>205</v>
      </c>
      <c r="I561" s="1785" t="s">
        <v>205</v>
      </c>
      <c r="J561" s="1785" t="s">
        <v>205</v>
      </c>
      <c r="K561" s="1785" t="s">
        <v>205</v>
      </c>
      <c r="L561" s="1785" t="s">
        <v>205</v>
      </c>
      <c r="M561" s="1785" t="s">
        <v>205</v>
      </c>
    </row>
    <row r="562" spans="1:13" ht="13.5" customHeight="1">
      <c r="A562" s="263"/>
      <c r="B562" s="263"/>
      <c r="C562" s="263"/>
      <c r="D562" s="263"/>
      <c r="E562" s="263"/>
      <c r="F562" s="263"/>
      <c r="G562" s="263"/>
      <c r="H562" s="263"/>
      <c r="I562" s="263"/>
      <c r="J562" s="263"/>
      <c r="K562" s="263"/>
      <c r="L562" s="263"/>
      <c r="M562" s="263"/>
    </row>
    <row r="563" spans="1:13" ht="14.25" customHeight="1">
      <c r="A563" s="263"/>
      <c r="B563" s="3885" t="s">
        <v>1689</v>
      </c>
      <c r="C563" s="2885"/>
      <c r="D563" s="2912"/>
      <c r="E563" s="3886">
        <v>2022</v>
      </c>
      <c r="F563" s="3886">
        <v>2023</v>
      </c>
      <c r="G563" s="3887">
        <v>2024</v>
      </c>
      <c r="H563" s="263"/>
      <c r="I563" s="263"/>
      <c r="J563" s="263"/>
      <c r="K563" s="263"/>
      <c r="L563" s="263"/>
      <c r="M563" s="263"/>
    </row>
    <row r="564" spans="1:13" ht="13.5" customHeight="1">
      <c r="A564" s="263"/>
      <c r="B564" s="2885"/>
      <c r="C564" s="2882"/>
      <c r="D564" s="2912"/>
      <c r="E564" s="2940"/>
      <c r="F564" s="2940"/>
      <c r="G564" s="2941"/>
      <c r="H564" s="263"/>
      <c r="I564" s="263"/>
      <c r="J564" s="263"/>
      <c r="K564" s="263"/>
      <c r="L564" s="263"/>
      <c r="M564" s="263"/>
    </row>
    <row r="565" spans="1:13" ht="13.5" customHeight="1">
      <c r="A565" s="263"/>
      <c r="B565" s="2913"/>
      <c r="C565" s="2913"/>
      <c r="D565" s="2914"/>
      <c r="E565" s="2916"/>
      <c r="F565" s="2916"/>
      <c r="G565" s="2918"/>
      <c r="H565" s="263"/>
      <c r="I565" s="263"/>
      <c r="J565" s="263"/>
      <c r="K565" s="263"/>
      <c r="L565" s="263"/>
      <c r="M565" s="263"/>
    </row>
    <row r="566" spans="1:13" ht="14.25" customHeight="1">
      <c r="A566" s="263"/>
      <c r="B566" s="3899" t="s">
        <v>1491</v>
      </c>
      <c r="C566" s="2906"/>
      <c r="D566" s="2906"/>
      <c r="E566" s="2906"/>
      <c r="F566" s="2906"/>
      <c r="G566" s="2906"/>
      <c r="H566" s="263"/>
      <c r="I566" s="263"/>
      <c r="J566" s="263"/>
      <c r="K566" s="263"/>
      <c r="L566" s="263"/>
      <c r="M566" s="263"/>
    </row>
    <row r="567" spans="1:13" ht="14.25" customHeight="1">
      <c r="A567" s="263"/>
      <c r="B567" s="2971" t="s">
        <v>1511</v>
      </c>
      <c r="C567" s="2897"/>
      <c r="D567" s="2898"/>
      <c r="E567" s="1223">
        <v>157.19999999999999</v>
      </c>
      <c r="F567" s="1885">
        <v>213.1</v>
      </c>
      <c r="G567" s="1885">
        <v>203.6</v>
      </c>
      <c r="H567" s="263"/>
      <c r="I567" s="263"/>
      <c r="J567" s="263"/>
      <c r="K567" s="263"/>
      <c r="L567" s="263"/>
      <c r="M567" s="263"/>
    </row>
    <row r="568" spans="1:13" ht="14.25" customHeight="1">
      <c r="A568" s="263"/>
      <c r="B568" s="2971" t="s">
        <v>1512</v>
      </c>
      <c r="C568" s="2897"/>
      <c r="D568" s="2898"/>
      <c r="E568" s="1223">
        <v>19</v>
      </c>
      <c r="F568" s="1885">
        <v>12.2</v>
      </c>
      <c r="G568" s="1885">
        <v>22.3</v>
      </c>
      <c r="H568" s="263"/>
      <c r="I568" s="263"/>
      <c r="J568" s="263"/>
      <c r="K568" s="263"/>
      <c r="L568" s="263"/>
      <c r="M568" s="263"/>
    </row>
    <row r="569" spans="1:13" ht="14.25" customHeight="1">
      <c r="A569" s="263"/>
      <c r="B569" s="2971" t="s">
        <v>1513</v>
      </c>
      <c r="C569" s="2897"/>
      <c r="D569" s="2898"/>
      <c r="E569" s="1223">
        <v>0</v>
      </c>
      <c r="F569" s="1885">
        <v>62.8</v>
      </c>
      <c r="G569" s="1885">
        <v>80.599999999999994</v>
      </c>
      <c r="H569" s="263"/>
      <c r="I569" s="263"/>
      <c r="J569" s="263"/>
      <c r="K569" s="263"/>
      <c r="L569" s="263"/>
      <c r="M569" s="263"/>
    </row>
    <row r="570" spans="1:13" ht="14.25" customHeight="1">
      <c r="A570" s="263"/>
      <c r="B570" s="2971" t="s">
        <v>1514</v>
      </c>
      <c r="C570" s="2897"/>
      <c r="D570" s="2898"/>
      <c r="E570" s="1223">
        <v>0</v>
      </c>
      <c r="F570" s="1885">
        <v>0.4</v>
      </c>
      <c r="G570" s="1885">
        <v>2</v>
      </c>
      <c r="H570" s="263"/>
      <c r="I570" s="263"/>
      <c r="J570" s="263"/>
      <c r="K570" s="263"/>
      <c r="L570" s="263"/>
      <c r="M570" s="263"/>
    </row>
    <row r="571" spans="1:13" ht="14.25" customHeight="1">
      <c r="A571" s="263"/>
      <c r="B571" s="2899" t="s">
        <v>43</v>
      </c>
      <c r="C571" s="2897"/>
      <c r="D571" s="2898"/>
      <c r="E571" s="2632">
        <v>176.2</v>
      </c>
      <c r="F571" s="2487">
        <v>288.39999999999998</v>
      </c>
      <c r="G571" s="2487">
        <v>308.5</v>
      </c>
      <c r="H571" s="263"/>
      <c r="I571" s="263"/>
      <c r="J571" s="263"/>
      <c r="K571" s="263"/>
      <c r="L571" s="263"/>
      <c r="M571" s="263"/>
    </row>
    <row r="572" spans="1:13" ht="14.25" customHeight="1">
      <c r="A572" s="263"/>
      <c r="B572" s="3969" t="s">
        <v>1497</v>
      </c>
      <c r="C572" s="2964"/>
      <c r="D572" s="2964"/>
      <c r="E572" s="2964"/>
      <c r="F572" s="2964"/>
      <c r="G572" s="2964"/>
      <c r="H572" s="263"/>
      <c r="I572" s="263"/>
      <c r="J572" s="263"/>
      <c r="K572" s="263"/>
      <c r="L572" s="263"/>
      <c r="M572" s="263"/>
    </row>
    <row r="573" spans="1:13" ht="14.25" customHeight="1">
      <c r="A573" s="263"/>
      <c r="B573" s="2971" t="s">
        <v>1515</v>
      </c>
      <c r="C573" s="2897"/>
      <c r="D573" s="2898"/>
      <c r="E573" s="1223">
        <v>373.1</v>
      </c>
      <c r="F573" s="1885">
        <v>981</v>
      </c>
      <c r="G573" s="1885">
        <v>764</v>
      </c>
      <c r="H573" s="263"/>
      <c r="I573" s="263"/>
      <c r="J573" s="263"/>
      <c r="K573" s="263"/>
      <c r="L573" s="263"/>
      <c r="M573" s="263"/>
    </row>
    <row r="574" spans="1:13" ht="14.25" customHeight="1">
      <c r="A574" s="263"/>
      <c r="B574" s="2971" t="s">
        <v>1512</v>
      </c>
      <c r="C574" s="2897"/>
      <c r="D574" s="2898"/>
      <c r="E574" s="1223">
        <v>0</v>
      </c>
      <c r="F574" s="1885">
        <v>79.5</v>
      </c>
      <c r="G574" s="1885">
        <v>381.5</v>
      </c>
      <c r="H574" s="263"/>
      <c r="I574" s="263"/>
      <c r="J574" s="263"/>
      <c r="K574" s="263"/>
      <c r="L574" s="263"/>
      <c r="M574" s="263"/>
    </row>
    <row r="575" spans="1:13" ht="14.25" customHeight="1">
      <c r="A575" s="263"/>
      <c r="B575" s="2971" t="s">
        <v>1513</v>
      </c>
      <c r="C575" s="2897"/>
      <c r="D575" s="2898"/>
      <c r="E575" s="1223">
        <v>160.80000000000001</v>
      </c>
      <c r="F575" s="2687">
        <v>1180.5999999999999</v>
      </c>
      <c r="G575" s="2687">
        <v>1782.4</v>
      </c>
      <c r="H575" s="263"/>
      <c r="I575" s="263"/>
      <c r="J575" s="263"/>
      <c r="K575" s="263"/>
      <c r="L575" s="263"/>
      <c r="M575" s="263"/>
    </row>
    <row r="576" spans="1:13" ht="14.25" customHeight="1">
      <c r="A576" s="263"/>
      <c r="B576" s="2971" t="s">
        <v>1514</v>
      </c>
      <c r="C576" s="2897"/>
      <c r="D576" s="2898"/>
      <c r="E576" s="1223">
        <v>217.5</v>
      </c>
      <c r="F576" s="1885">
        <v>101.7</v>
      </c>
      <c r="G576" s="1885">
        <v>155.5</v>
      </c>
      <c r="H576" s="263"/>
      <c r="I576" s="263"/>
      <c r="J576" s="263"/>
      <c r="K576" s="263"/>
      <c r="L576" s="263"/>
      <c r="M576" s="263"/>
    </row>
    <row r="577" spans="1:13" ht="14.25" customHeight="1">
      <c r="A577" s="263"/>
      <c r="B577" s="3903" t="s">
        <v>43</v>
      </c>
      <c r="C577" s="2903"/>
      <c r="D577" s="2904"/>
      <c r="E577" s="2632">
        <v>751.3</v>
      </c>
      <c r="F577" s="2688">
        <v>2342.8000000000002</v>
      </c>
      <c r="G577" s="2688">
        <v>3083.4</v>
      </c>
      <c r="H577" s="263"/>
      <c r="I577" s="263"/>
      <c r="J577" s="263"/>
      <c r="K577" s="263"/>
      <c r="L577" s="263"/>
      <c r="M577" s="263"/>
    </row>
    <row r="578" spans="1:13" ht="14.25" customHeight="1">
      <c r="A578" s="263"/>
      <c r="B578" s="3897" t="s">
        <v>1690</v>
      </c>
      <c r="C578" s="2933"/>
      <c r="D578" s="2933"/>
      <c r="E578" s="2933"/>
      <c r="F578" s="2933"/>
      <c r="G578" s="2933"/>
      <c r="H578" s="263"/>
      <c r="I578" s="263"/>
      <c r="J578" s="263"/>
      <c r="K578" s="263"/>
      <c r="L578" s="263"/>
      <c r="M578" s="263"/>
    </row>
    <row r="579" spans="1:13" ht="13.5" customHeight="1">
      <c r="A579" s="263"/>
      <c r="B579" s="2882"/>
      <c r="C579" s="2882"/>
      <c r="D579" s="2882"/>
      <c r="E579" s="2882"/>
      <c r="F579" s="2882"/>
      <c r="G579" s="2882"/>
      <c r="H579" s="263"/>
      <c r="I579" s="263"/>
      <c r="J579" s="263"/>
      <c r="K579" s="263"/>
      <c r="L579" s="263"/>
      <c r="M579" s="263"/>
    </row>
    <row r="580" spans="1:13" ht="13.5" customHeight="1">
      <c r="A580" s="42"/>
      <c r="B580" s="2901"/>
      <c r="C580" s="2901"/>
      <c r="D580" s="2901"/>
      <c r="E580" s="2901"/>
      <c r="F580" s="2901"/>
      <c r="G580" s="2901"/>
      <c r="H580" s="42"/>
      <c r="I580" s="42"/>
      <c r="J580" s="42"/>
      <c r="K580" s="42"/>
      <c r="L580" s="42"/>
      <c r="M580" s="42"/>
    </row>
    <row r="581" spans="1:13" ht="13.5" customHeight="1">
      <c r="A581" s="42"/>
      <c r="B581" s="3942" t="s">
        <v>1691</v>
      </c>
      <c r="C581" s="2933"/>
      <c r="D581" s="2933"/>
      <c r="E581" s="2933"/>
      <c r="F581" s="2933"/>
      <c r="G581" s="2933"/>
      <c r="H581" s="42"/>
      <c r="I581" s="42"/>
      <c r="J581" s="42"/>
      <c r="K581" s="42"/>
      <c r="L581" s="42"/>
      <c r="M581" s="42"/>
    </row>
    <row r="582" spans="1:13" ht="13.5" customHeight="1">
      <c r="A582" s="42"/>
      <c r="B582" s="2885"/>
      <c r="C582" s="2885"/>
      <c r="D582" s="2885"/>
      <c r="E582" s="2885"/>
      <c r="F582" s="2885"/>
      <c r="G582" s="2885"/>
      <c r="H582" s="42"/>
      <c r="I582" s="42"/>
      <c r="J582" s="42"/>
      <c r="K582" s="42"/>
      <c r="L582" s="42"/>
      <c r="M582" s="42"/>
    </row>
    <row r="583" spans="1:13" ht="13.5" customHeight="1">
      <c r="A583" s="1785" t="s">
        <v>205</v>
      </c>
      <c r="B583" s="1785" t="s">
        <v>1517</v>
      </c>
      <c r="C583" s="1785"/>
      <c r="D583" s="1785"/>
      <c r="E583" s="1785"/>
      <c r="F583" s="1785"/>
      <c r="G583" s="1785"/>
      <c r="H583" s="1785"/>
      <c r="I583" s="1785"/>
      <c r="J583" s="1785"/>
      <c r="K583" s="1785" t="s">
        <v>205</v>
      </c>
      <c r="L583" s="1785" t="s">
        <v>205</v>
      </c>
      <c r="M583" s="1785" t="s">
        <v>205</v>
      </c>
    </row>
    <row r="584" spans="1:13" ht="13.5" customHeight="1">
      <c r="A584" s="263"/>
      <c r="B584" s="263"/>
      <c r="C584" s="263"/>
      <c r="D584" s="263"/>
      <c r="E584" s="263"/>
      <c r="F584" s="263"/>
      <c r="G584" s="263"/>
      <c r="H584" s="263"/>
      <c r="I584" s="263"/>
      <c r="J584" s="263"/>
      <c r="K584" s="263"/>
      <c r="L584" s="263"/>
      <c r="M584" s="263"/>
    </row>
    <row r="585" spans="1:13" ht="14.25" customHeight="1">
      <c r="A585" s="263"/>
      <c r="B585" s="3885" t="s">
        <v>1518</v>
      </c>
      <c r="C585" s="2885"/>
      <c r="D585" s="2885"/>
      <c r="E585" s="2885"/>
      <c r="F585" s="2885"/>
      <c r="G585" s="2885"/>
      <c r="H585" s="2885"/>
      <c r="I585" s="2885"/>
      <c r="J585" s="2912"/>
      <c r="K585" s="1270">
        <v>2022</v>
      </c>
      <c r="L585" s="2645">
        <v>2023</v>
      </c>
      <c r="M585" s="2645">
        <v>2024</v>
      </c>
    </row>
    <row r="586" spans="1:13" ht="14.25" customHeight="1">
      <c r="A586" s="263"/>
      <c r="B586" s="3889" t="s">
        <v>1519</v>
      </c>
      <c r="C586" s="3890"/>
      <c r="D586" s="3890"/>
      <c r="E586" s="3890"/>
      <c r="F586" s="3890"/>
      <c r="G586" s="3890"/>
      <c r="H586" s="3890"/>
      <c r="I586" s="3890"/>
      <c r="J586" s="3891"/>
      <c r="K586" s="1271">
        <v>2254.3000000000002</v>
      </c>
      <c r="L586" s="1272">
        <v>7486</v>
      </c>
      <c r="M586" s="1272">
        <v>13718.8</v>
      </c>
    </row>
    <row r="587" spans="1:13" ht="14.25" customHeight="1">
      <c r="A587" s="263"/>
      <c r="B587" s="3892" t="s">
        <v>1520</v>
      </c>
      <c r="C587" s="2897"/>
      <c r="D587" s="2897"/>
      <c r="E587" s="2897"/>
      <c r="F587" s="2897"/>
      <c r="G587" s="2897"/>
      <c r="H587" s="2897"/>
      <c r="I587" s="2897"/>
      <c r="J587" s="2898"/>
      <c r="K587" s="1223">
        <v>339.2</v>
      </c>
      <c r="L587" s="1885">
        <v>561.20000000000005</v>
      </c>
      <c r="M587" s="1225"/>
    </row>
    <row r="588" spans="1:13" ht="14.25" customHeight="1">
      <c r="A588" s="263"/>
      <c r="B588" s="3892" t="s">
        <v>1521</v>
      </c>
      <c r="C588" s="2897"/>
      <c r="D588" s="2897"/>
      <c r="E588" s="2897"/>
      <c r="F588" s="2897"/>
      <c r="G588" s="2897"/>
      <c r="H588" s="2897"/>
      <c r="I588" s="2897"/>
      <c r="J588" s="2898"/>
      <c r="K588" s="1229">
        <v>0.15</v>
      </c>
      <c r="L588" s="2656">
        <v>7.4999999999999997E-2</v>
      </c>
      <c r="M588" s="2656">
        <v>6.5000000000000002E-2</v>
      </c>
    </row>
    <row r="589" spans="1:13" ht="14.25" customHeight="1">
      <c r="A589" s="263"/>
      <c r="B589" s="3892" t="s">
        <v>1522</v>
      </c>
      <c r="C589" s="2897"/>
      <c r="D589" s="2897"/>
      <c r="E589" s="2897"/>
      <c r="F589" s="2897"/>
      <c r="G589" s="2897"/>
      <c r="H589" s="2897"/>
      <c r="I589" s="2897"/>
      <c r="J589" s="2898"/>
      <c r="K589" s="1266">
        <v>1409.7</v>
      </c>
      <c r="L589" s="2687">
        <v>5282</v>
      </c>
      <c r="M589" s="1273"/>
    </row>
    <row r="590" spans="1:13" ht="14.25" customHeight="1">
      <c r="A590" s="263"/>
      <c r="B590" s="3893" t="s">
        <v>1523</v>
      </c>
      <c r="C590" s="2903"/>
      <c r="D590" s="2903"/>
      <c r="E590" s="2903"/>
      <c r="F590" s="2903"/>
      <c r="G590" s="2903"/>
      <c r="H590" s="2903"/>
      <c r="I590" s="2903"/>
      <c r="J590" s="2904"/>
      <c r="K590" s="2663">
        <v>0.60299999999999998</v>
      </c>
      <c r="L590" s="2664">
        <v>0.66700000000000004</v>
      </c>
      <c r="M590" s="2664">
        <v>0.754</v>
      </c>
    </row>
    <row r="591" spans="1:13" ht="14.25" customHeight="1">
      <c r="A591" s="263"/>
      <c r="B591" s="3894" t="s">
        <v>1692</v>
      </c>
      <c r="C591" s="2964"/>
      <c r="D591" s="2964"/>
      <c r="E591" s="2964"/>
      <c r="F591" s="2964"/>
      <c r="G591" s="2964"/>
      <c r="H591" s="2964"/>
      <c r="I591" s="2964"/>
      <c r="J591" s="2964"/>
      <c r="K591" s="2964"/>
      <c r="L591" s="2964"/>
      <c r="M591" s="2964"/>
    </row>
    <row r="593" spans="1:13" ht="13.5" customHeight="1">
      <c r="A593" s="263"/>
      <c r="B593" s="3968" t="s">
        <v>1693</v>
      </c>
      <c r="C593" s="2885"/>
      <c r="D593" s="2885"/>
      <c r="E593" s="2885"/>
      <c r="F593" s="2885"/>
      <c r="G593" s="2885"/>
      <c r="H593" s="2885"/>
      <c r="I593" s="263"/>
      <c r="J593" s="263"/>
      <c r="K593" s="263"/>
      <c r="L593" s="263"/>
      <c r="M593" s="263"/>
    </row>
    <row r="594" spans="1:13" ht="13.5" customHeight="1">
      <c r="A594" s="263"/>
      <c r="B594" s="263"/>
      <c r="C594" s="263"/>
      <c r="D594" s="263"/>
      <c r="E594" s="263"/>
      <c r="F594" s="263"/>
      <c r="G594" s="263"/>
      <c r="H594" s="263"/>
      <c r="I594" s="263"/>
      <c r="J594" s="263"/>
      <c r="K594" s="263"/>
      <c r="L594" s="263"/>
      <c r="M594" s="263"/>
    </row>
    <row r="595" spans="1:13" ht="13.5" customHeight="1">
      <c r="A595" s="263"/>
      <c r="B595" s="263"/>
      <c r="C595" s="263"/>
      <c r="D595" s="263"/>
      <c r="E595" s="263"/>
      <c r="F595" s="263"/>
      <c r="G595" s="263"/>
      <c r="H595" s="263"/>
      <c r="I595" s="263"/>
      <c r="J595" s="263"/>
      <c r="K595" s="263"/>
      <c r="L595" s="263"/>
      <c r="M595" s="263"/>
    </row>
    <row r="596" spans="1:13" ht="13.5" customHeight="1">
      <c r="A596" s="1214"/>
      <c r="B596" s="1213" t="s">
        <v>1525</v>
      </c>
      <c r="C596" s="1213"/>
      <c r="D596" s="1213"/>
      <c r="E596" s="1214"/>
      <c r="F596" s="1214"/>
      <c r="G596" s="1214"/>
      <c r="H596" s="1214"/>
      <c r="I596" s="1214"/>
      <c r="J596" s="1214"/>
      <c r="K596" s="1214"/>
      <c r="L596" s="1214"/>
      <c r="M596" s="1214"/>
    </row>
    <row r="597" spans="1:13" ht="13.5" customHeight="1">
      <c r="A597" s="263"/>
      <c r="B597" s="263"/>
      <c r="C597" s="263"/>
      <c r="D597" s="263"/>
      <c r="E597" s="263"/>
      <c r="F597" s="263"/>
      <c r="G597" s="263"/>
      <c r="H597" s="263"/>
      <c r="I597" s="263"/>
      <c r="J597" s="263"/>
      <c r="K597" s="263"/>
      <c r="L597" s="263"/>
      <c r="M597" s="263"/>
    </row>
    <row r="598" spans="1:13" ht="13.5" customHeight="1">
      <c r="A598" s="263"/>
      <c r="B598" s="263"/>
      <c r="C598" s="263"/>
      <c r="D598" s="263"/>
      <c r="E598" s="263"/>
      <c r="F598" s="263"/>
      <c r="G598" s="263"/>
      <c r="H598" s="263"/>
      <c r="I598" s="263"/>
      <c r="J598" s="263"/>
      <c r="K598" s="263"/>
      <c r="L598" s="263"/>
      <c r="M598" s="263"/>
    </row>
    <row r="599" spans="1:13" ht="13.5" customHeight="1">
      <c r="A599" s="1785" t="s">
        <v>205</v>
      </c>
      <c r="B599" s="3063" t="s">
        <v>1526</v>
      </c>
      <c r="C599" s="2885"/>
      <c r="D599" s="2885"/>
      <c r="E599" s="2885"/>
      <c r="F599" s="2885"/>
      <c r="G599" s="2885"/>
      <c r="H599" s="2885"/>
      <c r="I599" s="2885"/>
      <c r="J599" s="2885"/>
      <c r="K599" s="2885"/>
      <c r="L599" s="2885"/>
      <c r="M599" s="2885"/>
    </row>
    <row r="600" spans="1:13" ht="13.5" customHeight="1">
      <c r="A600" s="1785" t="s">
        <v>205</v>
      </c>
      <c r="B600" s="2885"/>
      <c r="C600" s="2885"/>
      <c r="D600" s="2885"/>
      <c r="E600" s="2885"/>
      <c r="F600" s="2885"/>
      <c r="G600" s="2885"/>
      <c r="H600" s="2885"/>
      <c r="I600" s="2885"/>
      <c r="J600" s="2885"/>
      <c r="K600" s="2885"/>
      <c r="L600" s="2885"/>
      <c r="M600" s="2885"/>
    </row>
    <row r="601" spans="1:13" ht="13.5" customHeight="1">
      <c r="A601" s="263"/>
      <c r="B601" s="263"/>
      <c r="C601" s="263"/>
      <c r="D601" s="263"/>
      <c r="E601" s="263"/>
      <c r="F601" s="263"/>
      <c r="G601" s="263"/>
      <c r="H601" s="263"/>
      <c r="I601" s="263"/>
      <c r="J601" s="263"/>
      <c r="K601" s="263"/>
      <c r="L601" s="263"/>
      <c r="M601" s="263"/>
    </row>
    <row r="602" spans="1:13" ht="14.25" customHeight="1">
      <c r="A602" s="263"/>
      <c r="B602" s="3885" t="s">
        <v>1694</v>
      </c>
      <c r="C602" s="2885"/>
      <c r="D602" s="2912"/>
      <c r="E602" s="3934" t="s">
        <v>1528</v>
      </c>
      <c r="F602" s="2885"/>
      <c r="G602" s="2885"/>
      <c r="H602" s="2885"/>
      <c r="I602" s="2885"/>
      <c r="J602" s="2885"/>
      <c r="K602" s="2885"/>
      <c r="L602" s="2885"/>
      <c r="M602" s="2885"/>
    </row>
    <row r="603" spans="1:13" ht="14.25" customHeight="1">
      <c r="A603" s="263"/>
      <c r="B603" s="3895" t="s">
        <v>1529</v>
      </c>
      <c r="C603" s="3890"/>
      <c r="D603" s="3891"/>
      <c r="E603" s="3895" t="s">
        <v>1530</v>
      </c>
      <c r="F603" s="3890"/>
      <c r="G603" s="3890"/>
      <c r="H603" s="3890"/>
      <c r="I603" s="3890"/>
      <c r="J603" s="3890"/>
      <c r="K603" s="3890"/>
      <c r="L603" s="3890"/>
      <c r="M603" s="3891"/>
    </row>
    <row r="604" spans="1:13" ht="14.25" customHeight="1">
      <c r="A604" s="263"/>
      <c r="B604" s="2971" t="s">
        <v>1531</v>
      </c>
      <c r="C604" s="2897"/>
      <c r="D604" s="2898"/>
      <c r="E604" s="2971" t="s">
        <v>1532</v>
      </c>
      <c r="F604" s="2897"/>
      <c r="G604" s="2897"/>
      <c r="H604" s="2897"/>
      <c r="I604" s="2897"/>
      <c r="J604" s="2897"/>
      <c r="K604" s="2897"/>
      <c r="L604" s="2897"/>
      <c r="M604" s="2898"/>
    </row>
    <row r="605" spans="1:13" ht="14.25" customHeight="1">
      <c r="A605" s="263"/>
      <c r="B605" s="3915" t="s">
        <v>1533</v>
      </c>
      <c r="C605" s="3597"/>
      <c r="D605" s="3911"/>
      <c r="E605" s="3966" t="s">
        <v>1534</v>
      </c>
      <c r="F605" s="3597"/>
      <c r="G605" s="3597"/>
      <c r="H605" s="3597"/>
      <c r="I605" s="3597"/>
      <c r="J605" s="3597"/>
      <c r="K605" s="3597"/>
      <c r="L605" s="3597"/>
      <c r="M605" s="3911"/>
    </row>
    <row r="606" spans="1:13" ht="13.5" customHeight="1">
      <c r="A606" s="263"/>
      <c r="B606" s="2882"/>
      <c r="C606" s="2882"/>
      <c r="D606" s="2912"/>
      <c r="E606" s="2941"/>
      <c r="F606" s="2882"/>
      <c r="G606" s="2882"/>
      <c r="H606" s="2882"/>
      <c r="I606" s="2882"/>
      <c r="J606" s="2882"/>
      <c r="K606" s="2882"/>
      <c r="L606" s="2882"/>
      <c r="M606" s="2912"/>
    </row>
    <row r="607" spans="1:13" ht="13.5" customHeight="1">
      <c r="A607" s="263"/>
      <c r="B607" s="2922"/>
      <c r="C607" s="2922"/>
      <c r="D607" s="2923"/>
      <c r="E607" s="3967"/>
      <c r="F607" s="2922"/>
      <c r="G607" s="2922"/>
      <c r="H607" s="2922"/>
      <c r="I607" s="2922"/>
      <c r="J607" s="2922"/>
      <c r="K607" s="2922"/>
      <c r="L607" s="2922"/>
      <c r="M607" s="2923"/>
    </row>
    <row r="608" spans="1:13" ht="14.25" customHeight="1">
      <c r="A608" s="263"/>
      <c r="B608" s="2971" t="s">
        <v>1535</v>
      </c>
      <c r="C608" s="2897"/>
      <c r="D608" s="2898"/>
      <c r="E608" s="2971" t="s">
        <v>1536</v>
      </c>
      <c r="F608" s="2897"/>
      <c r="G608" s="2897"/>
      <c r="H608" s="2897"/>
      <c r="I608" s="2897"/>
      <c r="J608" s="2897"/>
      <c r="K608" s="2897"/>
      <c r="L608" s="2897"/>
      <c r="M608" s="2898"/>
    </row>
    <row r="609" spans="1:13" ht="14.25" customHeight="1">
      <c r="A609" s="263"/>
      <c r="B609" s="2971" t="s">
        <v>1537</v>
      </c>
      <c r="C609" s="2897"/>
      <c r="D609" s="2898"/>
      <c r="E609" s="2971" t="s">
        <v>1538</v>
      </c>
      <c r="F609" s="2897"/>
      <c r="G609" s="2897"/>
      <c r="H609" s="2897"/>
      <c r="I609" s="2897"/>
      <c r="J609" s="2897"/>
      <c r="K609" s="2897"/>
      <c r="L609" s="2897"/>
      <c r="M609" s="2898"/>
    </row>
    <row r="610" spans="1:13" ht="14.25" customHeight="1">
      <c r="A610" s="263"/>
      <c r="B610" s="2971" t="s">
        <v>1539</v>
      </c>
      <c r="C610" s="2897"/>
      <c r="D610" s="2898"/>
      <c r="E610" s="2971" t="s">
        <v>1540</v>
      </c>
      <c r="F610" s="2897"/>
      <c r="G610" s="2897"/>
      <c r="H610" s="2897"/>
      <c r="I610" s="2897"/>
      <c r="J610" s="2897"/>
      <c r="K610" s="2897"/>
      <c r="L610" s="2897"/>
      <c r="M610" s="2898"/>
    </row>
    <row r="611" spans="1:13" ht="14.25" customHeight="1">
      <c r="A611" s="263"/>
      <c r="B611" s="3896" t="s">
        <v>1541</v>
      </c>
      <c r="C611" s="2903"/>
      <c r="D611" s="2904"/>
      <c r="E611" s="3896" t="s">
        <v>1542</v>
      </c>
      <c r="F611" s="2903"/>
      <c r="G611" s="2903"/>
      <c r="H611" s="2903"/>
      <c r="I611" s="2903"/>
      <c r="J611" s="2903"/>
      <c r="K611" s="2903"/>
      <c r="L611" s="2903"/>
      <c r="M611" s="2904"/>
    </row>
    <row r="612" spans="1:13" ht="14.25" customHeight="1">
      <c r="A612" s="263"/>
      <c r="B612" s="3897" t="s">
        <v>1543</v>
      </c>
      <c r="C612" s="2933"/>
      <c r="D612" s="2933"/>
      <c r="E612" s="2933"/>
      <c r="F612" s="2933"/>
      <c r="G612" s="2933"/>
      <c r="H612" s="2933"/>
      <c r="I612" s="2933"/>
      <c r="J612" s="2933"/>
      <c r="K612" s="2933"/>
      <c r="L612" s="2933"/>
      <c r="M612" s="2933"/>
    </row>
    <row r="613" spans="1:13" ht="13.5" customHeight="1">
      <c r="A613" s="263"/>
      <c r="B613" s="2882"/>
      <c r="C613" s="2882"/>
      <c r="D613" s="2882"/>
      <c r="E613" s="2882"/>
      <c r="F613" s="2882"/>
      <c r="G613" s="2882"/>
      <c r="H613" s="2882"/>
      <c r="I613" s="2882"/>
      <c r="J613" s="2882"/>
      <c r="K613" s="2882"/>
      <c r="L613" s="2882"/>
      <c r="M613" s="2882"/>
    </row>
    <row r="614" spans="1:13" ht="13.5" customHeight="1">
      <c r="A614" s="263"/>
      <c r="B614" s="2901"/>
      <c r="C614" s="2901"/>
      <c r="D614" s="2901"/>
      <c r="E614" s="2901"/>
      <c r="F614" s="2901"/>
      <c r="G614" s="2901"/>
      <c r="H614" s="2901"/>
      <c r="I614" s="2901"/>
      <c r="J614" s="2901"/>
      <c r="K614" s="2901"/>
      <c r="L614" s="2901"/>
      <c r="M614" s="2901"/>
    </row>
    <row r="615" spans="1:13" ht="13.5" customHeight="1">
      <c r="A615" s="263"/>
      <c r="B615" s="263"/>
      <c r="C615" s="263"/>
      <c r="D615" s="263"/>
      <c r="E615" s="263"/>
      <c r="F615" s="263"/>
      <c r="G615" s="263"/>
      <c r="H615" s="263"/>
      <c r="I615" s="263"/>
      <c r="J615" s="263"/>
      <c r="K615" s="263"/>
      <c r="L615" s="263"/>
      <c r="M615" s="263"/>
    </row>
    <row r="616" spans="1:13" ht="13.5" customHeight="1">
      <c r="A616" s="1706" t="s">
        <v>205</v>
      </c>
      <c r="B616" s="3549" t="s">
        <v>1544</v>
      </c>
      <c r="C616" s="2885"/>
      <c r="D616" s="2885"/>
      <c r="E616" s="2885"/>
      <c r="F616" s="2885"/>
      <c r="G616" s="2885"/>
      <c r="H616" s="2885"/>
      <c r="I616" s="2885"/>
      <c r="J616" s="2885"/>
      <c r="K616" s="2885"/>
      <c r="L616" s="2885"/>
      <c r="M616" s="2885"/>
    </row>
    <row r="617" spans="1:13" ht="18" customHeight="1">
      <c r="A617" s="1706" t="s">
        <v>205</v>
      </c>
      <c r="B617" s="2885"/>
      <c r="C617" s="2885"/>
      <c r="D617" s="2885"/>
      <c r="E617" s="2885"/>
      <c r="F617" s="2885"/>
      <c r="G617" s="2885"/>
      <c r="H617" s="2885"/>
      <c r="I617" s="2885"/>
      <c r="J617" s="2885"/>
      <c r="K617" s="2885"/>
      <c r="L617" s="2885"/>
      <c r="M617" s="2885"/>
    </row>
    <row r="618" spans="1:13" ht="13.5" customHeight="1">
      <c r="A618" s="263"/>
      <c r="B618" s="263"/>
      <c r="C618" s="263"/>
      <c r="D618" s="263"/>
      <c r="E618" s="263"/>
      <c r="F618" s="263"/>
      <c r="G618" s="263"/>
      <c r="H618" s="263"/>
      <c r="I618" s="263"/>
      <c r="J618" s="263"/>
      <c r="K618" s="263"/>
      <c r="L618" s="263"/>
      <c r="M618" s="263"/>
    </row>
    <row r="619" spans="1:13" ht="13.5" customHeight="1">
      <c r="A619" s="263"/>
      <c r="B619" s="3296" t="s">
        <v>1545</v>
      </c>
      <c r="C619" s="2885"/>
      <c r="D619" s="3843" t="s">
        <v>1546</v>
      </c>
      <c r="E619" s="2882"/>
      <c r="F619" s="2882"/>
      <c r="G619" s="3319" t="s">
        <v>1547</v>
      </c>
      <c r="H619" s="2885"/>
      <c r="I619" s="3334" t="s">
        <v>1548</v>
      </c>
      <c r="J619" s="2885"/>
      <c r="K619" s="2885"/>
      <c r="L619" s="3296" t="s">
        <v>1549</v>
      </c>
      <c r="M619" s="2885"/>
    </row>
    <row r="620" spans="1:13" ht="43.5" customHeight="1">
      <c r="A620" s="263"/>
      <c r="B620" s="2913"/>
      <c r="C620" s="2913"/>
      <c r="D620" s="2995"/>
      <c r="E620" s="2995"/>
      <c r="F620" s="2995"/>
      <c r="G620" s="2913"/>
      <c r="H620" s="2913"/>
      <c r="I620" s="2913"/>
      <c r="J620" s="2913"/>
      <c r="K620" s="2913"/>
      <c r="L620" s="2913"/>
      <c r="M620" s="2913"/>
    </row>
    <row r="621" spans="1:13" ht="67.5" customHeight="1">
      <c r="A621" s="263"/>
      <c r="B621" s="3812" t="s">
        <v>1695</v>
      </c>
      <c r="C621" s="2954"/>
      <c r="D621" s="3861" t="s">
        <v>727</v>
      </c>
      <c r="E621" s="2993"/>
      <c r="F621" s="2994"/>
      <c r="G621" s="3862" t="s">
        <v>1696</v>
      </c>
      <c r="H621" s="2954"/>
      <c r="I621" s="3862" t="s">
        <v>1697</v>
      </c>
      <c r="J621" s="2953"/>
      <c r="K621" s="2954"/>
      <c r="L621" s="3962"/>
      <c r="M621" s="2953"/>
    </row>
    <row r="622" spans="1:13" ht="27.75" customHeight="1">
      <c r="A622" s="263"/>
      <c r="B622" s="2882"/>
      <c r="C622" s="2912"/>
      <c r="D622" s="2941"/>
      <c r="E622" s="2882"/>
      <c r="F622" s="2912"/>
      <c r="G622" s="2941"/>
      <c r="H622" s="2912"/>
      <c r="I622" s="2941"/>
      <c r="J622" s="2882"/>
      <c r="K622" s="2912"/>
      <c r="L622" s="2941"/>
      <c r="M622" s="2885"/>
    </row>
    <row r="623" spans="1:13" ht="50.25" customHeight="1">
      <c r="A623" s="263"/>
      <c r="B623" s="2901"/>
      <c r="C623" s="2955"/>
      <c r="D623" s="2948"/>
      <c r="E623" s="2901"/>
      <c r="F623" s="2955"/>
      <c r="G623" s="2948"/>
      <c r="H623" s="2955"/>
      <c r="I623" s="2948"/>
      <c r="J623" s="2901"/>
      <c r="K623" s="2955"/>
      <c r="L623" s="2948"/>
      <c r="M623" s="2901"/>
    </row>
    <row r="624" spans="1:13" ht="56.25" customHeight="1">
      <c r="A624" s="263"/>
      <c r="B624" s="3812" t="s">
        <v>1698</v>
      </c>
      <c r="C624" s="2954"/>
      <c r="D624" s="3861" t="s">
        <v>1066</v>
      </c>
      <c r="E624" s="2993"/>
      <c r="F624" s="2994"/>
      <c r="G624" s="3862" t="s">
        <v>1699</v>
      </c>
      <c r="H624" s="2954"/>
      <c r="I624" s="3858"/>
      <c r="J624" s="2953"/>
      <c r="K624" s="2954"/>
      <c r="L624" s="3962"/>
      <c r="M624" s="2953"/>
    </row>
    <row r="625" spans="2:13" ht="68.25" customHeight="1">
      <c r="B625" s="2882"/>
      <c r="C625" s="2912"/>
      <c r="D625" s="2941"/>
      <c r="E625" s="2882"/>
      <c r="F625" s="2912"/>
      <c r="G625" s="2941"/>
      <c r="H625" s="2912"/>
      <c r="I625" s="2941"/>
      <c r="J625" s="2882"/>
      <c r="K625" s="2912"/>
      <c r="L625" s="2941"/>
      <c r="M625" s="2885"/>
    </row>
    <row r="626" spans="2:13" ht="13.5" customHeight="1">
      <c r="B626" s="2901"/>
      <c r="C626" s="2955"/>
      <c r="D626" s="2948"/>
      <c r="E626" s="2901"/>
      <c r="F626" s="2955"/>
      <c r="G626" s="2948"/>
      <c r="H626" s="2955"/>
      <c r="I626" s="2948"/>
      <c r="J626" s="2901"/>
      <c r="K626" s="2955"/>
      <c r="L626" s="2948"/>
      <c r="M626" s="2901"/>
    </row>
    <row r="627" spans="2:13" ht="13.5" customHeight="1">
      <c r="B627" s="3812" t="s">
        <v>1700</v>
      </c>
      <c r="C627" s="2954"/>
      <c r="D627" s="3861" t="s">
        <v>727</v>
      </c>
      <c r="E627" s="2993"/>
      <c r="F627" s="2994"/>
      <c r="G627" s="3862" t="s">
        <v>1553</v>
      </c>
      <c r="H627" s="2954"/>
      <c r="I627" s="3858"/>
      <c r="J627" s="2953"/>
      <c r="K627" s="2954"/>
      <c r="L627" s="3962"/>
      <c r="M627" s="2953"/>
    </row>
    <row r="628" spans="2:13" ht="13.5" customHeight="1">
      <c r="B628" s="2882"/>
      <c r="C628" s="2912"/>
      <c r="D628" s="2941"/>
      <c r="E628" s="2882"/>
      <c r="F628" s="2912"/>
      <c r="G628" s="2941"/>
      <c r="H628" s="2912"/>
      <c r="I628" s="2941"/>
      <c r="J628" s="2882"/>
      <c r="K628" s="2912"/>
      <c r="L628" s="2941"/>
      <c r="M628" s="2885"/>
    </row>
    <row r="629" spans="2:13" ht="13.5" customHeight="1">
      <c r="B629" s="2901"/>
      <c r="C629" s="2955"/>
      <c r="D629" s="2948"/>
      <c r="E629" s="2901"/>
      <c r="F629" s="2955"/>
      <c r="G629" s="2948"/>
      <c r="H629" s="2955"/>
      <c r="I629" s="2948"/>
      <c r="J629" s="2901"/>
      <c r="K629" s="2955"/>
      <c r="L629" s="2948"/>
      <c r="M629" s="2901"/>
    </row>
    <row r="630" spans="2:13" ht="54.75" customHeight="1">
      <c r="B630" s="3812" t="s">
        <v>1071</v>
      </c>
      <c r="C630" s="2954"/>
      <c r="D630" s="3861" t="s">
        <v>1701</v>
      </c>
      <c r="E630" s="2993"/>
      <c r="F630" s="2994"/>
      <c r="G630" s="3862" t="s">
        <v>1702</v>
      </c>
      <c r="H630" s="2954"/>
      <c r="I630" s="3961" t="s">
        <v>1556</v>
      </c>
      <c r="J630" s="2953"/>
      <c r="K630" s="2954"/>
      <c r="L630" s="3965" t="s">
        <v>1557</v>
      </c>
      <c r="M630" s="2953"/>
    </row>
    <row r="631" spans="2:13" ht="66.75" customHeight="1">
      <c r="B631" s="2882"/>
      <c r="C631" s="2912"/>
      <c r="D631" s="2941"/>
      <c r="E631" s="2882"/>
      <c r="F631" s="2912"/>
      <c r="G631" s="2941"/>
      <c r="H631" s="2912"/>
      <c r="I631" s="2941"/>
      <c r="J631" s="2882"/>
      <c r="K631" s="2912"/>
      <c r="L631" s="2941"/>
      <c r="M631" s="2885"/>
    </row>
    <row r="632" spans="2:13" ht="13.5" customHeight="1">
      <c r="B632" s="2901"/>
      <c r="C632" s="2955"/>
      <c r="D632" s="2948"/>
      <c r="E632" s="2901"/>
      <c r="F632" s="2955"/>
      <c r="G632" s="2948"/>
      <c r="H632" s="2955"/>
      <c r="I632" s="2948"/>
      <c r="J632" s="2901"/>
      <c r="K632" s="2955"/>
      <c r="L632" s="2948"/>
      <c r="M632" s="2901"/>
    </row>
    <row r="633" spans="2:13" ht="13.5" customHeight="1">
      <c r="B633" s="3812" t="s">
        <v>1074</v>
      </c>
      <c r="C633" s="2954"/>
      <c r="D633" s="3861" t="s">
        <v>727</v>
      </c>
      <c r="E633" s="2993"/>
      <c r="F633" s="2994"/>
      <c r="G633" s="3862" t="s">
        <v>1703</v>
      </c>
      <c r="H633" s="2954"/>
      <c r="I633" s="3961" t="s">
        <v>1704</v>
      </c>
      <c r="J633" s="2953"/>
      <c r="K633" s="2954"/>
      <c r="L633" s="3962"/>
      <c r="M633" s="2953"/>
    </row>
    <row r="634" spans="2:13" ht="13.5" customHeight="1">
      <c r="B634" s="2882"/>
      <c r="C634" s="2912"/>
      <c r="D634" s="2941"/>
      <c r="E634" s="2882"/>
      <c r="F634" s="2912"/>
      <c r="G634" s="2941"/>
      <c r="H634" s="2912"/>
      <c r="I634" s="2941"/>
      <c r="J634" s="2882"/>
      <c r="K634" s="2912"/>
      <c r="L634" s="2941"/>
      <c r="M634" s="2885"/>
    </row>
    <row r="635" spans="2:13" ht="13.5" customHeight="1">
      <c r="B635" s="2901"/>
      <c r="C635" s="2955"/>
      <c r="D635" s="2948"/>
      <c r="E635" s="2901"/>
      <c r="F635" s="2955"/>
      <c r="G635" s="2948"/>
      <c r="H635" s="2955"/>
      <c r="I635" s="2948"/>
      <c r="J635" s="2901"/>
      <c r="K635" s="2955"/>
      <c r="L635" s="2948"/>
      <c r="M635" s="2901"/>
    </row>
    <row r="636" spans="2:13" ht="13.5" customHeight="1">
      <c r="B636" s="3812" t="s">
        <v>1077</v>
      </c>
      <c r="C636" s="2954"/>
      <c r="D636" s="3861" t="s">
        <v>727</v>
      </c>
      <c r="E636" s="2993"/>
      <c r="F636" s="2994"/>
      <c r="G636" s="3862" t="s">
        <v>1705</v>
      </c>
      <c r="H636" s="2954"/>
      <c r="I636" s="3961" t="s">
        <v>1561</v>
      </c>
      <c r="J636" s="2953"/>
      <c r="K636" s="2954"/>
      <c r="L636" s="3962"/>
      <c r="M636" s="2953"/>
    </row>
    <row r="637" spans="2:13" ht="13.5" customHeight="1">
      <c r="B637" s="2882"/>
      <c r="C637" s="2912"/>
      <c r="D637" s="2941"/>
      <c r="E637" s="2882"/>
      <c r="F637" s="2912"/>
      <c r="G637" s="2941"/>
      <c r="H637" s="2912"/>
      <c r="I637" s="2941"/>
      <c r="J637" s="2882"/>
      <c r="K637" s="2912"/>
      <c r="L637" s="2941"/>
      <c r="M637" s="2885"/>
    </row>
    <row r="638" spans="2:13" ht="13.5" customHeight="1">
      <c r="B638" s="2901"/>
      <c r="C638" s="2955"/>
      <c r="D638" s="2948"/>
      <c r="E638" s="2901"/>
      <c r="F638" s="2955"/>
      <c r="G638" s="2948"/>
      <c r="H638" s="2955"/>
      <c r="I638" s="2948"/>
      <c r="J638" s="2901"/>
      <c r="K638" s="2955"/>
      <c r="L638" s="2948"/>
      <c r="M638" s="2901"/>
    </row>
    <row r="639" spans="2:13" ht="13.5" customHeight="1">
      <c r="B639" s="3812" t="s">
        <v>1080</v>
      </c>
      <c r="C639" s="2954"/>
      <c r="D639" s="3861" t="s">
        <v>728</v>
      </c>
      <c r="E639" s="2993"/>
      <c r="F639" s="2994"/>
      <c r="G639" s="3862" t="s">
        <v>1706</v>
      </c>
      <c r="H639" s="2954"/>
      <c r="I639" s="3858"/>
      <c r="J639" s="2953"/>
      <c r="K639" s="2954"/>
      <c r="L639" s="3962"/>
      <c r="M639" s="2953"/>
    </row>
    <row r="640" spans="2:13" ht="13.5" customHeight="1">
      <c r="B640" s="2882"/>
      <c r="C640" s="2912"/>
      <c r="D640" s="2941"/>
      <c r="E640" s="2882"/>
      <c r="F640" s="2912"/>
      <c r="G640" s="2941"/>
      <c r="H640" s="2912"/>
      <c r="I640" s="2941"/>
      <c r="J640" s="2882"/>
      <c r="K640" s="2912"/>
      <c r="L640" s="2941"/>
      <c r="M640" s="2885"/>
    </row>
    <row r="641" spans="2:13" ht="13.5" customHeight="1">
      <c r="B641" s="2901"/>
      <c r="C641" s="2955"/>
      <c r="D641" s="2948"/>
      <c r="E641" s="2901"/>
      <c r="F641" s="2955"/>
      <c r="G641" s="2948"/>
      <c r="H641" s="2955"/>
      <c r="I641" s="2948"/>
      <c r="J641" s="2901"/>
      <c r="K641" s="2955"/>
      <c r="L641" s="2948"/>
      <c r="M641" s="2901"/>
    </row>
    <row r="642" spans="2:13" ht="13.5" customHeight="1">
      <c r="B642" s="3812" t="s">
        <v>1082</v>
      </c>
      <c r="C642" s="2954"/>
      <c r="D642" s="3861" t="s">
        <v>726</v>
      </c>
      <c r="E642" s="2993"/>
      <c r="F642" s="2994"/>
      <c r="G642" s="3862" t="s">
        <v>1083</v>
      </c>
      <c r="H642" s="2954"/>
      <c r="I642" s="3961" t="s">
        <v>1707</v>
      </c>
      <c r="J642" s="2953"/>
      <c r="K642" s="2954"/>
      <c r="L642" s="3962"/>
      <c r="M642" s="2953"/>
    </row>
    <row r="643" spans="2:13" ht="13.5" customHeight="1">
      <c r="B643" s="2882"/>
      <c r="C643" s="2912"/>
      <c r="D643" s="2941"/>
      <c r="E643" s="2882"/>
      <c r="F643" s="2912"/>
      <c r="G643" s="2941"/>
      <c r="H643" s="2912"/>
      <c r="I643" s="2941"/>
      <c r="J643" s="2882"/>
      <c r="K643" s="2912"/>
      <c r="L643" s="2941"/>
      <c r="M643" s="2885"/>
    </row>
    <row r="644" spans="2:13" ht="13.5" customHeight="1">
      <c r="B644" s="2901"/>
      <c r="C644" s="2955"/>
      <c r="D644" s="2948"/>
      <c r="E644" s="2901"/>
      <c r="F644" s="2955"/>
      <c r="G644" s="2948"/>
      <c r="H644" s="2955"/>
      <c r="I644" s="2948"/>
      <c r="J644" s="2901"/>
      <c r="K644" s="2955"/>
      <c r="L644" s="2948"/>
      <c r="M644" s="2901"/>
    </row>
    <row r="645" spans="2:13" ht="13.5" customHeight="1">
      <c r="B645" s="3812" t="s">
        <v>1708</v>
      </c>
      <c r="C645" s="2954"/>
      <c r="D645" s="3861" t="s">
        <v>726</v>
      </c>
      <c r="E645" s="2993"/>
      <c r="F645" s="2994"/>
      <c r="G645" s="3862" t="s">
        <v>1709</v>
      </c>
      <c r="H645" s="2954"/>
      <c r="I645" s="3961" t="s">
        <v>1564</v>
      </c>
      <c r="J645" s="2953"/>
      <c r="K645" s="2954"/>
      <c r="L645" s="3962"/>
      <c r="M645" s="2953"/>
    </row>
    <row r="646" spans="2:13" ht="13.5" customHeight="1">
      <c r="B646" s="2882"/>
      <c r="C646" s="2912"/>
      <c r="D646" s="2941"/>
      <c r="E646" s="2882"/>
      <c r="F646" s="2912"/>
      <c r="G646" s="2941"/>
      <c r="H646" s="2912"/>
      <c r="I646" s="2941"/>
      <c r="J646" s="2882"/>
      <c r="K646" s="2912"/>
      <c r="L646" s="2941"/>
      <c r="M646" s="2885"/>
    </row>
    <row r="647" spans="2:13" ht="13.5" customHeight="1">
      <c r="B647" s="2901"/>
      <c r="C647" s="2955"/>
      <c r="D647" s="2948"/>
      <c r="E647" s="2901"/>
      <c r="F647" s="2955"/>
      <c r="G647" s="2948"/>
      <c r="H647" s="2955"/>
      <c r="I647" s="2948"/>
      <c r="J647" s="2901"/>
      <c r="K647" s="2955"/>
      <c r="L647" s="2948"/>
      <c r="M647" s="2901"/>
    </row>
    <row r="648" spans="2:13" ht="13.5" customHeight="1">
      <c r="B648" s="3812" t="s">
        <v>1091</v>
      </c>
      <c r="C648" s="2954"/>
      <c r="D648" s="3861" t="s">
        <v>726</v>
      </c>
      <c r="E648" s="2993"/>
      <c r="F648" s="2994"/>
      <c r="G648" s="3862" t="s">
        <v>1566</v>
      </c>
      <c r="H648" s="2954"/>
      <c r="I648" s="3961" t="s">
        <v>1710</v>
      </c>
      <c r="J648" s="2953"/>
      <c r="K648" s="2954"/>
      <c r="L648" s="3962"/>
      <c r="M648" s="2953"/>
    </row>
    <row r="649" spans="2:13" ht="13.5" customHeight="1">
      <c r="B649" s="2882"/>
      <c r="C649" s="2912"/>
      <c r="D649" s="2941"/>
      <c r="E649" s="2882"/>
      <c r="F649" s="2912"/>
      <c r="G649" s="2941"/>
      <c r="H649" s="2912"/>
      <c r="I649" s="2941"/>
      <c r="J649" s="2882"/>
      <c r="K649" s="2912"/>
      <c r="L649" s="2941"/>
      <c r="M649" s="2885"/>
    </row>
    <row r="650" spans="2:13" ht="13.5" customHeight="1">
      <c r="B650" s="2901"/>
      <c r="C650" s="2955"/>
      <c r="D650" s="2948"/>
      <c r="E650" s="2901"/>
      <c r="F650" s="2955"/>
      <c r="G650" s="2948"/>
      <c r="H650" s="2955"/>
      <c r="I650" s="2948"/>
      <c r="J650" s="2901"/>
      <c r="K650" s="2955"/>
      <c r="L650" s="2948"/>
      <c r="M650" s="2901"/>
    </row>
    <row r="651" spans="2:13" ht="33" customHeight="1">
      <c r="B651" s="3816" t="s">
        <v>1711</v>
      </c>
      <c r="C651" s="2933"/>
      <c r="D651" s="2933"/>
      <c r="E651" s="2933"/>
      <c r="F651" s="2933"/>
      <c r="G651" s="2933"/>
      <c r="H651" s="2933"/>
      <c r="I651" s="2933"/>
      <c r="J651" s="2933"/>
      <c r="K651" s="2933"/>
      <c r="L651" s="2933"/>
      <c r="M651" s="2933"/>
    </row>
    <row r="652" spans="2:13" ht="13.5" customHeight="1">
      <c r="B652" s="1827"/>
      <c r="C652" s="1827"/>
      <c r="D652" s="1827"/>
      <c r="E652" s="1827"/>
      <c r="F652" s="1827"/>
      <c r="G652" s="1827"/>
      <c r="H652" s="1827"/>
      <c r="I652" s="1827"/>
      <c r="J652" s="1827"/>
      <c r="K652" s="1827"/>
      <c r="L652" s="1827"/>
      <c r="M652" s="1827"/>
    </row>
    <row r="653" spans="2:13" ht="13.5" customHeight="1">
      <c r="B653" s="3157" t="s">
        <v>1712</v>
      </c>
      <c r="C653" s="2885"/>
      <c r="D653" s="2885"/>
      <c r="E653" s="2885"/>
      <c r="F653" s="2885"/>
      <c r="G653" s="2885"/>
      <c r="H653" s="2885"/>
      <c r="I653" s="2885"/>
      <c r="J653" s="2885"/>
      <c r="K653" s="2885"/>
      <c r="L653" s="2885"/>
      <c r="M653" s="2885"/>
    </row>
    <row r="654" spans="2:13" ht="13.5" customHeight="1">
      <c r="B654" s="2885"/>
      <c r="C654" s="2885"/>
      <c r="D654" s="2885"/>
      <c r="E654" s="2885"/>
      <c r="F654" s="2885"/>
      <c r="G654" s="2885"/>
      <c r="H654" s="2885"/>
      <c r="I654" s="2885"/>
      <c r="J654" s="2885"/>
      <c r="K654" s="2885"/>
      <c r="L654" s="2885"/>
      <c r="M654" s="2885"/>
    </row>
    <row r="655" spans="2:13" ht="13.5" customHeight="1">
      <c r="B655" s="263"/>
      <c r="C655" s="263"/>
      <c r="D655" s="263"/>
      <c r="E655" s="263"/>
      <c r="F655" s="263"/>
      <c r="G655" s="263"/>
      <c r="H655" s="263"/>
      <c r="I655" s="263"/>
      <c r="J655" s="263"/>
      <c r="K655" s="263"/>
      <c r="L655" s="263"/>
      <c r="M655" s="263"/>
    </row>
    <row r="656" spans="2:13" ht="47.25" customHeight="1">
      <c r="B656" s="3843" t="s">
        <v>1713</v>
      </c>
      <c r="C656" s="2882"/>
      <c r="D656" s="2882"/>
      <c r="E656" s="2882"/>
      <c r="F656" s="2882"/>
      <c r="G656" s="2882"/>
      <c r="H656" s="2882"/>
      <c r="I656" s="3334" t="s">
        <v>1714</v>
      </c>
      <c r="J656" s="2885"/>
      <c r="K656" s="2885"/>
      <c r="L656" s="2885"/>
      <c r="M656" s="2885"/>
    </row>
    <row r="657" spans="1:13" ht="13.5" customHeight="1">
      <c r="A657" s="1"/>
      <c r="B657" s="2882"/>
      <c r="C657" s="2882"/>
      <c r="D657" s="2882"/>
      <c r="E657" s="2882"/>
      <c r="F657" s="2882"/>
      <c r="G657" s="2882"/>
      <c r="H657" s="2882"/>
      <c r="I657" s="2913"/>
      <c r="J657" s="2913"/>
      <c r="K657" s="2913"/>
      <c r="L657" s="2913"/>
      <c r="M657" s="2913"/>
    </row>
    <row r="658" spans="1:13" ht="167.25" customHeight="1">
      <c r="A658" s="1"/>
      <c r="B658" s="3857" t="s">
        <v>1715</v>
      </c>
      <c r="C658" s="2882"/>
      <c r="D658" s="2882"/>
      <c r="E658" s="2882"/>
      <c r="F658" s="2882"/>
      <c r="G658" s="2882"/>
      <c r="H658" s="2912"/>
      <c r="I658" s="3862" t="s">
        <v>1716</v>
      </c>
      <c r="J658" s="2953"/>
      <c r="K658" s="2953"/>
      <c r="L658" s="2953"/>
      <c r="M658" s="2953"/>
    </row>
    <row r="659" spans="1:13" ht="105.75" customHeight="1">
      <c r="A659" s="1"/>
      <c r="B659" s="2882"/>
      <c r="C659" s="2882"/>
      <c r="D659" s="2882"/>
      <c r="E659" s="2882"/>
      <c r="F659" s="2882"/>
      <c r="G659" s="2882"/>
      <c r="H659" s="2912"/>
      <c r="I659" s="2941"/>
      <c r="J659" s="2882"/>
      <c r="K659" s="2882"/>
      <c r="L659" s="2882"/>
      <c r="M659" s="2882"/>
    </row>
    <row r="660" spans="1:13" ht="13.5" customHeight="1">
      <c r="A660" s="1"/>
      <c r="B660" s="2901"/>
      <c r="C660" s="2901"/>
      <c r="D660" s="2901"/>
      <c r="E660" s="2901"/>
      <c r="F660" s="2901"/>
      <c r="G660" s="2901"/>
      <c r="H660" s="2955"/>
      <c r="I660" s="2948"/>
      <c r="J660" s="2901"/>
      <c r="K660" s="2901"/>
      <c r="L660" s="2901"/>
      <c r="M660" s="2901"/>
    </row>
    <row r="661" spans="1:13" ht="13.5" customHeight="1">
      <c r="A661" s="263"/>
      <c r="B661" s="263"/>
      <c r="C661" s="263"/>
      <c r="D661" s="263"/>
      <c r="E661" s="263"/>
      <c r="F661" s="263"/>
      <c r="G661" s="263"/>
      <c r="H661" s="263"/>
      <c r="I661" s="263"/>
      <c r="J661" s="263"/>
      <c r="K661" s="263"/>
      <c r="L661" s="263"/>
      <c r="M661" s="263"/>
    </row>
    <row r="662" spans="1:13" ht="13.5" customHeight="1">
      <c r="A662" s="1785" t="s">
        <v>205</v>
      </c>
      <c r="B662" s="1785" t="s">
        <v>1569</v>
      </c>
      <c r="C662" s="1785"/>
      <c r="D662" s="1785"/>
      <c r="E662" s="1785"/>
      <c r="F662" s="1785"/>
      <c r="G662" s="1785" t="s">
        <v>205</v>
      </c>
      <c r="H662" s="1785" t="s">
        <v>205</v>
      </c>
      <c r="I662" s="1785" t="s">
        <v>205</v>
      </c>
      <c r="J662" s="1785" t="s">
        <v>205</v>
      </c>
      <c r="K662" s="1785" t="s">
        <v>205</v>
      </c>
      <c r="L662" s="1785" t="s">
        <v>205</v>
      </c>
      <c r="M662" s="1785" t="s">
        <v>205</v>
      </c>
    </row>
    <row r="663" spans="1:13" ht="13.5" customHeight="1">
      <c r="A663" s="263"/>
      <c r="B663" s="263"/>
      <c r="C663" s="263"/>
      <c r="D663" s="263"/>
      <c r="E663" s="263"/>
      <c r="F663" s="263"/>
      <c r="G663" s="263"/>
      <c r="H663" s="263"/>
      <c r="I663" s="263"/>
      <c r="J663" s="263"/>
      <c r="K663" s="263"/>
      <c r="L663" s="263"/>
      <c r="M663" s="263"/>
    </row>
    <row r="664" spans="1:13" ht="14.25" customHeight="1">
      <c r="A664" s="263"/>
      <c r="B664" s="3885" t="s">
        <v>1717</v>
      </c>
      <c r="C664" s="2885"/>
      <c r="D664" s="2885"/>
      <c r="E664" s="2912"/>
      <c r="F664" s="3885">
        <v>2022</v>
      </c>
      <c r="G664" s="2885"/>
      <c r="H664" s="2885"/>
      <c r="I664" s="2912"/>
      <c r="J664" s="3885">
        <v>2023</v>
      </c>
      <c r="K664" s="2885"/>
      <c r="L664" s="2885"/>
      <c r="M664" s="2885"/>
    </row>
    <row r="665" spans="1:13" ht="14.25" customHeight="1">
      <c r="A665" s="263"/>
      <c r="B665" s="2913"/>
      <c r="C665" s="2913"/>
      <c r="D665" s="2913"/>
      <c r="E665" s="2914"/>
      <c r="F665" s="3888" t="s">
        <v>1547</v>
      </c>
      <c r="G665" s="3964"/>
      <c r="H665" s="3888" t="s">
        <v>1571</v>
      </c>
      <c r="I665" s="3964"/>
      <c r="J665" s="3963" t="s">
        <v>1547</v>
      </c>
      <c r="K665" s="3964"/>
      <c r="L665" s="3888" t="s">
        <v>1571</v>
      </c>
      <c r="M665" s="3964"/>
    </row>
    <row r="666" spans="1:13" ht="14.25" customHeight="1">
      <c r="A666" s="263"/>
      <c r="B666" s="3895" t="s">
        <v>1572</v>
      </c>
      <c r="C666" s="3890"/>
      <c r="D666" s="3890"/>
      <c r="E666" s="3891"/>
      <c r="F666" s="3895">
        <v>32.700000000000003</v>
      </c>
      <c r="G666" s="3935"/>
      <c r="H666" s="3936" t="s">
        <v>1573</v>
      </c>
      <c r="I666" s="2953"/>
      <c r="J666" s="3937">
        <v>208.3</v>
      </c>
      <c r="K666" s="3935"/>
      <c r="L666" s="3936" t="s">
        <v>1574</v>
      </c>
      <c r="M666" s="2953"/>
    </row>
    <row r="667" spans="1:13" ht="14.25" customHeight="1">
      <c r="A667" s="263"/>
      <c r="B667" s="2971" t="s">
        <v>1575</v>
      </c>
      <c r="C667" s="2897"/>
      <c r="D667" s="2897"/>
      <c r="E667" s="2898"/>
      <c r="F667" s="2971">
        <v>144.69999999999999</v>
      </c>
      <c r="G667" s="3938"/>
      <c r="H667" s="2882"/>
      <c r="I667" s="2882"/>
      <c r="J667" s="3949">
        <v>675.3</v>
      </c>
      <c r="K667" s="3938"/>
      <c r="L667" s="2882"/>
      <c r="M667" s="2882"/>
    </row>
    <row r="668" spans="1:13" ht="14.25" customHeight="1">
      <c r="A668" s="263"/>
      <c r="B668" s="2971" t="s">
        <v>1576</v>
      </c>
      <c r="C668" s="2897"/>
      <c r="D668" s="2897"/>
      <c r="E668" s="2898"/>
      <c r="F668" s="2971">
        <v>590.9</v>
      </c>
      <c r="G668" s="3938"/>
      <c r="H668" s="2882"/>
      <c r="I668" s="2882"/>
      <c r="J668" s="3950">
        <v>1359.1</v>
      </c>
      <c r="K668" s="3938"/>
      <c r="L668" s="2882"/>
      <c r="M668" s="2882"/>
    </row>
    <row r="669" spans="1:13" ht="14.25" customHeight="1">
      <c r="A669" s="263"/>
      <c r="B669" s="2971" t="s">
        <v>1577</v>
      </c>
      <c r="C669" s="2897"/>
      <c r="D669" s="2897"/>
      <c r="E669" s="2898"/>
      <c r="F669" s="2971">
        <v>44</v>
      </c>
      <c r="G669" s="3938"/>
      <c r="H669" s="2882"/>
      <c r="I669" s="2882"/>
      <c r="J669" s="3949">
        <v>853.9</v>
      </c>
      <c r="K669" s="3938"/>
      <c r="L669" s="2882"/>
      <c r="M669" s="2882"/>
    </row>
    <row r="670" spans="1:13" ht="14.25" customHeight="1">
      <c r="A670" s="263"/>
      <c r="B670" s="3903" t="s">
        <v>43</v>
      </c>
      <c r="C670" s="2903"/>
      <c r="D670" s="2903"/>
      <c r="E670" s="2904"/>
      <c r="F670" s="3903">
        <v>812.3</v>
      </c>
      <c r="G670" s="3939"/>
      <c r="H670" s="2901"/>
      <c r="I670" s="2901"/>
      <c r="J670" s="3940">
        <v>3096.6</v>
      </c>
      <c r="K670" s="3939"/>
      <c r="L670" s="2901"/>
      <c r="M670" s="2901"/>
    </row>
    <row r="671" spans="1:13" ht="14.25" customHeight="1">
      <c r="A671" s="263"/>
      <c r="B671" s="3897" t="s">
        <v>1578</v>
      </c>
      <c r="C671" s="2933"/>
      <c r="D671" s="2933"/>
      <c r="E671" s="2933"/>
      <c r="F671" s="2933"/>
      <c r="G671" s="2933"/>
      <c r="H671" s="2933"/>
      <c r="I671" s="2933"/>
      <c r="J671" s="2933"/>
      <c r="K671" s="2933"/>
      <c r="L671" s="2933"/>
      <c r="M671" s="2933"/>
    </row>
    <row r="672" spans="1:13" ht="13.5" customHeight="1">
      <c r="A672" s="263"/>
      <c r="B672" s="2901"/>
      <c r="C672" s="2901"/>
      <c r="D672" s="2901"/>
      <c r="E672" s="2901"/>
      <c r="F672" s="2901"/>
      <c r="G672" s="2901"/>
      <c r="H672" s="2901"/>
      <c r="I672" s="2901"/>
      <c r="J672" s="2901"/>
      <c r="K672" s="2901"/>
      <c r="L672" s="2901"/>
      <c r="M672" s="2901"/>
    </row>
    <row r="675" spans="1:13" ht="13.5" customHeight="1">
      <c r="A675" s="1785" t="s">
        <v>205</v>
      </c>
      <c r="B675" s="3063" t="s">
        <v>1579</v>
      </c>
      <c r="C675" s="2885"/>
      <c r="D675" s="2885"/>
      <c r="E675" s="2885"/>
      <c r="F675" s="2885"/>
      <c r="G675" s="2885"/>
      <c r="H675" s="2885"/>
      <c r="I675" s="2885"/>
      <c r="J675" s="2885"/>
      <c r="K675" s="2885"/>
      <c r="L675" s="1864" t="s">
        <v>205</v>
      </c>
      <c r="M675" s="1864" t="s">
        <v>205</v>
      </c>
    </row>
    <row r="676" spans="1:13" ht="13.5" customHeight="1">
      <c r="A676" s="263"/>
      <c r="B676" s="263"/>
      <c r="C676" s="263"/>
      <c r="D676" s="263"/>
      <c r="E676" s="263"/>
      <c r="F676" s="263"/>
      <c r="G676" s="263"/>
      <c r="H676" s="263"/>
      <c r="I676" s="263"/>
      <c r="J676" s="263"/>
      <c r="K676" s="263"/>
      <c r="L676" s="263"/>
      <c r="M676" s="263"/>
    </row>
    <row r="677" spans="1:13" ht="14.25" customHeight="1">
      <c r="A677" s="263"/>
      <c r="B677" s="3885" t="s">
        <v>1580</v>
      </c>
      <c r="C677" s="2885"/>
      <c r="D677" s="2885"/>
      <c r="E677" s="2912"/>
      <c r="F677" s="3951">
        <v>2022</v>
      </c>
      <c r="G677" s="2885"/>
      <c r="H677" s="2885"/>
      <c r="I677" s="3952">
        <v>2023</v>
      </c>
      <c r="J677" s="2885"/>
      <c r="K677" s="3256"/>
      <c r="L677" s="3952">
        <v>2024</v>
      </c>
      <c r="M677" s="2885"/>
    </row>
    <row r="678" spans="1:13" ht="13.5" customHeight="1">
      <c r="A678" s="263"/>
      <c r="B678" s="2913"/>
      <c r="C678" s="2913"/>
      <c r="D678" s="2913"/>
      <c r="E678" s="2914"/>
      <c r="F678" s="2918"/>
      <c r="G678" s="2913"/>
      <c r="H678" s="2913"/>
      <c r="I678" s="3953"/>
      <c r="J678" s="2913"/>
      <c r="K678" s="3954"/>
      <c r="L678" s="3953"/>
      <c r="M678" s="2913"/>
    </row>
    <row r="679" spans="1:13" ht="14.25" customHeight="1">
      <c r="A679" s="263"/>
      <c r="B679" s="3914" t="s">
        <v>1581</v>
      </c>
      <c r="C679" s="2922"/>
      <c r="D679" s="2922"/>
      <c r="E679" s="2923"/>
      <c r="F679" s="3955">
        <v>249.1</v>
      </c>
      <c r="G679" s="3890"/>
      <c r="H679" s="3890"/>
      <c r="I679" s="3956">
        <v>114301.4</v>
      </c>
      <c r="J679" s="3890"/>
      <c r="K679" s="3957"/>
      <c r="L679" s="3956">
        <v>114266.1</v>
      </c>
      <c r="M679" s="3890"/>
    </row>
    <row r="680" spans="1:13" ht="14.25" customHeight="1">
      <c r="A680" s="263"/>
      <c r="B680" s="2971" t="s">
        <v>1582</v>
      </c>
      <c r="C680" s="2897"/>
      <c r="D680" s="2897"/>
      <c r="E680" s="2898"/>
      <c r="F680" s="3958">
        <v>25.8</v>
      </c>
      <c r="G680" s="2897"/>
      <c r="H680" s="2897"/>
      <c r="I680" s="3959">
        <v>31.2</v>
      </c>
      <c r="J680" s="2897"/>
      <c r="K680" s="3944"/>
      <c r="L680" s="3959">
        <v>31.2</v>
      </c>
      <c r="M680" s="2897"/>
    </row>
    <row r="681" spans="1:13" ht="14.25" customHeight="1">
      <c r="A681" s="263"/>
      <c r="B681" s="2971" t="s">
        <v>1583</v>
      </c>
      <c r="C681" s="2897"/>
      <c r="D681" s="2897"/>
      <c r="E681" s="2898"/>
      <c r="F681" s="3960">
        <v>0.1036</v>
      </c>
      <c r="G681" s="2897"/>
      <c r="H681" s="2897"/>
      <c r="I681" s="3943">
        <v>2.9999999999999997E-4</v>
      </c>
      <c r="J681" s="2897"/>
      <c r="K681" s="3944"/>
      <c r="L681" s="3943">
        <v>2.9999999999999997E-4</v>
      </c>
      <c r="M681" s="2897"/>
    </row>
    <row r="682" spans="1:13" ht="14.25" customHeight="1">
      <c r="A682" s="263"/>
      <c r="B682" s="3915" t="s">
        <v>1584</v>
      </c>
      <c r="C682" s="3597"/>
      <c r="D682" s="3597"/>
      <c r="E682" s="3911"/>
      <c r="F682" s="3945" t="s">
        <v>1585</v>
      </c>
      <c r="G682" s="3597"/>
      <c r="H682" s="3597"/>
      <c r="I682" s="3946" t="s">
        <v>1586</v>
      </c>
      <c r="J682" s="3597"/>
      <c r="K682" s="3947"/>
      <c r="L682" s="3948"/>
      <c r="M682" s="3597"/>
    </row>
    <row r="683" spans="1:13" ht="13.5" customHeight="1">
      <c r="A683" s="263"/>
      <c r="B683" s="2882"/>
      <c r="C683" s="2882"/>
      <c r="D683" s="2882"/>
      <c r="E683" s="2912"/>
      <c r="F683" s="2941"/>
      <c r="G683" s="2882"/>
      <c r="H683" s="2882"/>
      <c r="I683" s="3823"/>
      <c r="J683" s="2882"/>
      <c r="K683" s="3256"/>
      <c r="L683" s="3823"/>
      <c r="M683" s="2882"/>
    </row>
    <row r="684" spans="1:13" ht="40.5" customHeight="1">
      <c r="A684" s="263"/>
      <c r="B684" s="2882"/>
      <c r="C684" s="2882"/>
      <c r="D684" s="2882"/>
      <c r="E684" s="2912"/>
      <c r="F684" s="2941"/>
      <c r="G684" s="2882"/>
      <c r="H684" s="2882"/>
      <c r="I684" s="3823"/>
      <c r="J684" s="2882"/>
      <c r="K684" s="3256"/>
      <c r="L684" s="3823"/>
      <c r="M684" s="2882"/>
    </row>
    <row r="685" spans="1:13" ht="13.5" customHeight="1">
      <c r="A685" s="263"/>
      <c r="B685" s="2882"/>
      <c r="C685" s="2882"/>
      <c r="D685" s="2882"/>
      <c r="E685" s="2912"/>
      <c r="F685" s="2941"/>
      <c r="G685" s="2882"/>
      <c r="H685" s="2882"/>
      <c r="I685" s="3823"/>
      <c r="J685" s="2882"/>
      <c r="K685" s="3256"/>
      <c r="L685" s="3823"/>
      <c r="M685" s="2882"/>
    </row>
    <row r="686" spans="1:13" ht="13.5" customHeight="1">
      <c r="A686" s="263"/>
      <c r="B686" s="2882"/>
      <c r="C686" s="2882"/>
      <c r="D686" s="2882"/>
      <c r="E686" s="2912"/>
      <c r="F686" s="2941"/>
      <c r="G686" s="2882"/>
      <c r="H686" s="2882"/>
      <c r="I686" s="3823"/>
      <c r="J686" s="2882"/>
      <c r="K686" s="3256"/>
      <c r="L686" s="3823"/>
      <c r="M686" s="2882"/>
    </row>
    <row r="687" spans="1:13" ht="13.5" customHeight="1">
      <c r="A687" s="263"/>
      <c r="B687" s="2901"/>
      <c r="C687" s="2901"/>
      <c r="D687" s="2901"/>
      <c r="E687" s="2955"/>
      <c r="F687" s="2948"/>
      <c r="G687" s="2901"/>
      <c r="H687" s="2901"/>
      <c r="I687" s="3824"/>
      <c r="J687" s="2901"/>
      <c r="K687" s="3830"/>
      <c r="L687" s="3824"/>
      <c r="M687" s="2901"/>
    </row>
    <row r="689" spans="1:13" ht="13.5" customHeight="1">
      <c r="A689" s="263"/>
      <c r="B689" s="3941" t="s">
        <v>1718</v>
      </c>
      <c r="C689" s="2885"/>
      <c r="D689" s="2885"/>
      <c r="E689" s="2885"/>
      <c r="F689" s="2885"/>
      <c r="G689" s="2885"/>
      <c r="H689" s="2885"/>
      <c r="I689" s="263"/>
      <c r="J689" s="263"/>
      <c r="K689" s="263"/>
      <c r="L689" s="263"/>
      <c r="M689" s="263"/>
    </row>
    <row r="690" spans="1:13" ht="13.5" customHeight="1">
      <c r="A690" s="263"/>
      <c r="B690" s="2885"/>
      <c r="C690" s="2882"/>
      <c r="D690" s="2882"/>
      <c r="E690" s="2882"/>
      <c r="F690" s="2882"/>
      <c r="G690" s="2882"/>
      <c r="H690" s="2885"/>
      <c r="I690" s="263"/>
      <c r="J690" s="263"/>
      <c r="K690" s="263"/>
      <c r="L690" s="263"/>
      <c r="M690" s="263"/>
    </row>
    <row r="691" spans="1:13" ht="13.5" customHeight="1">
      <c r="A691" s="263"/>
      <c r="B691" s="2885"/>
      <c r="C691" s="2885"/>
      <c r="D691" s="2885"/>
      <c r="E691" s="2885"/>
      <c r="F691" s="2885"/>
      <c r="G691" s="2885"/>
      <c r="H691" s="2885"/>
      <c r="I691" s="263"/>
      <c r="J691" s="263"/>
      <c r="K691" s="263"/>
      <c r="L691" s="263"/>
      <c r="M691" s="263"/>
    </row>
    <row r="692" spans="1:13" ht="13.5" customHeight="1">
      <c r="A692" s="1214"/>
      <c r="B692" s="1213" t="s">
        <v>1587</v>
      </c>
      <c r="C692" s="1213"/>
      <c r="D692" s="1213"/>
      <c r="E692" s="1213"/>
      <c r="F692" s="1213"/>
      <c r="G692" s="1213"/>
      <c r="H692" s="1214"/>
      <c r="I692" s="1214"/>
      <c r="J692" s="1214"/>
      <c r="K692" s="1214"/>
      <c r="L692" s="1214"/>
      <c r="M692" s="1214"/>
    </row>
    <row r="693" spans="1:13" ht="13.5" customHeight="1">
      <c r="A693" s="263"/>
      <c r="B693" s="263"/>
      <c r="C693" s="263"/>
      <c r="D693" s="263"/>
      <c r="E693" s="263"/>
      <c r="F693" s="263"/>
      <c r="G693" s="263"/>
      <c r="H693" s="263"/>
      <c r="I693" s="263"/>
      <c r="J693" s="263"/>
      <c r="K693" s="263"/>
      <c r="L693" s="263"/>
      <c r="M693" s="263"/>
    </row>
    <row r="694" spans="1:13" ht="13.5" customHeight="1">
      <c r="A694" s="263"/>
      <c r="B694" s="263"/>
      <c r="C694" s="263"/>
      <c r="D694" s="263"/>
      <c r="E694" s="263"/>
      <c r="F694" s="263"/>
      <c r="G694" s="263"/>
      <c r="H694" s="263"/>
      <c r="I694" s="263"/>
      <c r="J694" s="263"/>
      <c r="K694" s="263"/>
      <c r="L694" s="263"/>
      <c r="M694" s="263"/>
    </row>
    <row r="695" spans="1:13" ht="13.5" customHeight="1">
      <c r="A695" s="1785" t="s">
        <v>205</v>
      </c>
      <c r="B695" s="1785" t="s">
        <v>1588</v>
      </c>
      <c r="C695" s="1785"/>
      <c r="D695" s="1785"/>
      <c r="E695" s="1785"/>
      <c r="F695" s="1785"/>
      <c r="G695" s="1785"/>
      <c r="H695" s="1785"/>
      <c r="I695" s="1785"/>
      <c r="J695" s="1785"/>
      <c r="K695" s="1785"/>
      <c r="L695" s="1785" t="s">
        <v>205</v>
      </c>
      <c r="M695" s="1785" t="s">
        <v>205</v>
      </c>
    </row>
    <row r="696" spans="1:13" ht="13.5" customHeight="1">
      <c r="A696" s="263"/>
      <c r="B696" s="263"/>
      <c r="C696" s="263"/>
      <c r="D696" s="263"/>
      <c r="E696" s="263"/>
      <c r="F696" s="263"/>
      <c r="G696" s="263"/>
      <c r="H696" s="263"/>
      <c r="I696" s="263"/>
      <c r="J696" s="263"/>
      <c r="K696" s="263"/>
      <c r="L696" s="263"/>
      <c r="M696" s="263"/>
    </row>
    <row r="697" spans="1:13" ht="14.25" customHeight="1">
      <c r="A697" s="263"/>
      <c r="B697" s="3885" t="s">
        <v>1719</v>
      </c>
      <c r="C697" s="2885"/>
      <c r="D697" s="2885"/>
      <c r="E697" s="2885"/>
      <c r="F697" s="2885"/>
      <c r="G697" s="2912"/>
      <c r="H697" s="2645">
        <v>2022</v>
      </c>
      <c r="I697" s="1270"/>
      <c r="J697" s="3934">
        <v>2023</v>
      </c>
      <c r="K697" s="2912"/>
      <c r="L697" s="3934">
        <v>2024</v>
      </c>
      <c r="M697" s="2912"/>
    </row>
    <row r="698" spans="1:13" ht="13.5" customHeight="1">
      <c r="A698" s="263"/>
      <c r="B698" s="2885"/>
      <c r="C698" s="2885"/>
      <c r="D698" s="2885"/>
      <c r="E698" s="2885"/>
      <c r="F698" s="2885"/>
      <c r="G698" s="2912"/>
      <c r="H698" s="2669" t="s">
        <v>1272</v>
      </c>
      <c r="I698" s="1221" t="s">
        <v>1273</v>
      </c>
      <c r="J698" s="2669" t="s">
        <v>1272</v>
      </c>
      <c r="K698" s="2669" t="s">
        <v>1273</v>
      </c>
      <c r="L698" s="2669" t="s">
        <v>1272</v>
      </c>
      <c r="M698" s="2669" t="s">
        <v>1273</v>
      </c>
    </row>
    <row r="699" spans="1:13" ht="14.25" customHeight="1">
      <c r="A699" s="263"/>
      <c r="B699" s="3912" t="s">
        <v>1286</v>
      </c>
      <c r="C699" s="2906"/>
      <c r="D699" s="2906"/>
      <c r="E699" s="2906"/>
      <c r="F699" s="2906"/>
      <c r="G699" s="2944"/>
      <c r="H699" s="2657">
        <v>0.47</v>
      </c>
      <c r="I699" s="2658">
        <v>0.42599999999999999</v>
      </c>
      <c r="J699" s="2657">
        <v>0.47</v>
      </c>
      <c r="K699" s="1232">
        <v>0.47</v>
      </c>
      <c r="L699" s="1274"/>
      <c r="M699" s="2690"/>
    </row>
    <row r="700" spans="1:13" ht="14.25" customHeight="1">
      <c r="A700" s="263"/>
      <c r="B700" s="3897" t="s">
        <v>1590</v>
      </c>
      <c r="C700" s="2933"/>
      <c r="D700" s="2933"/>
      <c r="E700" s="2933"/>
      <c r="F700" s="2933"/>
      <c r="G700" s="2933"/>
      <c r="H700" s="2933"/>
      <c r="I700" s="2933"/>
      <c r="J700" s="2933"/>
      <c r="K700" s="2933"/>
      <c r="L700" s="2933"/>
      <c r="M700" s="2933"/>
    </row>
    <row r="701" spans="1:13" ht="13.5" customHeight="1">
      <c r="A701" s="263"/>
      <c r="B701" s="2882"/>
      <c r="C701" s="2882"/>
      <c r="D701" s="2882"/>
      <c r="E701" s="2882"/>
      <c r="F701" s="2882"/>
      <c r="G701" s="2882"/>
      <c r="H701" s="2882"/>
      <c r="I701" s="2882"/>
      <c r="J701" s="2882"/>
      <c r="K701" s="2882"/>
      <c r="L701" s="2882"/>
      <c r="M701" s="2882"/>
    </row>
    <row r="702" spans="1:13" ht="13.5" customHeight="1">
      <c r="A702" s="263"/>
      <c r="B702" s="2901"/>
      <c r="C702" s="2901"/>
      <c r="D702" s="2901"/>
      <c r="E702" s="2901"/>
      <c r="F702" s="2901"/>
      <c r="G702" s="2901"/>
      <c r="H702" s="2901"/>
      <c r="I702" s="2901"/>
      <c r="J702" s="2901"/>
      <c r="K702" s="2901"/>
      <c r="L702" s="2901"/>
      <c r="M702" s="2901"/>
    </row>
    <row r="703" spans="1:13" ht="13.5" customHeight="1">
      <c r="A703" s="263"/>
      <c r="B703" s="3942" t="s">
        <v>1720</v>
      </c>
      <c r="C703" s="2933"/>
      <c r="D703" s="2933"/>
      <c r="E703" s="2933"/>
      <c r="F703" s="2933"/>
      <c r="G703" s="2933"/>
      <c r="H703" s="2933"/>
      <c r="I703" s="42"/>
      <c r="J703" s="42"/>
      <c r="K703" s="42"/>
      <c r="L703" s="42"/>
      <c r="M703" s="42"/>
    </row>
    <row r="704" spans="1:13" ht="13.5" customHeight="1">
      <c r="A704" s="263"/>
      <c r="B704" s="2885"/>
      <c r="C704" s="2885"/>
      <c r="D704" s="2885"/>
      <c r="E704" s="2885"/>
      <c r="F704" s="2885"/>
      <c r="G704" s="2885"/>
      <c r="H704" s="2885"/>
      <c r="I704" s="263"/>
      <c r="J704" s="263"/>
      <c r="K704" s="263"/>
      <c r="L704" s="263"/>
      <c r="M704" s="263"/>
    </row>
    <row r="705" spans="1:13" ht="13.5" customHeight="1">
      <c r="A705" s="1785" t="s">
        <v>205</v>
      </c>
      <c r="B705" s="1785" t="s">
        <v>1591</v>
      </c>
      <c r="C705" s="1785"/>
      <c r="D705" s="1785"/>
      <c r="E705" s="1785"/>
      <c r="F705" s="1785"/>
      <c r="G705" s="1785"/>
      <c r="H705" s="1785" t="s">
        <v>205</v>
      </c>
      <c r="I705" s="1785" t="s">
        <v>205</v>
      </c>
      <c r="J705" s="1785" t="s">
        <v>205</v>
      </c>
      <c r="K705" s="1785" t="s">
        <v>205</v>
      </c>
      <c r="L705" s="1785" t="s">
        <v>205</v>
      </c>
      <c r="M705" s="1785" t="s">
        <v>205</v>
      </c>
    </row>
    <row r="706" spans="1:13" ht="13.5" customHeight="1">
      <c r="A706" s="2691" t="s">
        <v>205</v>
      </c>
      <c r="B706" s="1785" t="s">
        <v>1592</v>
      </c>
      <c r="C706" s="1785"/>
      <c r="D706" s="1785"/>
      <c r="E706" s="1785"/>
      <c r="F706" s="1785"/>
      <c r="G706" s="1785"/>
      <c r="H706" s="2691" t="s">
        <v>205</v>
      </c>
      <c r="I706" s="2691" t="s">
        <v>205</v>
      </c>
      <c r="J706" s="2691" t="s">
        <v>205</v>
      </c>
      <c r="K706" s="2691" t="s">
        <v>205</v>
      </c>
      <c r="L706" s="2691" t="s">
        <v>205</v>
      </c>
      <c r="M706" s="2691" t="s">
        <v>205</v>
      </c>
    </row>
    <row r="707" spans="1:13" ht="13.5" customHeight="1">
      <c r="A707" s="263"/>
      <c r="B707" s="263"/>
      <c r="C707" s="263"/>
      <c r="D707" s="263"/>
      <c r="E707" s="263"/>
      <c r="F707" s="263"/>
      <c r="G707" s="263"/>
      <c r="H707" s="263"/>
      <c r="I707" s="263"/>
      <c r="J707" s="263"/>
      <c r="K707" s="263"/>
      <c r="L707" s="263"/>
      <c r="M707" s="263"/>
    </row>
    <row r="708" spans="1:13" ht="14.25" customHeight="1">
      <c r="A708" s="263"/>
      <c r="B708" s="3885" t="s">
        <v>1593</v>
      </c>
      <c r="C708" s="2885"/>
      <c r="D708" s="2912"/>
      <c r="E708" s="3886">
        <v>2021</v>
      </c>
      <c r="F708" s="3886">
        <v>2022</v>
      </c>
      <c r="G708" s="3887">
        <v>2023</v>
      </c>
      <c r="H708" s="263"/>
      <c r="I708" s="263"/>
      <c r="J708" s="263"/>
      <c r="K708" s="263"/>
      <c r="L708" s="263"/>
      <c r="M708" s="263"/>
    </row>
    <row r="709" spans="1:13" ht="13.5" customHeight="1">
      <c r="A709" s="263"/>
      <c r="B709" s="2913"/>
      <c r="C709" s="2913"/>
      <c r="D709" s="2914"/>
      <c r="E709" s="2916"/>
      <c r="F709" s="2916"/>
      <c r="G709" s="2918"/>
      <c r="H709" s="263"/>
      <c r="I709" s="263"/>
      <c r="J709" s="263"/>
      <c r="K709" s="263"/>
      <c r="L709" s="263"/>
      <c r="M709" s="263"/>
    </row>
    <row r="710" spans="1:13" ht="14.25" customHeight="1">
      <c r="A710" s="263"/>
      <c r="B710" s="2971" t="s">
        <v>1594</v>
      </c>
      <c r="C710" s="2897"/>
      <c r="D710" s="2898"/>
      <c r="E710" s="1259">
        <v>3558583</v>
      </c>
      <c r="F710" s="1259">
        <v>4927864</v>
      </c>
      <c r="G710" s="1920">
        <v>4033448</v>
      </c>
      <c r="H710" s="263"/>
      <c r="I710" s="263"/>
      <c r="J710" s="263"/>
      <c r="K710" s="263"/>
      <c r="L710" s="263"/>
      <c r="M710" s="263"/>
    </row>
    <row r="711" spans="1:13" ht="14.25" customHeight="1">
      <c r="A711" s="263"/>
      <c r="B711" s="2971" t="s">
        <v>1595</v>
      </c>
      <c r="C711" s="2897"/>
      <c r="D711" s="2898"/>
      <c r="E711" s="1223">
        <v>0</v>
      </c>
      <c r="F711" s="1223">
        <v>0</v>
      </c>
      <c r="G711" s="1920">
        <v>87629</v>
      </c>
      <c r="H711" s="263"/>
      <c r="I711" s="263"/>
      <c r="J711" s="263"/>
      <c r="K711" s="263"/>
      <c r="L711" s="263"/>
      <c r="M711" s="263"/>
    </row>
    <row r="712" spans="1:13" ht="14.25" customHeight="1">
      <c r="A712" s="263"/>
      <c r="B712" s="2899" t="s">
        <v>1596</v>
      </c>
      <c r="C712" s="2897"/>
      <c r="D712" s="2898"/>
      <c r="E712" s="1251">
        <v>3558583</v>
      </c>
      <c r="F712" s="1251">
        <v>4927864</v>
      </c>
      <c r="G712" s="1921">
        <v>4121078</v>
      </c>
      <c r="H712" s="263"/>
      <c r="I712" s="263"/>
      <c r="J712" s="263"/>
      <c r="K712" s="263"/>
      <c r="L712" s="263"/>
      <c r="M712" s="263"/>
    </row>
    <row r="713" spans="1:13" ht="14.25" customHeight="1">
      <c r="A713" s="263"/>
      <c r="B713" s="2899" t="s">
        <v>1597</v>
      </c>
      <c r="C713" s="2897"/>
      <c r="D713" s="2898"/>
      <c r="E713" s="1218">
        <v>0</v>
      </c>
      <c r="F713" s="1218">
        <v>0</v>
      </c>
      <c r="G713" s="1921">
        <v>3252672</v>
      </c>
      <c r="H713" s="263"/>
      <c r="I713" s="263"/>
      <c r="J713" s="263"/>
      <c r="K713" s="263"/>
      <c r="L713" s="263"/>
      <c r="M713" s="263"/>
    </row>
    <row r="714" spans="1:13" ht="14.25" customHeight="1">
      <c r="A714" s="263"/>
      <c r="B714" s="3918" t="s">
        <v>1598</v>
      </c>
      <c r="C714" s="2903"/>
      <c r="D714" s="2904"/>
      <c r="E714" s="2692">
        <v>3558583</v>
      </c>
      <c r="F714" s="2692">
        <v>4927864</v>
      </c>
      <c r="G714" s="2693">
        <v>7373749</v>
      </c>
      <c r="H714" s="263"/>
      <c r="I714" s="263"/>
      <c r="J714" s="263"/>
      <c r="K714" s="263"/>
      <c r="L714" s="263"/>
      <c r="M714" s="263"/>
    </row>
    <row r="715" spans="1:13" ht="13.5" customHeight="1">
      <c r="A715" s="263"/>
      <c r="B715" s="263"/>
      <c r="C715" s="263"/>
      <c r="D715" s="263"/>
      <c r="E715" s="263"/>
      <c r="F715" s="263"/>
      <c r="G715" s="263"/>
      <c r="H715" s="263"/>
      <c r="I715" s="263"/>
      <c r="J715" s="263"/>
      <c r="K715" s="263"/>
      <c r="L715" s="263"/>
      <c r="M715" s="263"/>
    </row>
    <row r="716" spans="1:13" ht="13.5" customHeight="1">
      <c r="A716" s="263"/>
      <c r="B716" s="263"/>
      <c r="C716" s="263"/>
      <c r="D716" s="263"/>
      <c r="E716" s="263"/>
      <c r="F716" s="263"/>
      <c r="G716" s="263"/>
      <c r="H716" s="263"/>
      <c r="I716" s="263"/>
      <c r="J716" s="263"/>
      <c r="K716" s="263"/>
      <c r="L716" s="263"/>
      <c r="M716" s="263"/>
    </row>
    <row r="717" spans="1:13" ht="13.5" customHeight="1">
      <c r="A717" s="1785" t="s">
        <v>205</v>
      </c>
      <c r="B717" s="1785" t="s">
        <v>1599</v>
      </c>
      <c r="C717" s="1785"/>
      <c r="D717" s="1785"/>
      <c r="E717" s="1785"/>
      <c r="F717" s="1785"/>
      <c r="G717" s="1785"/>
      <c r="H717" s="1785" t="s">
        <v>205</v>
      </c>
      <c r="I717" s="1785" t="s">
        <v>205</v>
      </c>
      <c r="J717" s="1785" t="s">
        <v>205</v>
      </c>
      <c r="K717" s="1785" t="s">
        <v>205</v>
      </c>
      <c r="L717" s="1785" t="s">
        <v>205</v>
      </c>
      <c r="M717" s="1785" t="s">
        <v>205</v>
      </c>
    </row>
    <row r="718" spans="1:13" ht="13.5" customHeight="1">
      <c r="A718" s="263"/>
      <c r="B718" s="263"/>
      <c r="C718" s="263"/>
      <c r="D718" s="263"/>
      <c r="E718" s="263"/>
      <c r="F718" s="263"/>
      <c r="G718" s="263"/>
      <c r="H718" s="263"/>
      <c r="I718" s="263"/>
      <c r="J718" s="263"/>
      <c r="K718" s="263"/>
      <c r="L718" s="263"/>
      <c r="M718" s="263"/>
    </row>
    <row r="719" spans="1:13" ht="14.25" customHeight="1">
      <c r="A719" s="263"/>
      <c r="B719" s="3885" t="s">
        <v>1721</v>
      </c>
      <c r="C719" s="2885"/>
      <c r="D719" s="2912"/>
      <c r="E719" s="3886">
        <v>2021</v>
      </c>
      <c r="F719" s="3886">
        <v>2022</v>
      </c>
      <c r="G719" s="3887">
        <v>2023</v>
      </c>
      <c r="H719" s="263"/>
      <c r="I719" s="263"/>
      <c r="J719" s="263"/>
      <c r="K719" s="263"/>
      <c r="L719" s="263"/>
      <c r="M719" s="263"/>
    </row>
    <row r="720" spans="1:13" ht="13.5" customHeight="1">
      <c r="A720" s="263"/>
      <c r="B720" s="2913"/>
      <c r="C720" s="2913"/>
      <c r="D720" s="2914"/>
      <c r="E720" s="2916"/>
      <c r="F720" s="2916"/>
      <c r="G720" s="2918"/>
      <c r="H720" s="263"/>
      <c r="I720" s="263"/>
      <c r="J720" s="263"/>
      <c r="K720" s="263"/>
      <c r="L720" s="263"/>
      <c r="M720" s="263"/>
    </row>
    <row r="721" spans="2:7" ht="14.25" customHeight="1">
      <c r="B721" s="3912" t="s">
        <v>1602</v>
      </c>
      <c r="C721" s="2906"/>
      <c r="D721" s="2944"/>
      <c r="E721" s="2682">
        <v>3339854</v>
      </c>
      <c r="F721" s="2682">
        <v>5432151</v>
      </c>
      <c r="G721" s="2644">
        <v>12970597</v>
      </c>
    </row>
    <row r="722" spans="2:7" ht="14.25" customHeight="1">
      <c r="B722" s="3897" t="s">
        <v>1603</v>
      </c>
      <c r="C722" s="2933"/>
      <c r="D722" s="2933"/>
      <c r="E722" s="2933"/>
      <c r="F722" s="2933"/>
      <c r="G722" s="2933"/>
    </row>
    <row r="723" spans="2:7" ht="13.5" customHeight="1">
      <c r="B723" s="2901"/>
      <c r="C723" s="2901"/>
      <c r="D723" s="2901"/>
      <c r="E723" s="2901"/>
      <c r="F723" s="2901"/>
      <c r="G723" s="2901"/>
    </row>
  </sheetData>
  <mergeCells count="609">
    <mergeCell ref="B52:D52"/>
    <mergeCell ref="B53:D53"/>
    <mergeCell ref="A1:A2"/>
    <mergeCell ref="B1:B2"/>
    <mergeCell ref="C1:C2"/>
    <mergeCell ref="D1:D2"/>
    <mergeCell ref="E1:E2"/>
    <mergeCell ref="F1:F2"/>
    <mergeCell ref="G1:G2"/>
    <mergeCell ref="B27:D27"/>
    <mergeCell ref="B28:G29"/>
    <mergeCell ref="B33:J33"/>
    <mergeCell ref="B34:M34"/>
    <mergeCell ref="B35:G35"/>
    <mergeCell ref="E44:G44"/>
    <mergeCell ref="B46:M46"/>
    <mergeCell ref="B51:M51"/>
    <mergeCell ref="B44:D45"/>
    <mergeCell ref="B47:D47"/>
    <mergeCell ref="B48:D48"/>
    <mergeCell ref="B49:D49"/>
    <mergeCell ref="B50:D50"/>
    <mergeCell ref="H44:J44"/>
    <mergeCell ref="K44:M44"/>
    <mergeCell ref="H1:H2"/>
    <mergeCell ref="I1:I2"/>
    <mergeCell ref="J1:J2"/>
    <mergeCell ref="K1:K2"/>
    <mergeCell ref="L1:L2"/>
    <mergeCell ref="M1:M2"/>
    <mergeCell ref="B10:M11"/>
    <mergeCell ref="F25:F26"/>
    <mergeCell ref="G25:G26"/>
    <mergeCell ref="B13:M20"/>
    <mergeCell ref="B22:D23"/>
    <mergeCell ref="E22:E23"/>
    <mergeCell ref="F22:F23"/>
    <mergeCell ref="G22:G23"/>
    <mergeCell ref="B24:D24"/>
    <mergeCell ref="B25:D26"/>
    <mergeCell ref="B54:D54"/>
    <mergeCell ref="B55:D55"/>
    <mergeCell ref="B56:M56"/>
    <mergeCell ref="B57:D57"/>
    <mergeCell ref="B58:D58"/>
    <mergeCell ref="B59:D59"/>
    <mergeCell ref="B60:D60"/>
    <mergeCell ref="B61:D61"/>
    <mergeCell ref="B62:M64"/>
    <mergeCell ref="B69:M71"/>
    <mergeCell ref="B120:D121"/>
    <mergeCell ref="E120:E121"/>
    <mergeCell ref="F120:F121"/>
    <mergeCell ref="G120:G121"/>
    <mergeCell ref="B122:G122"/>
    <mergeCell ref="B123:D123"/>
    <mergeCell ref="B124:D124"/>
    <mergeCell ref="B125:G125"/>
    <mergeCell ref="B92:G92"/>
    <mergeCell ref="B93:G93"/>
    <mergeCell ref="B94:G94"/>
    <mergeCell ref="B95:M97"/>
    <mergeCell ref="L99:M99"/>
    <mergeCell ref="B99:G100"/>
    <mergeCell ref="B101:M101"/>
    <mergeCell ref="B102:G102"/>
    <mergeCell ref="B103:G103"/>
    <mergeCell ref="B104:M104"/>
    <mergeCell ref="B105:G105"/>
    <mergeCell ref="B106:G106"/>
    <mergeCell ref="B107:G107"/>
    <mergeCell ref="B108:M108"/>
    <mergeCell ref="B109:G109"/>
    <mergeCell ref="B85:G85"/>
    <mergeCell ref="B86:M86"/>
    <mergeCell ref="B87:G87"/>
    <mergeCell ref="B88:G88"/>
    <mergeCell ref="B89:G89"/>
    <mergeCell ref="H99:I99"/>
    <mergeCell ref="J99:K99"/>
    <mergeCell ref="B90:M90"/>
    <mergeCell ref="B91:G91"/>
    <mergeCell ref="B73:D73"/>
    <mergeCell ref="B74:D74"/>
    <mergeCell ref="B75:L76"/>
    <mergeCell ref="B81:G82"/>
    <mergeCell ref="H81:I81"/>
    <mergeCell ref="J81:K81"/>
    <mergeCell ref="L81:M81"/>
    <mergeCell ref="B83:M83"/>
    <mergeCell ref="B84:G84"/>
    <mergeCell ref="B110:G110"/>
    <mergeCell ref="B111:G111"/>
    <mergeCell ref="B112:G112"/>
    <mergeCell ref="B113:M115"/>
    <mergeCell ref="B132:D132"/>
    <mergeCell ref="B133:D133"/>
    <mergeCell ref="B134:D134"/>
    <mergeCell ref="B135:D135"/>
    <mergeCell ref="B136:D136"/>
    <mergeCell ref="B126:D126"/>
    <mergeCell ref="B127:D127"/>
    <mergeCell ref="B128:D128"/>
    <mergeCell ref="B129:D129"/>
    <mergeCell ref="B130:D130"/>
    <mergeCell ref="B131:D131"/>
    <mergeCell ref="B137:D137"/>
    <mergeCell ref="B138:G141"/>
    <mergeCell ref="B142:G143"/>
    <mergeCell ref="B146:D148"/>
    <mergeCell ref="E146:E148"/>
    <mergeCell ref="F146:F148"/>
    <mergeCell ref="G146:G148"/>
    <mergeCell ref="B149:G149"/>
    <mergeCell ref="B150:D150"/>
    <mergeCell ref="B151:D151"/>
    <mergeCell ref="B152:G152"/>
    <mergeCell ref="B153:D153"/>
    <mergeCell ref="B154:D154"/>
    <mergeCell ref="B155:D155"/>
    <mergeCell ref="B156:D156"/>
    <mergeCell ref="B157:D157"/>
    <mergeCell ref="H170:I170"/>
    <mergeCell ref="J170:K170"/>
    <mergeCell ref="B195:D195"/>
    <mergeCell ref="B196:D196"/>
    <mergeCell ref="B197:D197"/>
    <mergeCell ref="B198:D198"/>
    <mergeCell ref="B199:M201"/>
    <mergeCell ref="B241:D241"/>
    <mergeCell ref="L170:M170"/>
    <mergeCell ref="B158:D158"/>
    <mergeCell ref="B159:D159"/>
    <mergeCell ref="B160:D160"/>
    <mergeCell ref="B161:D161"/>
    <mergeCell ref="B162:G165"/>
    <mergeCell ref="B167:G167"/>
    <mergeCell ref="B170:G171"/>
    <mergeCell ref="B172:G172"/>
    <mergeCell ref="B173:G173"/>
    <mergeCell ref="B174:G174"/>
    <mergeCell ref="B175:G175"/>
    <mergeCell ref="B176:G176"/>
    <mergeCell ref="B177:G177"/>
    <mergeCell ref="B178:G178"/>
    <mergeCell ref="H186:J186"/>
    <mergeCell ref="K186:M186"/>
    <mergeCell ref="B179:G179"/>
    <mergeCell ref="B180:G180"/>
    <mergeCell ref="B181:G181"/>
    <mergeCell ref="B182:G182"/>
    <mergeCell ref="B183:M184"/>
    <mergeCell ref="B186:D187"/>
    <mergeCell ref="E186:G186"/>
    <mergeCell ref="B500:D500"/>
    <mergeCell ref="B501:D501"/>
    <mergeCell ref="B502:D502"/>
    <mergeCell ref="B242:D243"/>
    <mergeCell ref="B244:D245"/>
    <mergeCell ref="B246:D247"/>
    <mergeCell ref="B219:D219"/>
    <mergeCell ref="B234:D235"/>
    <mergeCell ref="E234:G234"/>
    <mergeCell ref="H234:J234"/>
    <mergeCell ref="K234:M234"/>
    <mergeCell ref="B236:D236"/>
    <mergeCell ref="B237:D238"/>
    <mergeCell ref="K239:K240"/>
    <mergeCell ref="L239:L240"/>
    <mergeCell ref="M239:M240"/>
    <mergeCell ref="J244:J245"/>
    <mergeCell ref="K244:K245"/>
    <mergeCell ref="B503:D503"/>
    <mergeCell ref="B504:D504"/>
    <mergeCell ref="B505:G506"/>
    <mergeCell ref="B508:G510"/>
    <mergeCell ref="B513:D514"/>
    <mergeCell ref="E513:E514"/>
    <mergeCell ref="F513:F514"/>
    <mergeCell ref="G513:G514"/>
    <mergeCell ref="B515:G515"/>
    <mergeCell ref="B516:D516"/>
    <mergeCell ref="B517:D517"/>
    <mergeCell ref="B518:D518"/>
    <mergeCell ref="B519:D519"/>
    <mergeCell ref="B520:D520"/>
    <mergeCell ref="B521:D521"/>
    <mergeCell ref="B522:G522"/>
    <mergeCell ref="B523:D523"/>
    <mergeCell ref="B524:D524"/>
    <mergeCell ref="E538:E540"/>
    <mergeCell ref="F538:F540"/>
    <mergeCell ref="B525:D525"/>
    <mergeCell ref="B526:D526"/>
    <mergeCell ref="B527:D527"/>
    <mergeCell ref="B528:D528"/>
    <mergeCell ref="B529:D529"/>
    <mergeCell ref="B530:G533"/>
    <mergeCell ref="G538:G540"/>
    <mergeCell ref="B538:D540"/>
    <mergeCell ref="B541:G541"/>
    <mergeCell ref="B542:D542"/>
    <mergeCell ref="B543:D543"/>
    <mergeCell ref="B544:D544"/>
    <mergeCell ref="B545:D545"/>
    <mergeCell ref="B546:D546"/>
    <mergeCell ref="B547:G547"/>
    <mergeCell ref="B548:D548"/>
    <mergeCell ref="B549:D549"/>
    <mergeCell ref="B550:D550"/>
    <mergeCell ref="B551:D551"/>
    <mergeCell ref="B552:G554"/>
    <mergeCell ref="B556:G559"/>
    <mergeCell ref="B612:M614"/>
    <mergeCell ref="B616:M617"/>
    <mergeCell ref="I621:K623"/>
    <mergeCell ref="L621:M623"/>
    <mergeCell ref="B611:D611"/>
    <mergeCell ref="B619:C620"/>
    <mergeCell ref="D619:F620"/>
    <mergeCell ref="G619:H620"/>
    <mergeCell ref="I619:K620"/>
    <mergeCell ref="L619:M620"/>
    <mergeCell ref="B621:C623"/>
    <mergeCell ref="B563:D565"/>
    <mergeCell ref="E563:E565"/>
    <mergeCell ref="F563:F565"/>
    <mergeCell ref="G563:G565"/>
    <mergeCell ref="B566:G566"/>
    <mergeCell ref="B567:D567"/>
    <mergeCell ref="B568:D568"/>
    <mergeCell ref="B569:D569"/>
    <mergeCell ref="B570:D570"/>
    <mergeCell ref="B571:D571"/>
    <mergeCell ref="B572:G572"/>
    <mergeCell ref="B573:D573"/>
    <mergeCell ref="B574:D574"/>
    <mergeCell ref="B575:D575"/>
    <mergeCell ref="B576:D576"/>
    <mergeCell ref="B577:D577"/>
    <mergeCell ref="B578:G580"/>
    <mergeCell ref="B581:G582"/>
    <mergeCell ref="B585:J585"/>
    <mergeCell ref="B586:J586"/>
    <mergeCell ref="B587:J587"/>
    <mergeCell ref="B588:J588"/>
    <mergeCell ref="B589:J589"/>
    <mergeCell ref="B590:J590"/>
    <mergeCell ref="B591:M591"/>
    <mergeCell ref="B593:H593"/>
    <mergeCell ref="B599:M600"/>
    <mergeCell ref="E602:M602"/>
    <mergeCell ref="E603:M603"/>
    <mergeCell ref="E604:M604"/>
    <mergeCell ref="E605:M607"/>
    <mergeCell ref="E608:M608"/>
    <mergeCell ref="E609:M609"/>
    <mergeCell ref="E610:M610"/>
    <mergeCell ref="E611:M611"/>
    <mergeCell ref="B602:D602"/>
    <mergeCell ref="B603:D603"/>
    <mergeCell ref="B604:D604"/>
    <mergeCell ref="B605:D607"/>
    <mergeCell ref="B608:D608"/>
    <mergeCell ref="B609:D609"/>
    <mergeCell ref="B610:D610"/>
    <mergeCell ref="D621:F623"/>
    <mergeCell ref="G621:H623"/>
    <mergeCell ref="B624:C626"/>
    <mergeCell ref="D624:F626"/>
    <mergeCell ref="G624:H626"/>
    <mergeCell ref="I624:K626"/>
    <mergeCell ref="L624:M626"/>
    <mergeCell ref="F664:I664"/>
    <mergeCell ref="J664:M664"/>
    <mergeCell ref="G630:H632"/>
    <mergeCell ref="I630:K632"/>
    <mergeCell ref="I633:K635"/>
    <mergeCell ref="L633:M635"/>
    <mergeCell ref="I636:K638"/>
    <mergeCell ref="L636:M638"/>
    <mergeCell ref="B627:C629"/>
    <mergeCell ref="D627:F629"/>
    <mergeCell ref="G627:H629"/>
    <mergeCell ref="I627:K629"/>
    <mergeCell ref="L627:M629"/>
    <mergeCell ref="D630:F632"/>
    <mergeCell ref="L630:M632"/>
    <mergeCell ref="B630:C632"/>
    <mergeCell ref="B633:C635"/>
    <mergeCell ref="J665:K665"/>
    <mergeCell ref="L665:M665"/>
    <mergeCell ref="B651:M651"/>
    <mergeCell ref="B653:M654"/>
    <mergeCell ref="B656:H657"/>
    <mergeCell ref="I656:M657"/>
    <mergeCell ref="B658:H660"/>
    <mergeCell ref="I658:M660"/>
    <mergeCell ref="B664:E665"/>
    <mergeCell ref="F665:G665"/>
    <mergeCell ref="H665:I665"/>
    <mergeCell ref="D633:F635"/>
    <mergeCell ref="G633:H635"/>
    <mergeCell ref="B636:C638"/>
    <mergeCell ref="D636:F638"/>
    <mergeCell ref="G636:H638"/>
    <mergeCell ref="G642:H644"/>
    <mergeCell ref="I642:K644"/>
    <mergeCell ref="I645:K647"/>
    <mergeCell ref="L645:M647"/>
    <mergeCell ref="I648:K650"/>
    <mergeCell ref="L648:M650"/>
    <mergeCell ref="B639:C641"/>
    <mergeCell ref="D639:F641"/>
    <mergeCell ref="G639:H641"/>
    <mergeCell ref="I639:K641"/>
    <mergeCell ref="L639:M641"/>
    <mergeCell ref="D642:F644"/>
    <mergeCell ref="L642:M644"/>
    <mergeCell ref="B642:C644"/>
    <mergeCell ref="B645:C647"/>
    <mergeCell ref="D645:F647"/>
    <mergeCell ref="G645:H647"/>
    <mergeCell ref="B648:C650"/>
    <mergeCell ref="D648:F650"/>
    <mergeCell ref="G648:H650"/>
    <mergeCell ref="I681:K681"/>
    <mergeCell ref="L681:M681"/>
    <mergeCell ref="B681:E681"/>
    <mergeCell ref="B682:E687"/>
    <mergeCell ref="F682:H687"/>
    <mergeCell ref="I682:K687"/>
    <mergeCell ref="L682:M687"/>
    <mergeCell ref="J667:K667"/>
    <mergeCell ref="J668:K668"/>
    <mergeCell ref="F669:G669"/>
    <mergeCell ref="J669:K669"/>
    <mergeCell ref="F677:H678"/>
    <mergeCell ref="I677:K678"/>
    <mergeCell ref="L677:M678"/>
    <mergeCell ref="F679:H679"/>
    <mergeCell ref="I679:K679"/>
    <mergeCell ref="L679:M679"/>
    <mergeCell ref="F680:H680"/>
    <mergeCell ref="I680:K680"/>
    <mergeCell ref="L680:M680"/>
    <mergeCell ref="F681:H681"/>
    <mergeCell ref="B677:E678"/>
    <mergeCell ref="B679:E679"/>
    <mergeCell ref="B680:E680"/>
    <mergeCell ref="B689:H691"/>
    <mergeCell ref="B697:G698"/>
    <mergeCell ref="B699:G699"/>
    <mergeCell ref="B700:M702"/>
    <mergeCell ref="B703:H704"/>
    <mergeCell ref="B708:D709"/>
    <mergeCell ref="E708:E709"/>
    <mergeCell ref="F708:F709"/>
    <mergeCell ref="G708:G709"/>
    <mergeCell ref="J697:K697"/>
    <mergeCell ref="L697:M697"/>
    <mergeCell ref="F719:F720"/>
    <mergeCell ref="G719:G720"/>
    <mergeCell ref="B722:G723"/>
    <mergeCell ref="B710:D710"/>
    <mergeCell ref="B711:D711"/>
    <mergeCell ref="B712:D712"/>
    <mergeCell ref="B713:D713"/>
    <mergeCell ref="B714:D714"/>
    <mergeCell ref="B719:D720"/>
    <mergeCell ref="E719:E720"/>
    <mergeCell ref="B721:D721"/>
    <mergeCell ref="F666:G666"/>
    <mergeCell ref="H666:I670"/>
    <mergeCell ref="J666:K666"/>
    <mergeCell ref="L666:M670"/>
    <mergeCell ref="F668:G668"/>
    <mergeCell ref="F670:G670"/>
    <mergeCell ref="J670:K670"/>
    <mergeCell ref="B671:M672"/>
    <mergeCell ref="B675:K675"/>
    <mergeCell ref="B666:E666"/>
    <mergeCell ref="B668:E668"/>
    <mergeCell ref="B669:E669"/>
    <mergeCell ref="B670:E670"/>
    <mergeCell ref="B667:E667"/>
    <mergeCell ref="F667:G667"/>
    <mergeCell ref="L244:L245"/>
    <mergeCell ref="M244:M245"/>
    <mergeCell ref="H246:H247"/>
    <mergeCell ref="H242:H243"/>
    <mergeCell ref="L237:L238"/>
    <mergeCell ref="M237:M238"/>
    <mergeCell ref="B340:J340"/>
    <mergeCell ref="B341:J341"/>
    <mergeCell ref="H244:H245"/>
    <mergeCell ref="I244:I245"/>
    <mergeCell ref="B262:G262"/>
    <mergeCell ref="B258:G259"/>
    <mergeCell ref="H258:I258"/>
    <mergeCell ref="J258:K258"/>
    <mergeCell ref="L258:M258"/>
    <mergeCell ref="B260:G260"/>
    <mergeCell ref="B261:G261"/>
    <mergeCell ref="B337:J337"/>
    <mergeCell ref="B338:J338"/>
    <mergeCell ref="B339:J339"/>
    <mergeCell ref="B263:G263"/>
    <mergeCell ref="B264:G264"/>
    <mergeCell ref="B265:G265"/>
    <mergeCell ref="B266:G266"/>
    <mergeCell ref="B188:D188"/>
    <mergeCell ref="B189:D189"/>
    <mergeCell ref="B190:D190"/>
    <mergeCell ref="B191:D191"/>
    <mergeCell ref="B192:D192"/>
    <mergeCell ref="B193:D193"/>
    <mergeCell ref="B194:D194"/>
    <mergeCell ref="I239:I240"/>
    <mergeCell ref="J239:J240"/>
    <mergeCell ref="B206:D209"/>
    <mergeCell ref="E206:E209"/>
    <mergeCell ref="F206:F209"/>
    <mergeCell ref="G206:G209"/>
    <mergeCell ref="B210:D210"/>
    <mergeCell ref="B211:D211"/>
    <mergeCell ref="B212:D212"/>
    <mergeCell ref="B213:D213"/>
    <mergeCell ref="B214:D214"/>
    <mergeCell ref="J237:J238"/>
    <mergeCell ref="B215:D215"/>
    <mergeCell ref="B216:D216"/>
    <mergeCell ref="B217:D217"/>
    <mergeCell ref="B218:D218"/>
    <mergeCell ref="B220:G224"/>
    <mergeCell ref="E285:E286"/>
    <mergeCell ref="F285:F286"/>
    <mergeCell ref="G285:G286"/>
    <mergeCell ref="E295:E297"/>
    <mergeCell ref="F295:F297"/>
    <mergeCell ref="G295:G297"/>
    <mergeCell ref="B287:D287"/>
    <mergeCell ref="B288:D288"/>
    <mergeCell ref="B292:H292"/>
    <mergeCell ref="B295:D297"/>
    <mergeCell ref="K237:K238"/>
    <mergeCell ref="H237:H238"/>
    <mergeCell ref="I237:I238"/>
    <mergeCell ref="I242:I243"/>
    <mergeCell ref="J242:J243"/>
    <mergeCell ref="K242:K243"/>
    <mergeCell ref="L242:L243"/>
    <mergeCell ref="M242:M243"/>
    <mergeCell ref="B289:G290"/>
    <mergeCell ref="B285:D286"/>
    <mergeCell ref="B239:D240"/>
    <mergeCell ref="H239:H240"/>
    <mergeCell ref="B250:M252"/>
    <mergeCell ref="B255:K256"/>
    <mergeCell ref="B248:D248"/>
    <mergeCell ref="B249:D249"/>
    <mergeCell ref="I246:I247"/>
    <mergeCell ref="J246:J247"/>
    <mergeCell ref="K246:K247"/>
    <mergeCell ref="L246:L247"/>
    <mergeCell ref="M246:M247"/>
    <mergeCell ref="B267:G267"/>
    <mergeCell ref="B268:M270"/>
    <mergeCell ref="B275:M275"/>
    <mergeCell ref="B298:D298"/>
    <mergeCell ref="B299:D299"/>
    <mergeCell ref="B300:D300"/>
    <mergeCell ref="B301:G302"/>
    <mergeCell ref="B307:J307"/>
    <mergeCell ref="B308:J308"/>
    <mergeCell ref="B309:J309"/>
    <mergeCell ref="B310:J310"/>
    <mergeCell ref="B311:M312"/>
    <mergeCell ref="B317:J317"/>
    <mergeCell ref="B318:J318"/>
    <mergeCell ref="B319:J319"/>
    <mergeCell ref="B320:J320"/>
    <mergeCell ref="B330:J330"/>
    <mergeCell ref="B331:M331"/>
    <mergeCell ref="B332:J332"/>
    <mergeCell ref="B333:J333"/>
    <mergeCell ref="B334:J334"/>
    <mergeCell ref="B335:J335"/>
    <mergeCell ref="B402:D402"/>
    <mergeCell ref="B403:D403"/>
    <mergeCell ref="B404:D404"/>
    <mergeCell ref="B405:D405"/>
    <mergeCell ref="B336:J336"/>
    <mergeCell ref="B352:D353"/>
    <mergeCell ref="B354:D354"/>
    <mergeCell ref="B359:J359"/>
    <mergeCell ref="B360:J360"/>
    <mergeCell ref="B361:J361"/>
    <mergeCell ref="B362:J362"/>
    <mergeCell ref="B363:M363"/>
    <mergeCell ref="B392:I392"/>
    <mergeCell ref="J384:J385"/>
    <mergeCell ref="K384:K385"/>
    <mergeCell ref="L384:L385"/>
    <mergeCell ref="M384:M385"/>
    <mergeCell ref="B342:M342"/>
    <mergeCell ref="B343:J343"/>
    <mergeCell ref="B344:J344"/>
    <mergeCell ref="B345:J345"/>
    <mergeCell ref="B346:J346"/>
    <mergeCell ref="B347:M347"/>
    <mergeCell ref="E352:E353"/>
    <mergeCell ref="B378:D378"/>
    <mergeCell ref="B379:D379"/>
    <mergeCell ref="B384:I385"/>
    <mergeCell ref="B386:I386"/>
    <mergeCell ref="B387:I387"/>
    <mergeCell ref="B388:I388"/>
    <mergeCell ref="B389:I389"/>
    <mergeCell ref="B390:I390"/>
    <mergeCell ref="F352:F353"/>
    <mergeCell ref="G352:G353"/>
    <mergeCell ref="B391:I391"/>
    <mergeCell ref="B370:D371"/>
    <mergeCell ref="E370:E371"/>
    <mergeCell ref="F370:F371"/>
    <mergeCell ref="G370:G371"/>
    <mergeCell ref="B372:D372"/>
    <mergeCell ref="B373:D373"/>
    <mergeCell ref="B374:D374"/>
    <mergeCell ref="B376:D377"/>
    <mergeCell ref="E376:E377"/>
    <mergeCell ref="F376:F377"/>
    <mergeCell ref="G376:G377"/>
    <mergeCell ref="B393:M393"/>
    <mergeCell ref="B417:J417"/>
    <mergeCell ref="B418:J418"/>
    <mergeCell ref="B419:J419"/>
    <mergeCell ref="B420:J420"/>
    <mergeCell ref="B421:J421"/>
    <mergeCell ref="B422:J422"/>
    <mergeCell ref="B423:J423"/>
    <mergeCell ref="E409:E410"/>
    <mergeCell ref="F409:F410"/>
    <mergeCell ref="G409:G410"/>
    <mergeCell ref="B415:J416"/>
    <mergeCell ref="K415:K416"/>
    <mergeCell ref="L415:L416"/>
    <mergeCell ref="M415:M416"/>
    <mergeCell ref="B406:D406"/>
    <mergeCell ref="B407:D407"/>
    <mergeCell ref="B408:D408"/>
    <mergeCell ref="B409:D410"/>
    <mergeCell ref="B398:D400"/>
    <mergeCell ref="E398:E400"/>
    <mergeCell ref="F398:F400"/>
    <mergeCell ref="G398:G400"/>
    <mergeCell ref="B401:D401"/>
    <mergeCell ref="B433:D434"/>
    <mergeCell ref="E433:E434"/>
    <mergeCell ref="F433:F434"/>
    <mergeCell ref="G433:G434"/>
    <mergeCell ref="B435:G435"/>
    <mergeCell ref="B436:D436"/>
    <mergeCell ref="B437:D437"/>
    <mergeCell ref="E451:E452"/>
    <mergeCell ref="F451:F452"/>
    <mergeCell ref="B438:D438"/>
    <mergeCell ref="B439:D439"/>
    <mergeCell ref="B440:G440"/>
    <mergeCell ref="B441:D441"/>
    <mergeCell ref="B442:G444"/>
    <mergeCell ref="B446:G448"/>
    <mergeCell ref="G451:G452"/>
    <mergeCell ref="B451:D452"/>
    <mergeCell ref="B453:G453"/>
    <mergeCell ref="B454:D454"/>
    <mergeCell ref="B455:D455"/>
    <mergeCell ref="B456:D456"/>
    <mergeCell ref="B457:D457"/>
    <mergeCell ref="B458:G458"/>
    <mergeCell ref="B459:D459"/>
    <mergeCell ref="B460:G463"/>
    <mergeCell ref="B465:G467"/>
    <mergeCell ref="B470:D471"/>
    <mergeCell ref="E470:E471"/>
    <mergeCell ref="F470:F471"/>
    <mergeCell ref="G470:G471"/>
    <mergeCell ref="B472:D472"/>
    <mergeCell ref="B473:D473"/>
    <mergeCell ref="B474:G475"/>
    <mergeCell ref="B477:G479"/>
    <mergeCell ref="B480:M480"/>
    <mergeCell ref="B492:K492"/>
    <mergeCell ref="B494:M495"/>
    <mergeCell ref="B497:D498"/>
    <mergeCell ref="E497:E498"/>
    <mergeCell ref="F497:F498"/>
    <mergeCell ref="G497:G498"/>
    <mergeCell ref="B499:D499"/>
    <mergeCell ref="B482:J482"/>
    <mergeCell ref="B483:J483"/>
    <mergeCell ref="B484:J484"/>
    <mergeCell ref="B485:J485"/>
    <mergeCell ref="B486:J486"/>
    <mergeCell ref="B487:J487"/>
    <mergeCell ref="B488:J488"/>
    <mergeCell ref="B489:J489"/>
    <mergeCell ref="B490:M490"/>
  </mergeCells>
  <hyperlinks>
    <hyperlink ref="B69" r:id="rId1" xr:uid="{00000000-0004-0000-0700-000000000000}"/>
  </hyperlinks>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6df01d0-4cbb-496a-b874-5a23423265af" xsi:nil="true"/>
    <_Flow_SignoffStatus xmlns="ca321ab0-3f4a-49ab-9e7e-f9a5c1547a50" xsi:nil="true"/>
    <lcf76f155ced4ddcb4097134ff3c332f xmlns="ca321ab0-3f4a-49ab-9e7e-f9a5c1547a5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ADD0E4E332E97648909BF4DF226368CB" ma:contentTypeVersion="14" ma:contentTypeDescription="Crie um novo documento." ma:contentTypeScope="" ma:versionID="3962de3071ba4c53ef28d89624f9d788">
  <xsd:schema xmlns:xsd="http://www.w3.org/2001/XMLSchema" xmlns:xs="http://www.w3.org/2001/XMLSchema" xmlns:p="http://schemas.microsoft.com/office/2006/metadata/properties" xmlns:ns2="ca321ab0-3f4a-49ab-9e7e-f9a5c1547a50" xmlns:ns3="86df01d0-4cbb-496a-b874-5a23423265af" targetNamespace="http://schemas.microsoft.com/office/2006/metadata/properties" ma:root="true" ma:fieldsID="c26f3e56bc5e33a0a84769cf2685c0d0" ns2:_="" ns3:_="">
    <xsd:import namespace="ca321ab0-3f4a-49ab-9e7e-f9a5c1547a50"/>
    <xsd:import namespace="86df01d0-4cbb-496a-b874-5a23423265a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Location" minOccurs="0"/>
                <xsd:element ref="ns2:MediaServiceBillingMetadata" minOccurs="0"/>
                <xsd:element ref="ns2:lcf76f155ced4ddcb4097134ff3c332f" minOccurs="0"/>
                <xsd:element ref="ns3:TaxCatchAll" minOccurs="0"/>
                <xsd:element ref="ns2:MediaServiceOCR"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21ab0-3f4a-49ab-9e7e-f9a5c1547a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Location" ma:index="15" nillable="true" ma:displayName="Location" ma:indexed="true" ma:internalName="MediaServiceLocation" ma:readOnly="true">
      <xsd:simpleType>
        <xsd:restriction base="dms:Text"/>
      </xsd:simpleType>
    </xsd:element>
    <xsd:element name="MediaServiceBillingMetadata" ma:index="16" nillable="true" ma:displayName="MediaServiceBillingMetadata" ma:hidden="true" ma:internalName="MediaServiceBillingMetadata" ma:readOnly="true">
      <xsd:simpleType>
        <xsd:restriction base="dms:Note"/>
      </xsd:simpleType>
    </xsd:element>
    <xsd:element name="lcf76f155ced4ddcb4097134ff3c332f" ma:index="18" nillable="true" ma:taxonomy="true" ma:internalName="lcf76f155ced4ddcb4097134ff3c332f" ma:taxonomyFieldName="MediaServiceImageTags" ma:displayName="Marcações de imagem" ma:readOnly="false" ma:fieldId="{5cf76f15-5ced-4ddc-b409-7134ff3c332f}" ma:taxonomyMulti="true" ma:sspId="1739d988-34ed-4e07-9fc3-07c6de773376"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_Flow_SignoffStatus" ma:index="21" nillable="true" ma:displayName="Status de liberação" ma:internalName="_x0024_Resources_x003a_core_x002c_Signoff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df01d0-4cbb-496a-b874-5a23423265af"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ac2c3364-d56d-4308-9292-b86ca644f86b}" ma:internalName="TaxCatchAll" ma:showField="CatchAllData" ma:web="86df01d0-4cbb-496a-b874-5a23423265a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B327D72-B5A7-42B5-A9DE-95AAA21093AB}">
  <ds:schemaRefs>
    <ds:schemaRef ds:uri="http://schemas.microsoft.com/sharepoint/v3/contenttype/forms"/>
  </ds:schemaRefs>
</ds:datastoreItem>
</file>

<file path=customXml/itemProps2.xml><?xml version="1.0" encoding="utf-8"?>
<ds:datastoreItem xmlns:ds="http://schemas.openxmlformats.org/officeDocument/2006/customXml" ds:itemID="{7645F27B-826B-4A36-BA29-AED450C2D275}">
  <ds:schemaRefs>
    <ds:schemaRef ds:uri="http://schemas.microsoft.com/office/2006/metadata/properties"/>
    <ds:schemaRef ds:uri="http://schemas.microsoft.com/office/infopath/2007/PartnerControls"/>
    <ds:schemaRef ds:uri="86df01d0-4cbb-496a-b874-5a23423265af"/>
    <ds:schemaRef ds:uri="ca321ab0-3f4a-49ab-9e7e-f9a5c1547a50"/>
  </ds:schemaRefs>
</ds:datastoreItem>
</file>

<file path=customXml/itemProps3.xml><?xml version="1.0" encoding="utf-8"?>
<ds:datastoreItem xmlns:ds="http://schemas.openxmlformats.org/officeDocument/2006/customXml" ds:itemID="{6636EDC3-61FB-483D-AD0D-3DC80BDFAD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21ab0-3f4a-49ab-9e7e-f9a5c1547a50"/>
    <ds:schemaRef ds:uri="86df01d0-4cbb-496a-b874-5a23423265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ea4d6a05-509a-47be-b294-2e1b750e57c1}" enabled="1" method="Standard" siteId="{72b256b0-66c6-4cd3-8b5c-a7bb0e1a9d45}"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16</vt:i4>
      </vt:variant>
    </vt:vector>
  </HeadingPairs>
  <TitlesOfParts>
    <vt:vector size="16" baseType="lpstr">
      <vt:lpstr>Home</vt:lpstr>
      <vt:lpstr>CSN Group</vt:lpstr>
      <vt:lpstr>Steel Industry</vt:lpstr>
      <vt:lpstr>Mining</vt:lpstr>
      <vt:lpstr>Cement</vt:lpstr>
      <vt:lpstr>Logistics</vt:lpstr>
      <vt:lpstr>Energy</vt:lpstr>
      <vt:lpstr>Cimentos (2)</vt:lpstr>
      <vt:lpstr>Cimentos 2</vt:lpstr>
      <vt:lpstr>GRI Content Index</vt:lpstr>
      <vt:lpstr>SASB Content Index</vt:lpstr>
      <vt:lpstr>TCFD_TNFD</vt:lpstr>
      <vt:lpstr>Materiality</vt:lpstr>
      <vt:lpstr>Ratings</vt:lpstr>
      <vt:lpstr>CSN Foundation Projects</vt:lpstr>
      <vt:lpstr>Climate change-related R&amp;Os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Carolina Blois</dc:creator>
  <cp:keywords/>
  <dc:description/>
  <cp:lastModifiedBy>KAROLINE CASTRO OLIVEIRA FRANCISCO</cp:lastModifiedBy>
  <cp:revision/>
  <dcterms:created xsi:type="dcterms:W3CDTF">2023-12-27T13:09:10Z</dcterms:created>
  <dcterms:modified xsi:type="dcterms:W3CDTF">2026-06-18T20:03:48Z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0x010100ADD0E4E332E97648909BF4DF226368CB</vt:lpwstr>
  </property>
  <property fmtid="{D5CDD505-2E9C-101B-9397-08002B2CF9AE}" pid="3" name="_activity">
    <vt:lpwstr/>
  </property>
  <property fmtid="{D5CDD505-2E9C-101B-9397-08002B2CF9AE}" pid="4" name="MediaServiceImageTags">
    <vt:lpwstr/>
  </property>
</Properties>
</file>