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omegaenergiarenovavel.sharepoint.com/sites/RI/Documentos Partilhados/Serena Energia/07. Informações Ativos/01. Acompanhamento Mensal Geração/2024/08.2024/"/>
    </mc:Choice>
  </mc:AlternateContent>
  <xr:revisionPtr revIDLastSave="541" documentId="14_{2FDE790D-3ADE-411F-A0D9-FDE0212A7A48}" xr6:coauthVersionLast="47" xr6:coauthVersionMax="47" xr10:uidLastSave="{F93B0918-DDF8-4502-BC0C-A1CDE69052BF}"/>
  <bookViews>
    <workbookView xWindow="-110" yWindow="-110" windowWidth="19420" windowHeight="10420" activeTab="3" xr2:uid="{6FDA9EDF-18C0-49BF-A9B0-5528C7B5ACD5}"/>
  </bookViews>
  <sheets>
    <sheet name="Historical Data" sheetId="27" r:id="rId1"/>
    <sheet name="About Natural Resources" sheetId="19" r:id="rId2"/>
    <sheet name="2024" sheetId="7" r:id="rId3"/>
    <sheet name="Energy Production - Aug. 2024" sheetId="26" r:id="rId4"/>
    <sheet name="Energy Production - Jul. 2024" sheetId="24" r:id="rId5"/>
    <sheet name="Energy Production - Jun. 2024" sheetId="22" r:id="rId6"/>
    <sheet name="Energy Production - May 2024" sheetId="20" r:id="rId7"/>
    <sheet name="Energy Production - Apr. 2024" sheetId="11" r:id="rId8"/>
    <sheet name="Energy Production - Mar. 2024" sheetId="1" r:id="rId9"/>
    <sheet name="Energy Production - Feb. 2024" sheetId="5" r:id="rId10"/>
    <sheet name="Energy Production - Jan. 2024" sheetId="9" r:id="rId11"/>
    <sheet name="2023" sheetId="6" r:id="rId12"/>
    <sheet name="Energy Production - Aug. 2023" sheetId="28" r:id="rId13"/>
    <sheet name="Energy Production - Jul. 2023" sheetId="25" r:id="rId14"/>
    <sheet name="Energy Production - Jun. 2023" sheetId="23" r:id="rId15"/>
    <sheet name="Energy Production - May 2023" sheetId="21" r:id="rId16"/>
    <sheet name="Energy Production - Apr. 2023" sheetId="12" r:id="rId17"/>
    <sheet name="Energy Production - Mar. 2023" sheetId="4" r:id="rId18"/>
    <sheet name="Energy Production - Feb. 2023" sheetId="8" r:id="rId19"/>
    <sheet name="Energy Production - Jan. 2023" sheetId="10" r:id="rId20"/>
  </sheets>
  <externalReferences>
    <externalReference r:id="rId21"/>
    <externalReference r:id="rId22"/>
    <externalReference r:id="rId23"/>
    <externalReference r:id="rId24"/>
    <externalReference r:id="rId25"/>
    <externalReference r:id="rId26"/>
    <externalReference r:id="rId27"/>
  </externalReferences>
  <definedNames>
    <definedName name="\0">#REF!</definedName>
    <definedName name="_">#REF!</definedName>
    <definedName name="__123Graph_A" hidden="1">#REF!</definedName>
    <definedName name="__123Graph_X" hidden="1">#REF!</definedName>
    <definedName name="__NT8">#REF!</definedName>
    <definedName name="_001_rev_mkt_region">#REF!</definedName>
    <definedName name="_16A">#REF!</definedName>
    <definedName name="_16C">#REF!</definedName>
    <definedName name="_570LXT4WD">#REF!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pl1">#REF!</definedName>
    <definedName name="_l">#REF!</definedName>
    <definedName name="_mnt1">#REF!</definedName>
    <definedName name="_mnt2">#REF!</definedName>
    <definedName name="_Mth3">#REF!</definedName>
    <definedName name="_NT1">#REF!</definedName>
    <definedName name="_NT2">#REF!</definedName>
    <definedName name="_NT3">#REF!</definedName>
    <definedName name="_NT4">#REF!</definedName>
    <definedName name="_NT5">#REF!</definedName>
    <definedName name="_NT6">#REF!</definedName>
    <definedName name="_NT7">#REF!</definedName>
    <definedName name="_PDM01">#REF!</definedName>
    <definedName name="_PDM02">#REF!</definedName>
    <definedName name="_SS7">#REF!</definedName>
    <definedName name="_TL18" hidden="1">{#N/A,#N/A,TRUE,"Total";#N/A,#N/A,TRUE,"Crop Harvesting";#N/A,#N/A,TRUE,"Hay &amp; Forage";#N/A,#N/A,TRUE,"CROP PRODUCTION";#N/A,#N/A,TRUE,"TRACTOR";#N/A,#N/A,TRUE,"Crawlers &amp; Dozers";#N/A,#N/A,TRUE,"TLB";#N/A,#N/A,TRUE,"Excavators";#N/A,#N/A,TRUE,"Loaders and Graders ";#N/A,#N/A,TRUE,"Skid Steer Loaders"}</definedName>
    <definedName name="A">{"'RR'!$A$2:$E$81"}</definedName>
    <definedName name="aa" hidden="1">{"'RR'!$A$2:$E$81"}</definedName>
    <definedName name="aaa" hidden="1">{"'RR'!$A$2:$E$81"}</definedName>
    <definedName name="aaaa" hidden="1">{#N/A,#N/A,FALSE,"Aging Summary";#N/A,#N/A,FALSE,"Ratio Analysis";#N/A,#N/A,FALSE,"Test 120 Day Accts";#N/A,#N/A,FALSE,"Tickmarks"}</definedName>
    <definedName name="AAAAA" hidden="1">{#N/A,#N/A,TRUE,"7d";#N/A,#N/A,TRUE,"7g";#N/A,#N/A,TRUE,"7i"}</definedName>
    <definedName name="AAAAAA" hidden="1">{#N/A,#N/A,TRUE,"7d";#N/A,#N/A,TRUE,"7g";#N/A,#N/A,TRUE,"7i"}</definedName>
    <definedName name="AAAAAAAA" hidden="1">{#N/A,#N/A,TRUE,"7d";#N/A,#N/A,TRUE,"7g";#N/A,#N/A,TRUE,"7i"}</definedName>
    <definedName name="AAAAAAAAAA" hidden="1">{#N/A,#N/A,TRUE,"7d";#N/A,#N/A,TRUE,"7g";#N/A,#N/A,TRUE,"7i"}</definedName>
    <definedName name="AAAAAAAAAAAAA" hidden="1">{#N/A,#N/A,TRUE,"7d";#N/A,#N/A,TRUE,"7g";#N/A,#N/A,TRUE,"7i"}</definedName>
    <definedName name="aaaaaaaaaaaaaa" hidden="1">{"'RR'!$A$2:$E$81"}</definedName>
    <definedName name="AAAAAAAAAAAAAAAAAAAA" hidden="1">{#N/A,#N/A,TRUE,"7d";#N/A,#N/A,TRUE,"7g";#N/A,#N/A,TRUE,"7i"}</definedName>
    <definedName name="ACIARIA">#REF!</definedName>
    <definedName name="ACTIVO">#REF!</definedName>
    <definedName name="adadsgas" hidden="1">{#N/A,#N/A,TRUE,"7d";#N/A,#N/A,TRUE,"7g";#N/A,#N/A,TRUE,"7i"}</definedName>
    <definedName name="ADDINFO">#REF!,#REF!,#REF!</definedName>
    <definedName name="AFX">#REF!</definedName>
    <definedName name="Ag_Equipment_Products">#REF!</definedName>
    <definedName name="AG_TRACTOR">#REF!</definedName>
    <definedName name="ALL">#REF!</definedName>
    <definedName name="ANNUALCOSTS">#REF!</definedName>
    <definedName name="ANNUALLAB">#REF!</definedName>
    <definedName name="ANNUALMAT">#REF!</definedName>
    <definedName name="ANNUALTMC">#REF!</definedName>
    <definedName name="ANOS">[1]SCHULZ!$CJ$3:$DC$3</definedName>
    <definedName name="Anterior">[2]Sumário!$C$9</definedName>
    <definedName name="ANVERSA_EURO_per_tutti_i_CONSOLIDATI">#REF!</definedName>
    <definedName name="APLICAÇÃO">#REF!</definedName>
    <definedName name="APOLICE_SEGUROS">'[3]425'!$E$34</definedName>
    <definedName name="APR">#REF!</definedName>
    <definedName name="APRDATA">#REF!</definedName>
    <definedName name="ARMAZ">'[3]159'!#REF!</definedName>
    <definedName name="ARMAZ_SILOTEC">'[3]159'!#REF!</definedName>
    <definedName name="ARMAZEN_COIMEX">'[3]298'!$E$30</definedName>
    <definedName name="ARMAZENAGEM_COIMEX">'[3]590'!$P$31</definedName>
    <definedName name="ARMAZENAGEM_COIMÉX">'[3]369'!$E$30</definedName>
    <definedName name="ARMAZENAGEM_TRA">'[3]371'!$E$25</definedName>
    <definedName name="ARREDONDAMENTO">'[3]638'!$J$55</definedName>
    <definedName name="AS2DocOpenMode" hidden="1">"AS2DocumentEdit"</definedName>
    <definedName name="AS2NamedRange" hidden="1">21</definedName>
    <definedName name="asgpl">#REF!</definedName>
    <definedName name="asitem">#REF!</definedName>
    <definedName name="asmbu">#REF!</definedName>
    <definedName name="asorg">#REF!</definedName>
    <definedName name="assubt">#REF!</definedName>
    <definedName name="ATIVO">#REF!</definedName>
    <definedName name="Atual">[2]Sumário!$C$8</definedName>
    <definedName name="ATUAL_EX_WORKS">'[3]761'!$Q$31</definedName>
    <definedName name="ATUALIZA_DESPORIGEM">'[3]2318'!$E$49</definedName>
    <definedName name="AUG">#REF!</definedName>
    <definedName name="b" hidden="1">{"'RR'!$A$2:$E$81"}</definedName>
    <definedName name="BBB" hidden="1">{#N/A,#N/A,TRUE,"7d";#N/A,#N/A,TRUE,"7g";#N/A,#N/A,TRUE,"7i"}</definedName>
    <definedName name="Bbbbbbbbb" hidden="1">{#N/A,#N/A,TRUE,"7d";#N/A,#N/A,TRUE,"7g";#N/A,#N/A,TRUE,"7i"}</definedName>
    <definedName name="BDG" hidden="1">{#N/A,#N/A,TRUE,"7d";#N/A,#N/A,TRUE,"7g";#N/A,#N/A,TRUE,"7i"}</definedName>
    <definedName name="BDG_99">#REF!</definedName>
    <definedName name="ber">#REF!</definedName>
    <definedName name="BFX">#REF!</definedName>
    <definedName name="BOTH">#REF!</definedName>
    <definedName name="bu" hidden="1">{"Title - BER",#N/A,FALSE,"TITLE"}</definedName>
    <definedName name="BudgetTab">#REF!</definedName>
    <definedName name="BVO">#REF!</definedName>
    <definedName name="BVR">#REF!</definedName>
    <definedName name="C.I.F.">'[3]298'!$K$18</definedName>
    <definedName name="C.I.F._REAL">'[3]454'!$P$19</definedName>
    <definedName name="C.I.F._USD">'[3]298'!$L$18</definedName>
    <definedName name="CABDF">#REF!</definedName>
    <definedName name="CAIXA">[1]Caixa!$B$21:$L$216</definedName>
    <definedName name="CAMBIO">'[3]160'!$E$44</definedName>
    <definedName name="CAMBIO_FOB">'[3]444'!$E$40</definedName>
    <definedName name="CAP_RIO">'[3]557'!$D$31</definedName>
    <definedName name="CAPATAZIAS">'[3]2318'!$E$31</definedName>
    <definedName name="CAPATAZIAS_PORTO">'[3]454'!$E$26</definedName>
    <definedName name="CAPATAZIAS_RIO">'[3]371'!$E$26</definedName>
    <definedName name="Categories">#REF!</definedName>
    <definedName name="CENTO">#REF!</definedName>
    <definedName name="CID">#REF!</definedName>
    <definedName name="CIF">'[3]159'!#REF!</definedName>
    <definedName name="CIF_A">'[3]554'!$D$21</definedName>
    <definedName name="CIF_B">'[3]554'!$F$21</definedName>
    <definedName name="CIF_TOTAL">'[3]554'!$J$21</definedName>
    <definedName name="CLASSIFICAÇÃO_DO_INVESTIMENTO">#REF!</definedName>
    <definedName name="CMPF_FOB">'[3]557'!$P$31</definedName>
    <definedName name="CNLS">#REF!</definedName>
    <definedName name="CODE">#REF!</definedName>
    <definedName name="COIMEX">'[3]2318'!$E$35</definedName>
    <definedName name="COLUNASCAIXA">[1]Caixa!$B$21:$L$21</definedName>
    <definedName name="COMITÊ_DIRETORIA">#REF!</definedName>
    <definedName name="COMITÊ_INVESTIMENTOS">#REF!</definedName>
    <definedName name="COMPULSÓRIO">#REF!</definedName>
    <definedName name="CONCIL">#REF!</definedName>
    <definedName name="CONTAINER">'[3]277'!$C$10</definedName>
    <definedName name="CONTROLE_RESULTADOS">#REF!</definedName>
    <definedName name="CORRETAGEM">'[3]2318'!$E$48</definedName>
    <definedName name="count">#REF!</definedName>
    <definedName name="CPMF">'[3]2318'!$E$57</definedName>
    <definedName name="CPMF_TOTAL">'[3]557'!$T$31</definedName>
    <definedName name="CR" hidden="1">{"Title - LC",#N/A,FALSE,"TITLE"}</definedName>
    <definedName name="curr">#REF!</definedName>
    <definedName name="currency">#REF!</definedName>
    <definedName name="CurYear">#REF!</definedName>
    <definedName name="d" hidden="1">{"'RR'!$A$2:$E$81"}</definedName>
    <definedName name="da" hidden="1">{"'RR'!$A$2:$E$81"}</definedName>
    <definedName name="daniel" hidden="1">{"'RR'!$A$2:$E$81"}</definedName>
    <definedName name="data">#REF!</definedName>
    <definedName name="_xlnm.Database">#REF!</definedName>
    <definedName name="Date">#REF!</definedName>
    <definedName name="ddddddd" hidden="1">{"'RR'!$A$2:$E$81"}</definedName>
    <definedName name="DEC">#REF!</definedName>
    <definedName name="Del">#REF!</definedName>
    <definedName name="DEL_ACQUISTI">#REF!</definedName>
    <definedName name="DEL_CENTO">#REF!</definedName>
    <definedName name="DEL_JESI">#REF!</definedName>
    <definedName name="DEL_MODENA">#REF!</definedName>
    <definedName name="Deleg">#REF!</definedName>
    <definedName name="delete" hidden="1">{#N/A,#N/A,TRUE,"Total";#N/A,#N/A,TRUE,"Crop Harvesting";#N/A,#N/A,TRUE,"Hay &amp; Forage";#N/A,#N/A,TRUE,"CROP PRODUCTION";#N/A,#N/A,TRUE,"TRACTOR";#N/A,#N/A,TRUE,"Crawlers &amp; Dozers";#N/A,#N/A,TRUE,"TLB";#N/A,#N/A,TRUE,"Excavators";#N/A,#N/A,TRUE,"Loaders and Graders ";#N/A,#N/A,TRUE,"Skid Steer Loaders"}</definedName>
    <definedName name="Delta" hidden="1">{#N/A,#N/A,TRUE,"7d";#N/A,#N/A,TRUE,"7g";#N/A,#N/A,TRUE,"7i"}</definedName>
    <definedName name="DESC_FRETE">'[3]425'!$E$53</definedName>
    <definedName name="desconto">'[3]159'!$D$48</definedName>
    <definedName name="DESOVA">'[3]298'!$E$31</definedName>
    <definedName name="DESP_RIO">'[3]298'!$E$29</definedName>
    <definedName name="DESPACHANTE">'[3]371'!$E$34</definedName>
    <definedName name="DESPACHANTE_RIO">'[3]2318'!$E$34</definedName>
    <definedName name="DESPACHANTE_VITORIA">'[3]2318'!$E$39</definedName>
    <definedName name="DESPESA_ORIGEM">'[3]2318'!$E$20</definedName>
    <definedName name="DESPESAS">#REF!</definedName>
    <definedName name="DESPORIGEM_USD">'[3]2318'!$F$20</definedName>
    <definedName name="Details">#REF!</definedName>
    <definedName name="Detalle_pedido_ampliado">#REF!</definedName>
    <definedName name="DIF..FRETE">'[3]557'!$U$1</definedName>
    <definedName name="DIF._CAMBIAL">'[3]159'!$E$6</definedName>
    <definedName name="DIF_CAMBIAL">'[3]590'!$P$44</definedName>
    <definedName name="DIF_FOB">'[3]2318'!$E$47</definedName>
    <definedName name="DIF_FRETE">'[3]2318'!$E$37</definedName>
    <definedName name="dksndas" hidden="1">{"'RR'!$A$2:$E$81"}</definedName>
    <definedName name="DLN">#REF!</definedName>
    <definedName name="DLO">#REF!</definedName>
    <definedName name="dsadas" hidden="1">{#N/A,#N/A,FALSE,"Aging Summary";#N/A,#N/A,FALSE,"Ratio Analysis";#N/A,#N/A,FALSE,"Test 120 Day Accts";#N/A,#N/A,FALSE,"Tickmarks"}</definedName>
    <definedName name="dsagdhasdashfdj" hidden="1">{"'RR'!$A$2:$E$81"}</definedName>
    <definedName name="DTA">'[3]557'!$K$31</definedName>
    <definedName name="DTA_RIO">'[3]371'!$E$29</definedName>
    <definedName name="DTAS">'[3]454'!$E$31</definedName>
    <definedName name="EEVOL">#REF!</definedName>
    <definedName name="EFFICIENZA">#REF!</definedName>
    <definedName name="EmpArvN">#REF!</definedName>
    <definedName name="ENCERRAMENTO">#REF!</definedName>
    <definedName name="ENG_CHANGE">#REF!</definedName>
    <definedName name="ENGINECOSTS">#REF!</definedName>
    <definedName name="Estimate_Types">#REF!</definedName>
    <definedName name="Estoque_jan" hidden="1">{"'RR'!$A$2:$E$81"}</definedName>
    <definedName name="EVOL">#REF!</definedName>
    <definedName name="EX_WORKS">'[3]425'!$E$15</definedName>
    <definedName name="Exchange_Rates">#REF!</definedName>
    <definedName name="f">#REF!</definedName>
    <definedName name="F.I.T.P.A.">'[3]298'!$E$27</definedName>
    <definedName name="F.O.B">'[3]371'!$S$13</definedName>
    <definedName name="F.O.B.">'[3]159'!#REF!</definedName>
    <definedName name="FAT_COMP">#REF!</definedName>
    <definedName name="fcst">#REF!</definedName>
    <definedName name="FCST_1">#REF!</definedName>
    <definedName name="FEB">#REF!</definedName>
    <definedName name="FEBDATA">#REF!</definedName>
    <definedName name="FEC">#REF!</definedName>
    <definedName name="Ferias">#REF!</definedName>
    <definedName name="fhfhf" hidden="1">{#N/A,#N/A,TRUE,"7d";#N/A,#N/A,TRUE,"7g";#N/A,#N/A,TRUE,"7i"}</definedName>
    <definedName name="FILTERCOST">#REF!</definedName>
    <definedName name="FILTERED">#REF!</definedName>
    <definedName name="FITPA">'[3]371'!$E$27</definedName>
    <definedName name="FN">#REF!</definedName>
    <definedName name="FO">#REF!</definedName>
    <definedName name="FOB">'[3]2318'!$E$18</definedName>
    <definedName name="FOB_A">'[3]371'!$H$13</definedName>
    <definedName name="FOB_B">'[3]371'!$K$13</definedName>
    <definedName name="FOB_C">'[3]371'!$N$13</definedName>
    <definedName name="FOB_D">'[3]371'!$Q$13</definedName>
    <definedName name="FOB_E">'[3]590'!$K$17</definedName>
    <definedName name="FOB_F">'[3]590'!$M$17</definedName>
    <definedName name="FOB_REAL">'[3]298'!$K$14</definedName>
    <definedName name="FOB_TOTAL">'[3]371'!$T$13</definedName>
    <definedName name="FOB_USD">'[3]2318'!$F$18</definedName>
    <definedName name="FOB_USD_A">'[3]554'!$C$17</definedName>
    <definedName name="FOB_USD_B">'[3]554'!$E$17</definedName>
    <definedName name="FOB_USD_TOTAL">'[3]554'!$I$17</definedName>
    <definedName name="Footprint">#REF!</definedName>
    <definedName name="FRETE">'[3]159'!#REF!</definedName>
    <definedName name="FRETE_A">'[3]159'!#REF!</definedName>
    <definedName name="FRETE_INTERNO">'[3]159'!#REF!</definedName>
    <definedName name="FRETE_MARITIMO">'[3]2318'!$E$21</definedName>
    <definedName name="FRETE_PORTO">'[3]2318'!$E$33</definedName>
    <definedName name="FRETE_PORTO_DAP">'[3]557'!$E$31</definedName>
    <definedName name="FRETE_REAL">'[3]2318'!$F$21</definedName>
    <definedName name="FRETE_RIO">'[4]453'!$M$40</definedName>
    <definedName name="FRETE_RIO_VIX">'[3]371'!$E$28</definedName>
    <definedName name="FRETE_TTL">'[3]159'!$E$10</definedName>
    <definedName name="FRETE_USD">'[3]2318'!$F$7</definedName>
    <definedName name="frtn">#REF!</definedName>
    <definedName name="frto">#REF!</definedName>
    <definedName name="FX">#REF!</definedName>
    <definedName name="FXRate">#REF!</definedName>
    <definedName name="GAITP">'[3]454'!$E$28</definedName>
    <definedName name="Generic">#REF!</definedName>
    <definedName name="GESTOR">#REF!</definedName>
    <definedName name="gigi" hidden="1">{#N/A,#N/A,TRUE,"7d";#N/A,#N/A,TRUE,"7g";#N/A,#N/A,TRUE,"7i"}</definedName>
    <definedName name="gigi2" hidden="1">{#N/A,#N/A,TRUE,"7d";#N/A,#N/A,TRUE,"7g";#N/A,#N/A,TRUE,"7i"}</definedName>
    <definedName name="GPE">#REF!</definedName>
    <definedName name="gpl">#REF!</definedName>
    <definedName name="Grupos">#REF!</definedName>
    <definedName name="h" hidden="1">{#N/A,#N/A,TRUE,"7d";#N/A,#N/A,TRUE,"7g";#N/A,#N/A,TRUE,"7i"}</definedName>
    <definedName name="help" hidden="1">{#N/A,#N/A,TRUE,"7d";#N/A,#N/A,TRUE,"7g";#N/A,#N/A,TRUE,"7i"}</definedName>
    <definedName name="help1" hidden="1">{#N/A,#N/A,TRUE,"7d";#N/A,#N/A,TRUE,"7g";#N/A,#N/A,TRUE,"7i"}</definedName>
    <definedName name="help2" hidden="1">{#N/A,#N/A,TRUE,"7d";#N/A,#N/A,TRUE,"7g";#N/A,#N/A,TRUE,"7i"}</definedName>
    <definedName name="HRS.5" hidden="1">{#N/A,#N/A,TRUE,"7d";#N/A,#N/A,TRUE,"7g";#N/A,#N/A,TRUE,"7i"}</definedName>
    <definedName name="HTML_CodePage" hidden="1">1252</definedName>
    <definedName name="HTML_Control" hidden="1">{"'RR'!$A$2:$E$81"}</definedName>
    <definedName name="HTML_Description" hidden="1">""</definedName>
    <definedName name="HTML_Email" hidden="1">""</definedName>
    <definedName name="HTML_Header" hidden="1">"RR"</definedName>
    <definedName name="HTML_LastUpdate" hidden="1">"11/10/99"</definedName>
    <definedName name="HTML_LineAfter" hidden="1">FALSE</definedName>
    <definedName name="HTML_LineBefore" hidden="1">FALSE</definedName>
    <definedName name="HTML_Name" hidden="1">"Departamento de Informática"</definedName>
    <definedName name="HTML_OBDlg2" hidden="1">TRUE</definedName>
    <definedName name="HTML_OBDlg4" hidden="1">TRUE</definedName>
    <definedName name="HTML_OS" hidden="1">0</definedName>
    <definedName name="HTML_PathFile" hidden="1">"C:\Intranet\Todos os Indicadores\MeuHTML.htm"</definedName>
    <definedName name="HTML_Title" hidden="1">"Regional 4 SET99"</definedName>
    <definedName name="i">'[3]159'!#REF!</definedName>
    <definedName name="I.I">'[3]159'!#REF!</definedName>
    <definedName name="I.I.">'[3]297'!$E$5</definedName>
    <definedName name="I.I._REAL">'[3]454'!$P$20</definedName>
    <definedName name="I.P.I.">'[3]297'!$E$6</definedName>
    <definedName name="I.P.I._NACION">'[3]159'!#REF!</definedName>
    <definedName name="I.P.I._REAL">'[3]454'!$P$22</definedName>
    <definedName name="Improvement">#REF!</definedName>
    <definedName name="IndDesvio">#REF!</definedName>
    <definedName name="IQ_0_PCT_RISK_WEIGHT_TOTAL_THRIFT" hidden="1">"c25055"</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DWELLING_UNITS_CONSTRUCTION_MORTGAGE_LOANS_ADJUSTED_NCOS_TOTAL_THRIFT" hidden="1">"c25200"</definedName>
    <definedName name="IQ_1_4_DWELLING_UNITS_CONSTRUCTION_MORTGAGE_LOANS_GVA_CHARGE_OFFS_THRIFT" hidden="1">"c25115"</definedName>
    <definedName name="IQ_1_4_DWELLING_UNITS_CONSTRUCTION_MORTGAGE_LOANS_GVA_RECOVERIES_THRIFT" hidden="1">"c25146"</definedName>
    <definedName name="IQ_1_4_DWELLING_UNITS_CONSTRUCTION_MORTGAGE_LOANS_SVA_PROVISIONS_TRANSFERS_FROM_GVA_TOTAL_THRIFT" hidden="1">"c25169"</definedName>
    <definedName name="IQ_1_4_DWELLING_UNITS_REVOLVING_OPEN_END_PML_ADJUSTED_NCOS_TOTAL_THRIFT" hidden="1">"c25203"</definedName>
    <definedName name="IQ_1_4_DWELLING_UNITS_REVOLVING_OPEN_END_PML_GVA_CHARGE_OFFS_THRIFT" hidden="1">"c25118"</definedName>
    <definedName name="IQ_1_4_DWELLING_UNITS_REVOLVING_OPEN_END_PML_GVA_RECOVERIES_THRIFT" hidden="1">"c25149"</definedName>
    <definedName name="IQ_1_4_DWELLING_UNITS_REVOLVING_OPEN_END_PML_SVA_PROVISIONS_TRANSFERS_FROM_GVA_TOTAL_THRIFT" hidden="1">"c25172"</definedName>
    <definedName name="IQ_1_4_DWELLING_UNITS_SECURED_FIRST_LIENS_IN_PROCESS_FORECLOSURE_THRIFT" hidden="1">"c25305"</definedName>
    <definedName name="IQ_1_4_DWELLING_UNITS_SECURED_FIRST_LIENS_PML_ADJUSTED_NCOS_TOTAL_THRIFT" hidden="1">"c25204"</definedName>
    <definedName name="IQ_1_4_DWELLING_UNITS_SECURED_FIRST_LIENS_PML_GVA_CHARGE_OFFS_THRIFT" hidden="1">"c25119"</definedName>
    <definedName name="IQ_1_4_DWELLING_UNITS_SECURED_FIRST_LIENS_PML_GVA_RECOVERIES_THRIFT" hidden="1">"c25150"</definedName>
    <definedName name="IQ_1_4_DWELLING_UNITS_SECURED_FIRST_LIENS_PML_SVA_PROVISIONS_TRANSFERS_FROM_GVA_TOTAL_THRIFT" hidden="1">"c25173"</definedName>
    <definedName name="IQ_1_4_DWELLING_UNITS_SECURED_JUNIOR_LIENS_IN_PROCESS_FORECLOSURE_THRIFT" hidden="1">"c25306"</definedName>
    <definedName name="IQ_1_4_DWELLING_UNITS_SECURED_JUNIOR_LIENS_PML_ADJUSTED_NCOS_TOTAL_THRIFT" hidden="1">"c25205"</definedName>
    <definedName name="IQ_1_4_DWELLING_UNITS_SECURED_JUNIOR_LIENS_PML_GVA_CHARGE_OFFS_THRIFT" hidden="1">"c25120"</definedName>
    <definedName name="IQ_1_4_DWELLING_UNITS_SECURED_JUNIOR_LIENS_PML_GVA_RECOVERIES_THRIFT" hidden="1">"c25151"</definedName>
    <definedName name="IQ_1_4_DWELLING_UNITS_SECURED_JUNIOR_LIENS_PML_SVA_PROVISIONS_TRANSFERS_FROM_GVA_TOTAL_THRIFT" hidden="1">"c25174"</definedName>
    <definedName name="IQ_1_4_DWELLING_UNITS_SECURED_REVOLVING_OPEN_END_LOANS_IN_PROCESS_FORECLOSURE_THRIFT" hidden="1">"c25304"</definedName>
    <definedName name="IQ_1_4_FAMILY_CONSTRUCTION_LOANS_GROSS_LOANS_THRIFT" hidden="1">"c25727"</definedName>
    <definedName name="IQ_1_4_FAMILY_CONSTRUCTION_LOANS_RISK_BASED_CAPITAL_THRIFT" hidden="1">"c25712"</definedName>
    <definedName name="IQ_1_4_FAMILY_RES_DOM_FFIEC" hidden="1">"c15269"</definedName>
    <definedName name="IQ_100_PCT_RISK_WEIGHT_TOTAL_THRIFT" hidden="1">"c25073"</definedName>
    <definedName name="IQ_20_PCT_RISK_WEIGHT_TOTAL_THRIFT" hidden="1">"c25062"</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50_PCT_RISK_WEIGHT_TOTAL_THRIFT" hidden="1">"c25069"</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OUNTS_PAYABLE_THRIFT" hidden="1">"c24910"</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_PAYABLE_DEPOSITS_THRIFT" hidden="1">"c24907"</definedName>
    <definedName name="IQ_ACCRUED_INT_PAYABLE_THRIFT" hidden="1">"c24906"</definedName>
    <definedName name="IQ_ACCRUED_INT_RECEIVABLE_MBS_THRIFT" hidden="1">"c24836"</definedName>
    <definedName name="IQ_ACCRUED_INT_RECEIVABLE_THRIFT" hidden="1">"c24827"</definedName>
    <definedName name="IQ_ACCRUED_INTEREST_RECEIVABLE_FFIEC" hidden="1">"c12842"</definedName>
    <definedName name="IQ_ACCRUED_MORTGAGE_INT_RECEIVABLE_THRIFT" hidden="1">"c24849"</definedName>
    <definedName name="IQ_ACCRUED_NON_MORTGAGE_INT_RECEIVABLE_THRIFT" hidden="1">"c24866"</definedName>
    <definedName name="IQ_ACCRUED_TAXES_THRIFT" hidden="1">"c24909"</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AMORT_GW" hidden="1">"c17749"</definedName>
    <definedName name="IQ_ACCUM_AMORT_INTAN_ASSETS" hidden="1">"c17747"</definedName>
    <definedName name="IQ_ACCUM_DEP" hidden="1">"c1340"</definedName>
    <definedName name="IQ_ACCUMULATED_GAINS_LOSSES_CASH_FLOW_HEDGES_THRIFT" hidden="1">"c24922"</definedName>
    <definedName name="IQ_ACCUMULATED_GAINS_LOSSES_CERTAIN_SEC_THRIFT" hidden="1">"c24921"</definedName>
    <definedName name="IQ_ACCUMULATED_LOSSES_GAINS_CASH_FLOW_HEDGES_ADJUSTED_ASSETS_THRIFT" hidden="1">"c25035"</definedName>
    <definedName name="IQ_ACCUMULATED_LOSSES_GAINS_CASH_FLOW_HEDGES_T1_THRIFT" hidden="1">"c25026"</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CTUAL_THRIFT_INV_PERCENTAGE_MONTH_END_FIRST_MONTH_QUARTER_THRIFT" hidden="1">"c25584"</definedName>
    <definedName name="IQ_ACTUAL_THRIFT_INV_PERCENTAGE_MONTH_END_SECOND_MONTH_QUARTER_THRIFT" hidden="1">"c25585"</definedName>
    <definedName name="IQ_ACTUAL_THRIFT_INV_PERCENTAGE_MONTH_END_THIRD_MONTH_QUARTER_THRIFT" hidden="1">"c25586"</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JUSTED_OPERATING_INCOME_AVG_ASSETS_THRIFT" hidden="1">"c25651"</definedName>
    <definedName name="IQ_ADJUSTED_TOTAL_ASSETS_ADJUSTED_ASSETS_THRIFT" hidden="1">"c25038"</definedName>
    <definedName name="IQ_ADJUSTMENTS_GVA_THRIFT" hidden="1">"c25095"</definedName>
    <definedName name="IQ_ADJUSTMENTS_SVA_THRIFT" hidden="1">"c25102"</definedName>
    <definedName name="IQ_ADJUSTMENTS_TVA_THRIFT" hidden="1">"c25109"</definedName>
    <definedName name="IQ_ADMIN_RATIO" hidden="1">"c2784"</definedName>
    <definedName name="IQ_ADVANCES_FROM_FHLB_THRIFT" hidden="1">"c24900"</definedName>
    <definedName name="IQ_ADVANCES_TAXES_INSURANCE_THRIFT" hidden="1">"c24850"</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CM"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ACT_OR_EST" hidden="1">"c18265"</definedName>
    <definedName name="IQ_AFFO_PER_SHARE_ACT_OR_EST_CIQ" hidden="1">"c18271"</definedName>
    <definedName name="IQ_AFFO_PER_SHARE_BASIC" hidden="1">"c8869"</definedName>
    <definedName name="IQ_AFFO_PER_SHARE_DILUTED" hidden="1">"c8870"</definedName>
    <definedName name="IQ_AFFO_PER_SHARE_EST" hidden="1">"c18112"</definedName>
    <definedName name="IQ_AFFO_PER_SHARE_EST_CIQ" hidden="1">"c18180"</definedName>
    <definedName name="IQ_AFFO_PER_SHARE_EST_NOTE" hidden="1">"c18233"</definedName>
    <definedName name="IQ_AFFO_PER_SHARE_EST_NOTE_CIQ" hidden="1">"c18240"</definedName>
    <definedName name="IQ_AFFO_PER_SHARE_GUIDANCE" hidden="1">"c18400"</definedName>
    <definedName name="IQ_AFFO_PER_SHARE_HIGH_EST" hidden="1">"c18132"</definedName>
    <definedName name="IQ_AFFO_PER_SHARE_HIGH_EST_CIQ" hidden="1">"c18194"</definedName>
    <definedName name="IQ_AFFO_PER_SHARE_HIGH_GUIDANCE" hidden="1">"c18401"</definedName>
    <definedName name="IQ_AFFO_PER_SHARE_LOW_EST" hidden="1">"c18142"</definedName>
    <definedName name="IQ_AFFO_PER_SHARE_LOW_EST_CIQ" hidden="1">"c18201"</definedName>
    <definedName name="IQ_AFFO_PER_SHARE_LOW_GUIDANCE" hidden="1">"c18402"</definedName>
    <definedName name="IQ_AFFO_PER_SHARE_MEDIAN_EST" hidden="1">"c18122"</definedName>
    <definedName name="IQ_AFFO_PER_SHARE_MEDIAN_EST_CIQ" hidden="1">"c18187"</definedName>
    <definedName name="IQ_AFFO_PER_SHARE_NUM_EST" hidden="1">"c18162"</definedName>
    <definedName name="IQ_AFFO_PER_SHARE_NUM_EST_CIQ" hidden="1">"c18215"</definedName>
    <definedName name="IQ_AFFO_PER_SHARE_STDDEV_EST" hidden="1">"c18152"</definedName>
    <definedName name="IQ_AFFO_PER_SHARE_STDDEV_EST_CIQ" hidden="1">"c18208"</definedName>
    <definedName name="IQ_AFS_INVEST_SECURITIES_FFIEC" hidden="1">"c13456"</definedName>
    <definedName name="IQ_AFS_SEC_AMOUNTS_NETTED_THRIFT" hidden="1">"c25492"</definedName>
    <definedName name="IQ_AFS_SEC_INV_SEC_THRIFT" hidden="1">"c25670"</definedName>
    <definedName name="IQ_AFS_SEC_LEVEL_1_THRIFT" hidden="1">"c25488"</definedName>
    <definedName name="IQ_AFS_SEC_LEVEL_2_THRIFT" hidden="1">"c25489"</definedName>
    <definedName name="IQ_AFS_SEC_LEVEL_3_THRIFT" hidden="1">"c25490"</definedName>
    <definedName name="IQ_AFS_SEC_THRIFT" hidden="1">"c24933"</definedName>
    <definedName name="IQ_AFS_SEC_TIER_1_CAPITAL_THRIFT" hidden="1">"c25630"</definedName>
    <definedName name="IQ_AFS_SEC_TOTAL_AFTER_NETTING_THRIFT" hidden="1">"c25493"</definedName>
    <definedName name="IQ_AFS_SEC_TOTAL_BEFORE_NETTING_THRIFT" hidden="1">"c25491"</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CORPORATE_SHARES" hidden="1">"c13781"</definedName>
    <definedName name="IQ_AGG_CORPORATE_VALUE" hidden="1">"c13774"</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ESOP_SHARES" hidden="1">"c13782"</definedName>
    <definedName name="IQ_AGG_ESOP_VALUE" hidden="1">"c13775"</definedName>
    <definedName name="IQ_AGG_FAMILY_OVER_TOTAL" hidden="1">"c24687"</definedName>
    <definedName name="IQ_AGG_FAMILY_SHARES" hidden="1">"c24689"</definedName>
    <definedName name="IQ_AGG_FAMILY_VALUE" hidden="1">"c24688"</definedName>
    <definedName name="IQ_AGG_FOUNDATION_SHARES" hidden="1">"c24731"</definedName>
    <definedName name="IQ_AGG_FOUNDATION_VALUE" hidden="1">"c24732"</definedName>
    <definedName name="IQ_AGG_HEDGEFUND_OVER_TOTAL" hidden="1">"c13771"</definedName>
    <definedName name="IQ_AGG_HEDGEFUND_SHARES" hidden="1">"c13785"</definedName>
    <definedName name="IQ_AGG_HEDGEFUND_VALUE" hidden="1">"c13778"</definedName>
    <definedName name="IQ_AGG_INSIDER_OVER_TOTAL" hidden="1">"c1581"</definedName>
    <definedName name="IQ_AGG_INSIDER_SHARES" hidden="1">"c13780"</definedName>
    <definedName name="IQ_AGG_INSIDER_VALUE" hidden="1">"c13773"</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TITUTIONAL_SHARES" hidden="1">"c13779"</definedName>
    <definedName name="IQ_AGG_INSTITUTIONAL_VALUE" hidden="1">"c13772"</definedName>
    <definedName name="IQ_AGG_INSURANCE_OVER_TOTAL" hidden="1">"c24681"</definedName>
    <definedName name="IQ_AGG_INSURANCE_SHARES" hidden="1">"c24683"</definedName>
    <definedName name="IQ_AGG_INSURANCE_VALUE" hidden="1">"c24682"</definedName>
    <definedName name="IQ_AGG_INV_MANAGERS_OVER_TOTAL" hidden="1">"c26967"</definedName>
    <definedName name="IQ_AGG_INV_MANAGERS_SHARES" hidden="1">"c26968"</definedName>
    <definedName name="IQ_AGG_INV_MANAGERS_VALUE" hidden="1">"c26969"</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OTHER_SHARES" hidden="1">"c13784"</definedName>
    <definedName name="IQ_AGG_OTHER_VALUE" hidden="1">"c13777"</definedName>
    <definedName name="IQ_AGG_PENSION_OVER_TOTAL" hidden="1">"c24675"</definedName>
    <definedName name="IQ_AGG_PENSION_SHARES" hidden="1">"c24677"</definedName>
    <definedName name="IQ_AGG_PENSION_VALUE" hidden="1">"c24676"</definedName>
    <definedName name="IQ_AGG_REIT_OVER_TOTAL" hidden="1">"c24693"</definedName>
    <definedName name="IQ_AGG_REIT_SHARES" hidden="1">"c24695"</definedName>
    <definedName name="IQ_AGG_REIT_VALUE" hidden="1">"c24694"</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GREGATE_AMT_ALL_EXTENSIONS_CREDIT_THRIFT" hidden="1">"c25589"</definedName>
    <definedName name="IQ_AGGREGATE_INV_IN_SERVICE_CORPORATIONS_THRIFT" hidden="1">"c25588"</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IRCRAFT_RENT" hidden="1">"c17872"</definedName>
    <definedName name="IQ_ALL_OTHER_ASSETS_ELIGIBLE_100_PCT_RISK_WEIGHT_THRIFT" hidden="1">"c25072"</definedName>
    <definedName name="IQ_ALL_OTHER_DEPOSITS_FOREIGN_DEP_FFIEC" hidden="1">"c15347"</definedName>
    <definedName name="IQ_ALL_OTHER_FINANCIAL_ASSETS_AMOUNTS_NETTED_THRIFT" hidden="1">"c25516"</definedName>
    <definedName name="IQ_ALL_OTHER_FINANCIAL_ASSETS_LEVEL_1_THRIFT" hidden="1">"c25512"</definedName>
    <definedName name="IQ_ALL_OTHER_FINANCIAL_ASSETS_LEVEL_2_THRIFT" hidden="1">"c25513"</definedName>
    <definedName name="IQ_ALL_OTHER_FINANCIAL_ASSETS_LEVEL_3_THRIFT" hidden="1">"c25514"</definedName>
    <definedName name="IQ_ALL_OTHER_FINANCIAL_ASSETS_TOTAL_AFTER_NETTING_THRIFT" hidden="1">"c25517"</definedName>
    <definedName name="IQ_ALL_OTHER_FINANCIAL_ASSETS_TOTAL_BEFORE_NETTING_THRIFT" hidden="1">"c25515"</definedName>
    <definedName name="IQ_ALL_OTHER_FINANCIAL_LIABILITIES_AMOUNTS_NETTED_THRIFT" hidden="1">"c25558"</definedName>
    <definedName name="IQ_ALL_OTHER_FINANCIAL_LIABILITIES_LEVEL_1_THRIFT" hidden="1">"c25554"</definedName>
    <definedName name="IQ_ALL_OTHER_FINANCIAL_LIABILITIES_LEVEL_2_THRIFT" hidden="1">"c25555"</definedName>
    <definedName name="IQ_ALL_OTHER_FINANCIAL_LIABILITIES_LEVEL_3_THRIFT" hidden="1">"c25556"</definedName>
    <definedName name="IQ_ALL_OTHER_FINANCIAL_LIABILITIES_TOTAL_AFTER_NETTING_THRIFT" hidden="1">"c25559"</definedName>
    <definedName name="IQ_ALL_OTHER_FINANCIAL_LIABILITIES_TOTAL_BEFORE_NETTING_THRIFT" hidden="1">"c25557"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EXCL_CONSUMER_LL_REC_DOM_FFIEC" hidden="1">"c25857"</definedName>
    <definedName name="IQ_ALL_OTHER_LOANS_EXCL_CONSUMER_LL_REC_FFIEC" hidden="1">"c25853"</definedName>
    <definedName name="IQ_ALL_OTHER_LOANS_RECOV_FFIEC" hidden="1">"c13205"</definedName>
    <definedName name="IQ_ALL_OTHER_SEC_1_4_DOM_CHARGE_OFFS_FFIEC" hidden="1">"c25842"</definedName>
    <definedName name="IQ_ALL_OTHER_SEC_1_4_DOM_RECOV_FFIEC" hidden="1">"c25843"</definedName>
    <definedName name="IQ_ALL_OTHER_SEC_1_4_DUE_30_89_FFIEC" hidden="1">"c25835"</definedName>
    <definedName name="IQ_ALL_OTHER_SEC_1_4_DUE_90_FFIEC" hidden="1">"c25836"</definedName>
    <definedName name="IQ_ALL_OTHER_SEC_1_4_NON_ACCRUAL_FFIEC" hidden="1">"c25837"</definedName>
    <definedName name="IQ_ALL_OTHER_TRADING_LIABILITIES_DOM_FFIEC" hidden="1">"c12942"</definedName>
    <definedName name="IQ_ALL_OTHER_UNUSED_FFIEC" hidden="1">"c25861"</definedName>
    <definedName name="IQ_ALL_STATEMENTS_AP" hidden="1">"c25895"</definedName>
    <definedName name="IQ_ALL_STATEMENTS_AP_CO" hidden="1">"c25896"</definedName>
    <definedName name="IQ_ALL_STATEMENTS_INDUSTRY" hidden="1">"c25891"</definedName>
    <definedName name="IQ_ALL_STATEMENTS_INDUSTRY_CO" hidden="1">"c25892"</definedName>
    <definedName name="IQ_ALL_STATEMENTS_STANDARD" hidden="1">"c25893"</definedName>
    <definedName name="IQ_ALL_STATEMENTS_STANDARD_CO" hidden="1">"c25894"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_MORTGAGE_LL_LOSSES_THRIFT" hidden="1">"c24851"</definedName>
    <definedName name="IQ_ALLOW_NON_MORTGAGE_LOAN_LL_THRIFT" hidden="1">"c24867"</definedName>
    <definedName name="IQ_ALLOWABLE_T2_CAPITAL_FFIEC" hidden="1">"c13150"</definedName>
    <definedName name="IQ_ALLOWABLE_TIER_2_CAPITAL_T2_THRIFT" hidden="1">"c25046"</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AMT_INCLUDED_IN_ALLOWANCE_LOAN_LEASE_LOSSES_PURCHASED_CREDIT_IMPAIRED_LOANS_THRIFT" hidden="1">"c25239"</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LLOWANCES_LL_LOSSES_T2_THRIFT" hidden="1">"c25043"</definedName>
    <definedName name="IQ_ALPHA_SCORE_DATE" hidden="1">"c25923"</definedName>
    <definedName name="IQ_AMORT_EXP_IMPAIRMENT_OTHER_INTANGIBLE_ASSETS_FFIEC" hidden="1">"c13026"</definedName>
    <definedName name="IQ_AMORT_LOAN_SERVICING_ASSETS_LIABILITIES_THRIFT" hidden="1">"c24767"</definedName>
    <definedName name="IQ_AMORTIZATION" hidden="1">"c1591"</definedName>
    <definedName name="IQ_AMOUNT_FINANCIAL_LOC_CONVEYED_FFIEC" hidden="1">"c13250"</definedName>
    <definedName name="IQ_AMOUNT_PERFORMANCE_LOC_CONVEYED_FFIEC" hidden="1">"c13252"</definedName>
    <definedName name="IQ_AMT_DIRECT_CREDIT_SUBSTITUTES_ASSETS_THRIFT" hidden="1">"c25616"</definedName>
    <definedName name="IQ_AMT_LOW_LEVEL_RECOURSE_RESIDUAL_INTERESTS_BEFORE_RISK_WEIGHTING_THRIFT" hidden="1">"c25074"</definedName>
    <definedName name="IQ_AMT_NONINTEREST_BEARING_TRANSACTION_ACCOUNTS_MORE_THAN_250000_THRIFT" hidden="1">"c25582"</definedName>
    <definedName name="IQ_AMT_OUT" hidden="1">"c2145"</definedName>
    <definedName name="IQ_AMT_RECOURSE_OBLIGATIONS_ASSETS_THRIFT" hidden="1">"c25617"</definedName>
    <definedName name="IQ_AMT_RECOURSE_OBLIGATIONS_LOANS_THRIFT" hidden="1">"c25618"</definedName>
    <definedName name="IQ_AMT_RECOURSE_OBLIGATIONS_LOANS_WHERE_RECOURSE_IS_120_DAYS_LESS_THRIFT" hidden="1">"c25619"</definedName>
    <definedName name="IQ_AMT_RECOURSE_OBLIGATIONS_LOANS_WHERE_RECOURSE_IS_GREATER_THAN_120_DAYS_THRIFT" hidden="1">"c25620"</definedName>
    <definedName name="IQ_AMT_THIS_QUARTER_TROUBLED_DEBT_RESTRUCTURED_THRIFT" hidden="1">"c25229"</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OCI_THRIFT" hidden="1">"c24920"</definedName>
    <definedName name="IQ_AP" hidden="1">"c32"</definedName>
    <definedName name="IQ_AP_BNK" hidden="1">"c33"</definedName>
    <definedName name="IQ_AP_CM"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IC_THRIFT" hidden="1">"c24918"</definedName>
    <definedName name="IQ_APPLICABLE_INCOME_TAXES_AVG_ASSETS_THRIFT" hidden="1">"c25657"</definedName>
    <definedName name="IQ_APPLICABLE_INCOME_TAXES_FTE_FFIEC" hidden="1">"c13853"</definedName>
    <definedName name="IQ_AR" hidden="1">"c40"</definedName>
    <definedName name="IQ_AR_CM"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KPRICE" hidden="1">"c13927"</definedName>
    <definedName name="IQ_ASSET_BACKED_SEC_INV_SEC_THRIFT" hidden="1">"c25674"</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CF" hidden="1">"c51"</definedName>
    <definedName name="IQ_ASSET_WRITEDOWN_CF_BNK" hidden="1">"c52"</definedName>
    <definedName name="IQ_ASSET_WRITEDOWN_CF_CM"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CM" hidden="1">"c50"</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EXCLUDED_PURPOSES_OTS_ASSESSMENT_COMPLEXITY_COMPONENT_MANAGED_ASSETS_THRIFT" hidden="1">"c25356"</definedName>
    <definedName name="IQ_ASSETS_EXCLUDED_PURPOSES_OTS_ASSESSMENT_COMPLEXITY_COMPONENT_NONMANAGED_ASSETS_THRIFT" hidden="1">"c25378"</definedName>
    <definedName name="IQ_ASSETS_FAIR_VALUE" hidden="1">"c13843"</definedName>
    <definedName name="IQ_ASSETS_HFS_THRIFT" hidden="1">"c24934"</definedName>
    <definedName name="IQ_ASSETS_LEVEL_1" hidden="1">"c13839"</definedName>
    <definedName name="IQ_ASSETS_LEVEL_2" hidden="1">"c13840"</definedName>
    <definedName name="IQ_ASSETS_LEVEL_3" hidden="1">"c13841"</definedName>
    <definedName name="IQ_ASSETS_LOSS_SHARING_DEBT_SEC_FFIEC" hidden="1">"c25867"</definedName>
    <definedName name="IQ_ASSETS_LOSS_SHARING_FFIEC" hidden="1">"c25864"</definedName>
    <definedName name="IQ_ASSETS_LOSS_SHARING_LL_FFIEC" hidden="1">"c25865"</definedName>
    <definedName name="IQ_ASSETS_LOSS_SHARING_OREO_FFIEC" hidden="1">"c25866"</definedName>
    <definedName name="IQ_ASSETS_LOSS_SHARING_OTHER_FFIEC" hidden="1">"c25868"</definedName>
    <definedName name="IQ_ASSETS_NAME_AP" hidden="1">"c8921"</definedName>
    <definedName name="IQ_ASSETS_NAME_AP_ABS" hidden="1">"c8940"</definedName>
    <definedName name="IQ_ASSETS_NETTING_OTHER_ADJUSTMENTS" hidden="1">"c13842"</definedName>
    <definedName name="IQ_ASSETS_NON_INCLUDABLE_SUBS_ADJUSTED_ASSETS_THRIFT" hidden="1">"c25031"</definedName>
    <definedName name="IQ_ASSETS_OPER_LEASE_DEPR" hidden="1">"c2070"</definedName>
    <definedName name="IQ_ASSETS_OPER_LEASE_GROSS" hidden="1">"c2071"</definedName>
    <definedName name="IQ_ASSETS_PER_EMPLOYEE_THRIFT" hidden="1">"c25783"</definedName>
    <definedName name="IQ_ASSETS_REPRICE_ASSETS_TOT_FFIEC" hidden="1">"c13454"</definedName>
    <definedName name="IQ_ASSETS_RISK_WEIGHT_THRIFT" hidden="1">"c25076"</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HRIFT" hidden="1">"c24862"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DEPOSITS_ESCROWS_THRIFT" hidden="1">"c24950"</definedName>
    <definedName name="IQ_AVG_DEPOSITS_INV_EXCLUDING_NON_INT_EARNING_ITEMS_THRIFT" hidden="1">"c24947"</definedName>
    <definedName name="IQ_AVG_EARNING_ASSETS_AVG_ASSETS_THRIFT" hidden="1">"c25645"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BEARING_FUNDS_AVG_ASSETS_THRIFT" hidden="1">"c25646"</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ARKETCAP_Z" hidden="1">"c25900"</definedName>
    <definedName name="IQ_AVG_MKTCAP" hidden="1">"c80"</definedName>
    <definedName name="IQ_AVG_MORTGAGE_LOANS_MBS_THRIFT" hidden="1">"c24948"</definedName>
    <definedName name="IQ_AVG_NON_MORTGAGE_LOANS_THRIFT" hidden="1">"c24949"</definedName>
    <definedName name="IQ_AVG_PORTFOLIO_DURATION" hidden="1">"c17693"</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TOTAL_ASSETS_THRIFT" hidden="1">"c24946"</definedName>
    <definedName name="IQ_AVG_TOTAL_BORROWINGS_THRIFT" hidden="1">"c24951"</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SHEET_AP" hidden="1">"c25883"</definedName>
    <definedName name="IQ_BALANCE_SHEET_AP_CO" hidden="1">"c25884"</definedName>
    <definedName name="IQ_BALANCE_SHEET_INDUSTRY" hidden="1">"c25879"</definedName>
    <definedName name="IQ_BALANCE_SHEET_INDUSTRY_CO" hidden="1">"c25880"</definedName>
    <definedName name="IQ_BALANCE_SHEET_STANDARD" hidden="1">"c25881"</definedName>
    <definedName name="IQ_BALANCE_SHEET_STANDARD_CO" hidden="1">"c25882"</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_OWNED_LIFE_INSURANCE_THRIFT" hidden="1">"c24884"</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GINNING_BALANCE_GVA_THRIFT" hidden="1">"c25091"</definedName>
    <definedName name="IQ_BEGINNING_BALANCE_REPORTED_QUARTERLY_BALANCE_GVA_THRIFT" hidden="1">"c25090"</definedName>
    <definedName name="IQ_BEGINNING_BALANCE_REPORTED_QUARTERLY_BALANCE_SVA_THRIFT" hidden="1">"c25098"</definedName>
    <definedName name="IQ_BEGINNING_BALANCE_REPORTED_QUARTERLY_BALANCE_TVA_THRIFT" hidden="1">"c25105"</definedName>
    <definedName name="IQ_BEGINNING_BALANCE_SVA_THRIFT" hidden="1">"c25099"</definedName>
    <definedName name="IQ_BEGINNING_BALANCE_TVA_THRIFT" hidden="1">"c25106"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DPRICE" hidden="1">"c13926"</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_DEPOSITS_TOTAL_DEPOSITS_THRIFT" hidden="1">"c25781"</definedName>
    <definedName name="IQ_BROKER_ORIGINATED_DEPOSITS_FULLY_INSURED_100000_THROUGH_250000_THRIFT" hidden="1">"c24980"</definedName>
    <definedName name="IQ_BROKER_ORIGINATED_DEPOSITS_FULLY_INSURED_LESS_THAN_100000_THRIFT" hidden="1">"c24979"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EST" hidden="1">"c3541"</definedName>
    <definedName name="IQ_BV_SHARE_EST_CIQ" hidden="1">"c3800"</definedName>
    <definedName name="IQ_BV_SHARE_EST_DOWN_2MONTH" hidden="1">"c16573"</definedName>
    <definedName name="IQ_BV_SHARE_EST_DOWN_2MONTH_CIQ" hidden="1">"c16837"</definedName>
    <definedName name="IQ_BV_SHARE_EST_DOWN_3MONTH" hidden="1">"c16577"</definedName>
    <definedName name="IQ_BV_SHARE_EST_DOWN_3MONTH_CIQ" hidden="1">"c16841"</definedName>
    <definedName name="IQ_BV_SHARE_EST_DOWN_MONTH" hidden="1">"c16569"</definedName>
    <definedName name="IQ_BV_SHARE_EST_DOWN_MONTH_CIQ" hidden="1">"c16833"</definedName>
    <definedName name="IQ_BV_SHARE_EST_NOTE" hidden="1">"c17523"</definedName>
    <definedName name="IQ_BV_SHARE_EST_NOTE_CIQ" hidden="1">"c17476"</definedName>
    <definedName name="IQ_BV_SHARE_EST_NUM_ANALYSTS_2MONTH" hidden="1">"c16571"</definedName>
    <definedName name="IQ_BV_SHARE_EST_NUM_ANALYSTS_2MONTH_CIQ" hidden="1">"c16835"</definedName>
    <definedName name="IQ_BV_SHARE_EST_NUM_ANALYSTS_3MONTH" hidden="1">"c16575"</definedName>
    <definedName name="IQ_BV_SHARE_EST_NUM_ANALYSTS_3MONTH_CIQ" hidden="1">"c16839"</definedName>
    <definedName name="IQ_BV_SHARE_EST_NUM_ANALYSTS_MONTH" hidden="1">"c16567"</definedName>
    <definedName name="IQ_BV_SHARE_EST_NUM_ANALYSTS_MONTH_CIQ" hidden="1">"c16831"</definedName>
    <definedName name="IQ_BV_SHARE_EST_TOTAL_REVISED_2MONTH" hidden="1">"c16574"</definedName>
    <definedName name="IQ_BV_SHARE_EST_TOTAL_REVISED_2MONTH_CIQ" hidden="1">"c16838"</definedName>
    <definedName name="IQ_BV_SHARE_EST_TOTAL_REVISED_3MONTH" hidden="1">"c16578"</definedName>
    <definedName name="IQ_BV_SHARE_EST_TOTAL_REVISED_3MONTH_CIQ" hidden="1">"c16842"</definedName>
    <definedName name="IQ_BV_SHARE_EST_TOTAL_REVISED_MONTH" hidden="1">"c16570"</definedName>
    <definedName name="IQ_BV_SHARE_EST_TOTAL_REVISED_MONTH_CIQ" hidden="1">"c16834"</definedName>
    <definedName name="IQ_BV_SHARE_EST_UP_2MONTH" hidden="1">"c16572"</definedName>
    <definedName name="IQ_BV_SHARE_EST_UP_2MONTH_CIQ" hidden="1">"c16836"</definedName>
    <definedName name="IQ_BV_SHARE_EST_UP_3MONTH" hidden="1">"c16576"</definedName>
    <definedName name="IQ_BV_SHARE_EST_UP_3MONTH_CIQ" hidden="1">"c16840"</definedName>
    <definedName name="IQ_BV_SHARE_EST_UP_MONTH" hidden="1">"c16568"</definedName>
    <definedName name="IQ_BV_SHARE_EST_UP_MONTH_CIQ" hidden="1">"c16832"</definedName>
    <definedName name="IQ_BV_SHARE_HIGH_EST" hidden="1">"c3542"</definedName>
    <definedName name="IQ_BV_SHARE_HIGH_EST_CIQ" hidden="1">"c3802"</definedName>
    <definedName name="IQ_BV_SHARE_LOW_EST" hidden="1">"c3543"</definedName>
    <definedName name="IQ_BV_SHARE_LOW_EST_CIQ" hidden="1">"c3803"</definedName>
    <definedName name="IQ_BV_SHARE_MEDIAN_EST" hidden="1">"c3544"</definedName>
    <definedName name="IQ_BV_SHARE_MEDIAN_EST_CIQ" hidden="1">"c3801"</definedName>
    <definedName name="IQ_BV_SHARE_NUM_EST" hidden="1">"c3539"</definedName>
    <definedName name="IQ_BV_SHARE_NUM_EST_CIQ" hidden="1">"c3804"</definedName>
    <definedName name="IQ_BV_SHARE_STDDEV_EST" hidden="1">"c3540"</definedName>
    <definedName name="IQ_BV_SHARE_STDDEV_EST_CIQ" hidden="1">"c3805"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BNK" hidden="1">"c110"</definedName>
    <definedName name="IQ_CAPEX_CM" hidden="1">"c111"</definedName>
    <definedName name="IQ_CAPEX_EST" hidden="1">"c3523"</definedName>
    <definedName name="IQ_CAPEX_EST_CIQ" hidden="1">"c3807"</definedName>
    <definedName name="IQ_CAPEX_EST_DOWN_2MONTH" hidden="1">"c16525"</definedName>
    <definedName name="IQ_CAPEX_EST_DOWN_2MONTH_CIQ" hidden="1">"c16789"</definedName>
    <definedName name="IQ_CAPEX_EST_DOWN_3MONTH" hidden="1">"c16529"</definedName>
    <definedName name="IQ_CAPEX_EST_DOWN_3MONTH_CIQ" hidden="1">"c16793"</definedName>
    <definedName name="IQ_CAPEX_EST_DOWN_MONTH" hidden="1">"c16521"</definedName>
    <definedName name="IQ_CAPEX_EST_DOWN_MONTH_CIQ" hidden="1">"c16785"</definedName>
    <definedName name="IQ_CAPEX_EST_NOTE" hidden="1">"c17519"</definedName>
    <definedName name="IQ_CAPEX_EST_NOTE_CIQ" hidden="1">"c17472"</definedName>
    <definedName name="IQ_CAPEX_EST_NUM_ANALYSTS_2MONTH" hidden="1">"c16523"</definedName>
    <definedName name="IQ_CAPEX_EST_NUM_ANALYSTS_2MONTH_CIQ" hidden="1">"c16787"</definedName>
    <definedName name="IQ_CAPEX_EST_NUM_ANALYSTS_3MONTH" hidden="1">"c16527"</definedName>
    <definedName name="IQ_CAPEX_EST_NUM_ANALYSTS_3MONTH_CIQ" hidden="1">"c16791"</definedName>
    <definedName name="IQ_CAPEX_EST_NUM_ANALYSTS_MONTH" hidden="1">"c16519"</definedName>
    <definedName name="IQ_CAPEX_EST_NUM_ANALYSTS_MONTH_CIQ" hidden="1">"c16783"</definedName>
    <definedName name="IQ_CAPEX_EST_TOTAL_REVISED_2MONTH" hidden="1">"c16526"</definedName>
    <definedName name="IQ_CAPEX_EST_TOTAL_REVISED_2MONTH_CIQ" hidden="1">"c16790"</definedName>
    <definedName name="IQ_CAPEX_EST_TOTAL_REVISED_3MONTH" hidden="1">"c16530"</definedName>
    <definedName name="IQ_CAPEX_EST_TOTAL_REVISED_3MONTH_CIQ" hidden="1">"c16794"</definedName>
    <definedName name="IQ_CAPEX_EST_TOTAL_REVISED_MONTH" hidden="1">"c16522"</definedName>
    <definedName name="IQ_CAPEX_EST_TOTAL_REVISED_MONTH_CIQ" hidden="1">"c16786"</definedName>
    <definedName name="IQ_CAPEX_EST_UP_2MONTH" hidden="1">"c16524"</definedName>
    <definedName name="IQ_CAPEX_EST_UP_2MONTH_CIQ" hidden="1">"c16788"</definedName>
    <definedName name="IQ_CAPEX_EST_UP_3MONTH" hidden="1">"c16528"</definedName>
    <definedName name="IQ_CAPEX_EST_UP_3MONTH_CIQ" hidden="1">"c16792"</definedName>
    <definedName name="IQ_CAPEX_EST_UP_MONTH" hidden="1">"c16520"</definedName>
    <definedName name="IQ_CAPEX_EST_UP_MONTH_CIQ" hidden="1">"c16784"</definedName>
    <definedName name="IQ_CAPEX_FIN" hidden="1">"c112"</definedName>
    <definedName name="IQ_CAPEX_GUIDANCE" hidden="1">"c4150"</definedName>
    <definedName name="IQ_CAPEX_HIGH_EST" hidden="1">"c3524"</definedName>
    <definedName name="IQ_CAPEX_HIGH_EST_CIQ" hidden="1">"c3809"</definedName>
    <definedName name="IQ_CAPEX_HIGH_GUIDANCE" hidden="1">"c4180"</definedName>
    <definedName name="IQ_CAPEX_INS" hidden="1">"c113"</definedName>
    <definedName name="IQ_CAPEX_LOW_EST" hidden="1">"c3525"</definedName>
    <definedName name="IQ_CAPEX_LOW_EST_CIQ" hidden="1">"c3810"</definedName>
    <definedName name="IQ_CAPEX_LOW_GUIDANCE" hidden="1">"c4220"</definedName>
    <definedName name="IQ_CAPEX_MEDIAN_EST" hidden="1">"c3526"</definedName>
    <definedName name="IQ_CAPEX_MEDIAN_EST_CIQ" hidden="1">"c3808"</definedName>
    <definedName name="IQ_CAPEX_NUM_EST" hidden="1">"c3521"</definedName>
    <definedName name="IQ_CAPEX_NUM_EST_CIQ" hidden="1">"c3811"</definedName>
    <definedName name="IQ_CAPEX_PCT_REV" hidden="1">"c19144"</definedName>
    <definedName name="IQ_CAPEX_STDDEV_EST" hidden="1">"c3522"</definedName>
    <definedName name="IQ_CAPEX_STDDEV_EST_CIQ" hidden="1">"c3812"</definedName>
    <definedName name="IQ_CAPEX_UTI" hidden="1">"c114"</definedName>
    <definedName name="IQ_CAPITAL_ALLOCATION_ADJUSTMENT_FOREIGN_FFIEC" hidden="1">"c15389"</definedName>
    <definedName name="IQ_CAPITAL_CONTRIBUTIONS_SAVINGS_ASSOCIATION_THRIFT" hidden="1">"c25014"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_THRIFT" hidden="1">"c24763"</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RRYING_AMT_DEBT_SEC_COVERED_FDIC_LOSS_SHARING_AGREEMENTS_THRIFT" hidden="1">"c24944"</definedName>
    <definedName name="IQ_CARRYING_AMT_LOANS_LEASES_COVERED_FDIC_LOSS_SHARING_AGREEMENTS_THRIFT" hidden="1">"c24942"</definedName>
    <definedName name="IQ_CARRYING_AMT_OTHER_ASSETS_COVERED_FDIC_LOSS_SHARING_AGREEMENTS_THRIFT" hidden="1">"c24945"</definedName>
    <definedName name="IQ_CARRYING_AMT_RE_OWNED_COVERED_FDIC_LOSS_SHARING_AGREEMENTS_THRIFT" hidden="1">"c24943"</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THRIFT" hidden="1">"c25634"</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LIGIBLE_0_PCT_RISK_WEIGHT_THRIFT" hidden="1">"c25051"</definedName>
    <definedName name="IQ_CASH_EPS_ACT_OR_EST" hidden="1">"c5638"</definedName>
    <definedName name="IQ_CASH_EPS_ACT_OR_EST_CIQ" hidden="1">"c18264"</definedName>
    <definedName name="IQ_CASH_EPS_EST" hidden="1">"c5631"</definedName>
    <definedName name="IQ_CASH_EPS_EST_CIQ" hidden="1">"c18111"</definedName>
    <definedName name="IQ_CASH_EPS_EST_DOWN_2MONTH" hidden="1">"c16333"</definedName>
    <definedName name="IQ_CASH_EPS_EST_DOWN_3MONTH" hidden="1">"c16337"</definedName>
    <definedName name="IQ_CASH_EPS_EST_DOWN_MONTH" hidden="1">"c16329"</definedName>
    <definedName name="IQ_CASH_EPS_EST_NOTE_CIQ" hidden="1">"c18232"</definedName>
    <definedName name="IQ_CASH_EPS_EST_NUM_ANALYSTS_2MONTH" hidden="1">"c16331"</definedName>
    <definedName name="IQ_CASH_EPS_EST_NUM_ANALYSTS_3MONTH" hidden="1">"c16335"</definedName>
    <definedName name="IQ_CASH_EPS_EST_NUM_ANALYSTS_MONTH" hidden="1">"c16327"</definedName>
    <definedName name="IQ_CASH_EPS_EST_TOTAL_REVISED_2MONTH" hidden="1">"c16334"</definedName>
    <definedName name="IQ_CASH_EPS_EST_TOTAL_REVISED_3MONTH" hidden="1">"c16338"</definedName>
    <definedName name="IQ_CASH_EPS_EST_TOTAL_REVISED_MONTH" hidden="1">"c16330"</definedName>
    <definedName name="IQ_CASH_EPS_EST_UP_2MONTH" hidden="1">"c16332"</definedName>
    <definedName name="IQ_CASH_EPS_EST_UP_3MONTH" hidden="1">"c16336"</definedName>
    <definedName name="IQ_CASH_EPS_EST_UP_MONTH" hidden="1">"c16328"</definedName>
    <definedName name="IQ_CASH_EPS_GUIDANCE" hidden="1">"c18397"</definedName>
    <definedName name="IQ_CASH_EPS_HIGH_EST" hidden="1">"c5633"</definedName>
    <definedName name="IQ_CASH_EPS_HIGH_EST_CIQ" hidden="1">"c18131"</definedName>
    <definedName name="IQ_CASH_EPS_HIGH_GUIDANCE" hidden="1">"c18398"</definedName>
    <definedName name="IQ_CASH_EPS_LOW_EST" hidden="1">"c5634"</definedName>
    <definedName name="IQ_CASH_EPS_LOW_EST_CIQ" hidden="1">"c18141"</definedName>
    <definedName name="IQ_CASH_EPS_LOW_GUIDANCE" hidden="1">"c18399"</definedName>
    <definedName name="IQ_CASH_EPS_MEDIAN_EST" hidden="1">"c5632"</definedName>
    <definedName name="IQ_CASH_EPS_MEDIAN_EST_CIQ" hidden="1">"c18121"</definedName>
    <definedName name="IQ_CASH_EPS_NUM_EST" hidden="1">"c5635"</definedName>
    <definedName name="IQ_CASH_EPS_NUM_EST_CIQ" hidden="1">"c18161"</definedName>
    <definedName name="IQ_CASH_EPS_STDDEV_EST" hidden="1">"c5636"</definedName>
    <definedName name="IQ_CASH_EPS_STDDEV_EST_CIQ" hidden="1">"c18151"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P" hidden="1">"c25889"</definedName>
    <definedName name="IQ_CASH_FLOW_AP_CO" hidden="1">"c25890"</definedName>
    <definedName name="IQ_CASH_FLOW_EST" hidden="1">"c4153"</definedName>
    <definedName name="IQ_CASH_FLOW_EST_CIQ" hidden="1">"c4565"</definedName>
    <definedName name="IQ_CASH_FLOW_HIGH_EST" hidden="1">"c4156"</definedName>
    <definedName name="IQ_CASH_FLOW_HIGH_EST_CIQ" hidden="1">"c4568"</definedName>
    <definedName name="IQ_CASH_FLOW_INDUSTRY" hidden="1">"c25885"</definedName>
    <definedName name="IQ_CASH_FLOW_INDUSTRY_CO" hidden="1">"c25886"</definedName>
    <definedName name="IQ_CASH_FLOW_LOW_EST" hidden="1">"c4157"</definedName>
    <definedName name="IQ_CASH_FLOW_LOW_EST_CIQ" hidden="1">"c4569"</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ANDARD" hidden="1">"c25887"</definedName>
    <definedName name="IQ_CASH_FLOW_STANDARD_CO" hidden="1">"c25888"</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NON_INT_EARNING_DEPOSITS_THRIFT" hidden="1">"c24818"</definedName>
    <definedName name="IQ_CASH_OPER" hidden="1">"c122"</definedName>
    <definedName name="IQ_CASH_OPER_ACT_OR_EST_CIQ" hidden="1">"c4576"</definedName>
    <definedName name="IQ_CASH_OPER_AP" hidden="1">"c8888"</definedName>
    <definedName name="IQ_CASH_OPER_AP_ABS" hidden="1">"c8907"</definedName>
    <definedName name="IQ_CASH_OPER_EST" hidden="1">"c26900"</definedName>
    <definedName name="IQ_CASH_OPER_EST_CIQ" hidden="1">"c4575"</definedName>
    <definedName name="IQ_CASH_OPER_EST_DOWN_2MONTH_CIQ" hidden="1">"c24567"</definedName>
    <definedName name="IQ_CASH_OPER_EST_DOWN_3MONTH_CIQ" hidden="1">"c24571"</definedName>
    <definedName name="IQ_CASH_OPER_EST_DOWN_MONTH_CIQ" hidden="1">"c24563"</definedName>
    <definedName name="IQ_CASH_OPER_EST_NOTE_CIQ" hidden="1">"c24554"</definedName>
    <definedName name="IQ_CASH_OPER_EST_NUM_ANALYSTS_2MONTH_CIQ" hidden="1">"c24565"</definedName>
    <definedName name="IQ_CASH_OPER_EST_NUM_ANALYSTS_3MONTH_CIQ" hidden="1">"c24569"</definedName>
    <definedName name="IQ_CASH_OPER_EST_NUM_ANALYSTS_MONTH_CIQ" hidden="1">"c24561"</definedName>
    <definedName name="IQ_CASH_OPER_EST_TOTAL_REVISED_2MONTH_CIQ" hidden="1">"c24568"</definedName>
    <definedName name="IQ_CASH_OPER_EST_TOTAL_REVISED_3MONTH_CIQ" hidden="1">"c24572"</definedName>
    <definedName name="IQ_CASH_OPER_EST_TOTAL_REVISED_MONTH_CIQ" hidden="1">"c24564"</definedName>
    <definedName name="IQ_CASH_OPER_EST_UP_2MONTH_CIQ" hidden="1">"c24566"</definedName>
    <definedName name="IQ_CASH_OPER_EST_UP_3MONTH_CIQ" hidden="1">"c24570"</definedName>
    <definedName name="IQ_CASH_OPER_EST_UP_MONTH_CIQ" hidden="1">"c24562"</definedName>
    <definedName name="IQ_CASH_OPER_GUIDANCE" hidden="1">"c4165"</definedName>
    <definedName name="IQ_CASH_OPER_HIGH_EST" hidden="1">"c26901"</definedName>
    <definedName name="IQ_CASH_OPER_HIGH_EST_CIQ" hidden="1">"c4578"</definedName>
    <definedName name="IQ_CASH_OPER_HIGH_GUIDANCE" hidden="1">"c4185"</definedName>
    <definedName name="IQ_CASH_OPER_LOW_EST" hidden="1">"c26902"</definedName>
    <definedName name="IQ_CASH_OPER_LOW_EST_CIQ" hidden="1">"c4768"</definedName>
    <definedName name="IQ_CASH_OPER_LOW_GUIDANCE" hidden="1">"c4225"</definedName>
    <definedName name="IQ_CASH_OPER_MEDIAN_EST" hidden="1">"c26903"</definedName>
    <definedName name="IQ_CASH_OPER_MEDIAN_EST_CIQ" hidden="1">"c4771"</definedName>
    <definedName name="IQ_CASH_OPER_NAME_AP" hidden="1">"c8926"</definedName>
    <definedName name="IQ_CASH_OPER_NAME_AP_ABS" hidden="1">"c8945"</definedName>
    <definedName name="IQ_CASH_OPER_NUM_EST" hidden="1">"c26904"</definedName>
    <definedName name="IQ_CASH_OPER_NUM_EST_CIQ" hidden="1">"c4772"</definedName>
    <definedName name="IQ_CASH_OPER_STDDEV_EST" hidden="1">"c26905"</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HIGH_EST" hidden="1">"c4251"</definedName>
    <definedName name="IQ_CASH_ST_INVEST_HIGH_EST_CIQ" hidden="1">"c4777"</definedName>
    <definedName name="IQ_CASH_ST_INVEST_LOW_EST" hidden="1">"c4252"</definedName>
    <definedName name="IQ_CASH_ST_INVEST_LOW_EST_CIQ" hidden="1">"c4778"</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ATASTROPHIC_LOSSES" hidden="1">"c17694"</definedName>
    <definedName name="IQ_CC_RELATED_DUE_90_FFIEC" hidden="1">"c25833"</definedName>
    <definedName name="IQ_CC_RELATED_LOANS_DUE_30_89_FFIEC" hidden="1">"c25832"</definedName>
    <definedName name="IQ_CC_RELATED_NON_ACCRUAL_FFIEC" hidden="1">"c25834"</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EST" hidden="1">"c1667"</definedName>
    <definedName name="IQ_CFPS_EST_CIQ" hidden="1">"c3675"</definedName>
    <definedName name="IQ_CFPS_EST_DOWN_2MONTH" hidden="1">"c16321"</definedName>
    <definedName name="IQ_CFPS_EST_DOWN_2MONTH_CIQ" hidden="1">"c16645"</definedName>
    <definedName name="IQ_CFPS_EST_DOWN_3MONTH" hidden="1">"c16325"</definedName>
    <definedName name="IQ_CFPS_EST_DOWN_3MONTH_CIQ" hidden="1">"c16649"</definedName>
    <definedName name="IQ_CFPS_EST_DOWN_MONTH" hidden="1">"c16317"</definedName>
    <definedName name="IQ_CFPS_EST_DOWN_MONTH_CIQ" hidden="1">"c16641"</definedName>
    <definedName name="IQ_CFPS_EST_NOTE" hidden="1">"c17508"</definedName>
    <definedName name="IQ_CFPS_EST_NOTE_CIQ" hidden="1">"c17461"</definedName>
    <definedName name="IQ_CFPS_EST_NUM_ANALYSTS_2MONTH" hidden="1">"c16319"</definedName>
    <definedName name="IQ_CFPS_EST_NUM_ANALYSTS_2MONTH_CIQ" hidden="1">"c16643"</definedName>
    <definedName name="IQ_CFPS_EST_NUM_ANALYSTS_3MONTH" hidden="1">"c16323"</definedName>
    <definedName name="IQ_CFPS_EST_NUM_ANALYSTS_3MONTH_CIQ" hidden="1">"c16647"</definedName>
    <definedName name="IQ_CFPS_EST_NUM_ANALYSTS_MONTH" hidden="1">"c16315"</definedName>
    <definedName name="IQ_CFPS_EST_NUM_ANALYSTS_MONTH_CIQ" hidden="1">"c16639"</definedName>
    <definedName name="IQ_CFPS_EST_TOTAL_REVISED_2MONTH" hidden="1">"c16322"</definedName>
    <definedName name="IQ_CFPS_EST_TOTAL_REVISED_2MONTH_CIQ" hidden="1">"c16646"</definedName>
    <definedName name="IQ_CFPS_EST_TOTAL_REVISED_3MONTH" hidden="1">"c16326"</definedName>
    <definedName name="IQ_CFPS_EST_TOTAL_REVISED_3MONTH_CIQ" hidden="1">"c16650"</definedName>
    <definedName name="IQ_CFPS_EST_TOTAL_REVISED_MONTH" hidden="1">"c16318"</definedName>
    <definedName name="IQ_CFPS_EST_TOTAL_REVISED_MONTH_CIQ" hidden="1">"c16642"</definedName>
    <definedName name="IQ_CFPS_EST_UP_2MONTH" hidden="1">"c16320"</definedName>
    <definedName name="IQ_CFPS_EST_UP_2MONTH_CIQ" hidden="1">"c16644"</definedName>
    <definedName name="IQ_CFPS_EST_UP_3MONTH" hidden="1">"c16324"</definedName>
    <definedName name="IQ_CFPS_EST_UP_3MONTH_CIQ" hidden="1">"c16648"</definedName>
    <definedName name="IQ_CFPS_EST_UP_MONTH" hidden="1">"c16316"</definedName>
    <definedName name="IQ_CFPS_EST_UP_MONTH_CIQ" hidden="1">"c16640"</definedName>
    <definedName name="IQ_CFPS_GUIDANCE" hidden="1">"c4256"</definedName>
    <definedName name="IQ_CFPS_HIGH_EST" hidden="1">"c1669"</definedName>
    <definedName name="IQ_CFPS_HIGH_EST_CIQ" hidden="1">"c3677"</definedName>
    <definedName name="IQ_CFPS_HIGH_GUIDANCE" hidden="1">"c4167"</definedName>
    <definedName name="IQ_CFPS_LOW_EST" hidden="1">"c1670"</definedName>
    <definedName name="IQ_CFPS_LOW_EST_CIQ" hidden="1">"c3678"</definedName>
    <definedName name="IQ_CFPS_LOW_GUIDANCE" hidden="1">"c4207"</definedName>
    <definedName name="IQ_CFPS_MEDIAN_EST" hidden="1">"c1668"</definedName>
    <definedName name="IQ_CFPS_MEDIAN_EST_CIQ" hidden="1">"c3676"</definedName>
    <definedName name="IQ_CFPS_NUM_EST" hidden="1">"c1671"</definedName>
    <definedName name="IQ_CFPS_NUM_EST_CIQ" hidden="1">"c3679"</definedName>
    <definedName name="IQ_CFPS_STDDEV_EST" hidden="1">"c1672"</definedName>
    <definedName name="IQ_CFPS_STDDEV_EST_CIQ" hidden="1">"c3680"</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CM"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CM"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CM"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CM"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GVA_THRIFT" hidden="1">"c25096"</definedName>
    <definedName name="IQ_CHARGE_OFFS_NET" hidden="1">"c163"</definedName>
    <definedName name="IQ_CHARGE_OFFS_RECOVERED" hidden="1">"c164"</definedName>
    <definedName name="IQ_CHARGE_OFFS_SVA_THRIFT" hidden="1">"c25103"</definedName>
    <definedName name="IQ_CHARGE_OFFS_TOTAL_AVG_LOANS" hidden="1">"c165"</definedName>
    <definedName name="IQ_CHARGE_OFFS_TVA_THRIFT" hidden="1">"c25110"</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IMS_DOMESTIC_DEPOSITORY_INSTITUTIONS_ELIGIBLE_20_PCT_RISK_WEIGHT_THRIFT" hidden="1">"c25060"</definedName>
    <definedName name="IQ_CLAIMS_FHLBS_ELIGIBLE_20_PCT_RISK_WEIGHT_THRIFT" hidden="1">"c25058"</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AMILY_LOANS_TOTAL_LOANS_THRIFT" hidden="1">"c25742"</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LOANS_GROSS_LOANS_THRIFT" hidden="1">"c25724"</definedName>
    <definedName name="IQ_CLOSED_END_LOANS_RISK_BASED_CAPITAL_THRIFT" hidden="1">"c25709"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D_PURCHASED_COMM_NON_MORTGAGE_LOANS_THRIFT" hidden="1">"c25339"</definedName>
    <definedName name="IQ_CLOSED_PURCHASED_CONSUMER_NON_MORTGAGE_LOANS_THRIFT" hidden="1">"c25341"</definedName>
    <definedName name="IQ_CLOSEPRICE" hidden="1">"c174"</definedName>
    <definedName name="IQ_CLOSEPRICE_ADJ" hidden="1">"c2115"</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THRIFT" hidden="1">"c24903"</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ATERALIZED_MBS_ISSUED_GUARANTEED_FNMA_FHLMC_GNMA_THRIFT" hidden="1">"c24834"</definedName>
    <definedName name="IQ_COLLECTIVE_INV_FUNDS_COMMON_TRUST_FUNDS_DOMESTIC_EQUITY_MARKET_VALUE_FUNDED_ASSETS_THRIFT" hidden="1">"c25445"</definedName>
    <definedName name="IQ_COLLECTIVE_INV_FUNDS_COMMON_TRUST_FUNDS_DOMESTIC_EQUITY_NUMBER_FUNDS_THRIFT" hidden="1">"c25446"</definedName>
    <definedName name="IQ_COLLECTIVE_INV_FUNDS_COMMON_TRUST_FUNDS_INTERNATIONALGLOBAL_EQUITY_MARKET_VALUE_FUNDED_ASSETS_THRIFT" hidden="1">"c25447"</definedName>
    <definedName name="IQ_COLLECTIVE_INV_FUNDS_COMMON_TRUST_FUNDS_INTERNATIONALGLOBAL_EQUITY_NUMBER_FUNDS_THRIFT" hidden="1">"c25448"</definedName>
    <definedName name="IQ_COLLECTIVE_INV_FUNDS_COMMON_TRUST_FUNDS_MUNICIPAL_BOND_MARKET_VALUE_FUNDED_ASSETS_THRIFT" hidden="1">"c25453"</definedName>
    <definedName name="IQ_COLLECTIVE_INV_FUNDS_COMMON_TRUST_FUNDS_MUNICIPAL_BOND_NUMBER_FUNDS_THRIFT" hidden="1">"c25454"</definedName>
    <definedName name="IQ_COLLECTIVE_INV_FUNDS_COMMON_TRUST_FUNDS_SHORT_TERM_INVESTMENTSMONEY_MARKET_MARKET_VALUE_FUNDED_ASSETS_THRIFT" hidden="1">"c25455"</definedName>
    <definedName name="IQ_COLLECTIVE_INV_FUNDS_COMMON_TRUST_FUNDS_SHORT_TERM_INVESTMENTSMONEY_MARKET_NUMBER_FUNDS_THRIFT" hidden="1">"c25456"</definedName>
    <definedName name="IQ_COLLECTIVE_INV_FUNDS_COMMON_TRUST_FUNDS_SPECIALTYOTHER_MARKET_VALUE_FUNDED_ASSETS_THRIFT" hidden="1">"c25457"</definedName>
    <definedName name="IQ_COLLECTIVE_INV_FUNDS_COMMON_TRUST_FUNDS_SPECIALTYOTHER_NUMBER_FUNDS_THRIFT" hidden="1">"c25458"</definedName>
    <definedName name="IQ_COLLECTIVE_INV_FUNDS_COMMON_TRUST_FUNDS_STOCKBOND_BLEND_MARKET_VALUE_FUNDED_ASSETS_THRIFT" hidden="1">"c25449"</definedName>
    <definedName name="IQ_COLLECTIVE_INV_FUNDS_COMMON_TRUST_FUNDS_STOCKBOND_BLEND_NUMBER_FUNDS_THRIFT" hidden="1">"c25450"</definedName>
    <definedName name="IQ_COLLECTIVE_INV_FUNDS_COMMON_TRUST_FUNDS_TAXABLE_BOND_MARKET_VALUE_FUNDED_ASSETS_THRIFT" hidden="1">"c25451"</definedName>
    <definedName name="IQ_COLLECTIVE_INV_FUNDS_COMMON_TRUST_FUNDS_TAXABLE_BOND_NUMBER_FUNDS_THRIFT" hidden="1">"c25452"</definedName>
    <definedName name="IQ_COLLECTIVE_INV_FUNDS_COMMON_TRUST_FUNDS_TOTAL_COLLECTIVE_INV_FUNDS_MARKET_VALUE_FUNDED_ASSETS_THRIFT" hidden="1">"c25459"</definedName>
    <definedName name="IQ_COLLECTIVE_INV_FUNDS_COMMON_TRUST_FUNDS_TOTAL_COLLECTIVE_INV_FUNDS_NUMBER_FUNDS_THRIFT" hidden="1">"c25460"</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LETTERS_CREDIT_THRIFT" hidden="1">"c25613"</definedName>
    <definedName name="IQ_COMM_LOANS_GROSS_LOANS_THRIFT" hidden="1">"c25732"</definedName>
    <definedName name="IQ_COMM_LOANS_NON_MORTGAGE_ADJUSTED_NCOS_TOTAL_THRIFT" hidden="1">"c25210"</definedName>
    <definedName name="IQ_COMM_LOANS_NON_MORTGAGE_GVA_CHARGE_OFFS_THRIFT" hidden="1">"c25125"</definedName>
    <definedName name="IQ_COMM_LOANS_NON_MORTGAGE_GVA_RECOVERIES_THRIFT" hidden="1">"c25156"</definedName>
    <definedName name="IQ_COMM_LOANS_NON_MORTGAGE_SVA_PROVISIONS_TRANSFERS_FROM_GVA_TOTAL_THRIFT" hidden="1">"c25179"</definedName>
    <definedName name="IQ_COMM_LOANS_RISK_BASED_CAPITAL_THRIFT" hidden="1">"c25717"</definedName>
    <definedName name="IQ_COMM_LOANS_THRIFT" hidden="1">"c24853"</definedName>
    <definedName name="IQ_COMM_LOANS_TOTAL_LOANS_THRIFT" hidden="1">"c25749"</definedName>
    <definedName name="IQ_COMM_NON_MORTGAGE_LOANS_DUE_30_89_THRIFT" hidden="1">"c25247"</definedName>
    <definedName name="IQ_COMM_NON_MORTGAGE_LOANS_DUE_90_THRIFT" hidden="1">"c25268"</definedName>
    <definedName name="IQ_COMM_NON_MORTGAGE_LOANS_NON_ACCRUAL_THRIFT" hidden="1">"c25289"</definedName>
    <definedName name="IQ_COMM_RE_FARM_LOANS_TOT_LOANS_FFIEC" hidden="1">"c13872"</definedName>
    <definedName name="IQ_COMM_RE_FARM_LOANS_TOTAL_LOANS_THRIFT" hidden="1">"c25743"</definedName>
    <definedName name="IQ_COMM_RE_LOANS_GROSS_LOANS_THRIFT" hidden="1">"c25725"</definedName>
    <definedName name="IQ_COMM_RE_LOANS_RISK_BASED_CAPITAL_THRIFT" hidden="1">"c25710"</definedName>
    <definedName name="IQ_COMM_RE_NONFARM_NONRES_TOT_LOANS_FFIEC" hidden="1">"c13871"</definedName>
    <definedName name="IQ_COMM_RE_NONFARM_NONRESIDENTIAL_TOTAL_LOANS_THRIFT" hidden="1">"c25746"</definedName>
    <definedName name="IQ_COMMERCIAL_DOM" hidden="1">"c177"</definedName>
    <definedName name="IQ_COMMERCIAL_FIRE_WRITTEN" hidden="1">"c178"</definedName>
    <definedName name="IQ_COMMERCIAL_IND_UNUSED_FFIEC" hidden="1">"c25859"</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CM"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CM"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CM"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DIVIDENDS_DECLARED_SAVINGS_ASSOCIATION_THRIFT" hidden="1">"c25011"</definedName>
    <definedName name="IQ_COMMON_STOCK_FFIEC" hidden="1">"c12876"</definedName>
    <definedName name="IQ_COMMON_STOCK_THRIFT" hidden="1">"c24917"</definedName>
    <definedName name="IQ_COMMON_TRUST_FUNDS_COLLECTIVE_INV_FUNDS_ALL_OTHER_ACCOUNTS_THRIFT" hidden="1">"c25430"</definedName>
    <definedName name="IQ_COMMON_TRUST_FUNDS_COLLECTIVE_INV_FUNDS_EMPLOYEE_BENEFIT_RETIREMENT_RELATED_ACCOUNTS_THRIFT" hidden="1">"c25414"</definedName>
    <definedName name="IQ_COMMON_TRUST_FUNDS_COLLECTIVE_INV_FUNDS_PERSONAL_TRUST_AGENCY_INV_MANAGEMENT_ACCOUNTS_THRIFT" hidden="1">"c25398"</definedName>
    <definedName name="IQ_COMP_BENEFITS" hidden="1">"c213"</definedName>
    <definedName name="IQ_COMPANY_ADDRESS" hidden="1">"c214"</definedName>
    <definedName name="IQ_COMPANY_ID" hidden="1">"c3513"</definedName>
    <definedName name="IQ_COMPANY_ID_QUICK_MATCH" hidden="1">"c16227"</definedName>
    <definedName name="IQ_COMPANY_MAIN_FAX" hidden="1">"c18016"</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1_4_DWELLING_UNITS_THRIFT" hidden="1">"c24839"</definedName>
    <definedName name="IQ_CONSTRUCTION_LAND_DEV_DOM_FFIEC" hidden="1">"c15267"</definedName>
    <definedName name="IQ_CONSTRUCTION_LAND_DEVELOPMENT_LOANS_TOTAL_LOANS_THRIFT" hidden="1">"c25744"</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GROSS_LOANS_THRIFT" hidden="1">"c25726"</definedName>
    <definedName name="IQ_CONSTRUCTION_LOANS_IN_PROCESS_FORECLOSURE_THRIFT" hidden="1">"c25303"</definedName>
    <definedName name="IQ_CONSTRUCTION_LOANS_RISK_BASED_CAPITAL_THRIFT" hidden="1">"c25711"</definedName>
    <definedName name="IQ_CONSTRUCTION_LOANS_TOTAL_LOANS" hidden="1">"c15711"</definedName>
    <definedName name="IQ_CONSTRUCTION_MORTGAGE_LOANS_30_89_DAYS_PAST_DUE_STILL_ACCRUING_THRIFT" hidden="1">"c25240"</definedName>
    <definedName name="IQ_CONSTRUCTION_MORTGAGE_LOANS_DUE_90_THRIFT" hidden="1">"c25261"</definedName>
    <definedName name="IQ_CONSTRUCTION_MORTGAGE_LOANS_FORECLOSED_DURING_QUARTER_THRIFT" hidden="1">"c25231"</definedName>
    <definedName name="IQ_CONSTRUCTION_MORTGAGE_LOANS_NON_ACCRUAL_THRIFT" hidden="1">"c25282"</definedName>
    <definedName name="IQ_CONSTRUCTION_MORTGAGE_LOANS_THRIFT" hidden="1">"c24838"</definedName>
    <definedName name="IQ_CONSTRUCTION_MULTIFAMILY_DWELLING_UNITS_THRIFT" hidden="1">"c24840"</definedName>
    <definedName name="IQ_CONSTRUCTION_NONRES_PROPERTY_THRIFT" hidden="1">"c24841"</definedName>
    <definedName name="IQ_CONSTRUCTION_RISK_BASED_FFIEC" hidden="1">"c13422"</definedName>
    <definedName name="IQ_CONSULTING_FFIEC" hidden="1">"c13055"</definedName>
    <definedName name="IQ_CONSUMER_AUTO_LOANS_DUE_90_THRIFT" hidden="1">"c25272"</definedName>
    <definedName name="IQ_CONSUMER_AUTO_LOANS_NON_MORTGAGE_ADJUSTED_NCOS_TOTAL_THRIFT" hidden="1">"c25214"</definedName>
    <definedName name="IQ_CONSUMER_AUTO_LOANS_NON_MORTGAGE_GVA_CHARGE_OFFS_THRIFT" hidden="1">"c25129"</definedName>
    <definedName name="IQ_CONSUMER_AUTO_LOANS_NON_MORTGAGE_GVA_RECOVERIES_THRIFT" hidden="1">"c25160"</definedName>
    <definedName name="IQ_CONSUMER_AUTO_LOANS_NON_MORTGAGE_LOANS_DUE_30_89_THRIFT" hidden="1">"c25251"</definedName>
    <definedName name="IQ_CONSUMER_AUTO_LOANS_NON_MORTGAGE_LOANS_NON_ACCRUAL_THRIFT" hidden="1">"c25293"</definedName>
    <definedName name="IQ_CONSUMER_AUTO_LOANS_NON_MORTGAGE_SVA_PROVISIONS_TRANSFERS_FROM_GVA_TOTAL_THRIFT" hidden="1">"c25183"</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CREDIT_CARD_LINES_UNUSED_FFIEC" hidden="1">"c25862"</definedName>
    <definedName name="IQ_CONSUMER_CREDIT_CARDS_NON_MORTGAGE_ADJUSTED_NCOS_TOTAL_THRIFT" hidden="1">"c25216"</definedName>
    <definedName name="IQ_CONSUMER_CREDIT_CARDS_NON_MORTGAGE_GVA_CHARGE_OFFS_THRIFT" hidden="1">"c25131"</definedName>
    <definedName name="IQ_CONSUMER_CREDIT_CARDS_NON_MORTGAGE_GVA_RECOVERIES_THRIFT" hidden="1">"c25162"</definedName>
    <definedName name="IQ_CONSUMER_CREDIT_CARDS_NON_MORTGAGE_LOANS_DUE_30_89_THRIFT" hidden="1">"c25253"</definedName>
    <definedName name="IQ_CONSUMER_CREDIT_CARDS_NON_MORTGAGE_LOANS_DUE_90_THRIFT" hidden="1">"c25274"</definedName>
    <definedName name="IQ_CONSUMER_CREDIT_CARDS_NON_MORTGAGE_LOANS_NON_ACCRUAL_THRIFT" hidden="1">"c25295"</definedName>
    <definedName name="IQ_CONSUMER_CREDIT_CARDS_NON_MORTGAGE_SVA_PROVISIONS_TRANSFERS_FROM_GVA_TOTAL_THRIFT" hidden="1">"c25185"</definedName>
    <definedName name="IQ_CONSUMER_EDUCATION_LOANS_NON_MORTGAGE_ADJUSTED_NCOS_TOTAL_THRIFT" hidden="1">"c25213"</definedName>
    <definedName name="IQ_CONSUMER_EDUCATION_LOANS_NON_MORTGAGE_GVA_CHARGE_OFFS_THRIFT" hidden="1">"c25128"</definedName>
    <definedName name="IQ_CONSUMER_EDUCATION_LOANS_NON_MORTGAGE_GVA_RECOVERIES_THRIFT" hidden="1">"c25159"</definedName>
    <definedName name="IQ_CONSUMER_EDUCATION_LOANS_NON_MORTGAGE_SVA_PROVISIONS_TRANSFERS_FROM_GVA_TOTAL_THRIFT" hidden="1">"c25182"</definedName>
    <definedName name="IQ_CONSUMER_EDUCATION_NON_MORTGAGE_LOANS_DUE_30_89_THRIFT" hidden="1">"c25250"</definedName>
    <definedName name="IQ_CONSUMER_EDUCATION_NON_MORTGAGE_LOANS_DUE_90_THRIFT" hidden="1">"c25271"</definedName>
    <definedName name="IQ_CONSUMER_EDUCATION_NON_MORTGAGE_LOANS_NON_ACCRUAL_THRIFT" hidden="1">"c25292"</definedName>
    <definedName name="IQ_CONSUMER_HOME_IMPROVEMENT_LOANS_NON_MORTGAGE_ADJUSTED_NCOS_TOTAL_THRIFT" hidden="1">"c25212"</definedName>
    <definedName name="IQ_CONSUMER_HOME_IMPROVEMENT_LOANS_NON_MORTGAGE_GVA_CHARGE_OFFS_THRIFT" hidden="1">"c25127"</definedName>
    <definedName name="IQ_CONSUMER_HOME_IMPROVEMENT_LOANS_NON_MORTGAGE_GVA_RECOVERIES_THRIFT" hidden="1">"c25158"</definedName>
    <definedName name="IQ_CONSUMER_HOME_IMPROVEMENT_LOANS_NON_MORTGAGE_SVA_PROVISIONS_TRANSFERS_FROM_GVA_TOTAL_THRIFT" hidden="1">"c25181"</definedName>
    <definedName name="IQ_CONSUMER_HOME_IMPROVEMENT_NON_MORTGAGE_LOANS_DUE_30_89_THRIFT" hidden="1">"c25249"</definedName>
    <definedName name="IQ_CONSUMER_HOME_IMPROVEMENT_NON_MORTGAGE_LOANS_DUE_90_THRIFT" hidden="1">"c25270"</definedName>
    <definedName name="IQ_CONSUMER_HOME_IMPROVEMENT_NON_MORTGAGE_LOANS_NON_ACCRUAL_THRIFT" hidden="1">"c25291"</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L_REC_FFIEC" hidden="1">"c25869"</definedName>
    <definedName name="IQ_CONSUMER_LOANS" hidden="1">"c223"</definedName>
    <definedName name="IQ_CONSUMER_LOANS_CHARGE_OFFS_FFIEC" hidden="1">"c25838"</definedName>
    <definedName name="IQ_CONSUMER_LOANS_DEPOSITS_NON_MORTGAGE_ADJUSTED_NCOS_TOTAL_THRIFT" hidden="1">"c25211"</definedName>
    <definedName name="IQ_CONSUMER_LOANS_DEPOSITS_NON_MORTGAGE_GVA_CHARGE_OFFS_THRIFT" hidden="1">"c25126"</definedName>
    <definedName name="IQ_CONSUMER_LOANS_DEPOSITS_NON_MORTGAGE_GVA_RECOVERIES_THRIFT" hidden="1">"c25157"</definedName>
    <definedName name="IQ_CONSUMER_LOANS_DEPOSITS_NON_MORTGAGE_LOANS_DUE_30_89_THRIFT" hidden="1">"c25248"</definedName>
    <definedName name="IQ_CONSUMER_LOANS_DEPOSITS_NON_MORTGAGE_LOANS_DUE_90_THRIFT" hidden="1">"c25269"</definedName>
    <definedName name="IQ_CONSUMER_LOANS_DEPOSITS_NON_MORTGAGE_LOANS_NON_ACCRUAL_THRIFT" hidden="1">"c25290"</definedName>
    <definedName name="IQ_CONSUMER_LOANS_DEPOSITS_NON_MORTGAGE_SVA_PROVISIONS_TRANSFERS_FROM_GVA_TOTAL_THRIFT" hidden="1">"c25180"</definedName>
    <definedName name="IQ_CONSUMER_LOANS_DEPOSITS_THRIFT" hidden="1">"c24859"</definedName>
    <definedName name="IQ_CONSUMER_LOANS_DUE_30_89_FFIEC" hidden="1">"c25829"</definedName>
    <definedName name="IQ_CONSUMER_LOANS_DUE_90_FFIEC" hidden="1">"c25830"</definedName>
    <definedName name="IQ_CONSUMER_LOANS_LL_REC_DOM_FFIEC" hidden="1">"c12911"</definedName>
    <definedName name="IQ_CONSUMER_LOANS_NON_ACCRUAL_FFIEC" hidden="1">"c25831"</definedName>
    <definedName name="IQ_CONSUMER_LOANS_RECOV_FFIEC" hidden="1">"c25839"</definedName>
    <definedName name="IQ_CONSUMER_LOANS_THRIFT" hidden="1">"c24858"</definedName>
    <definedName name="IQ_CONSUMER_LOANS_TOT_LOANS_FFIEC" hidden="1">"c13875"</definedName>
    <definedName name="IQ_CONSUMER_LOANS_TOTAL_LOANS" hidden="1">"c15712"</definedName>
    <definedName name="IQ_CONSUMER_LOANS_TOTAL_LOANS_THRIFT" hidden="1">"c25750"</definedName>
    <definedName name="IQ_CONSUMER_MOBILE_HOME_LOANS_NON_MORTGAGE_ADJUSTED_NCOS_TOTAL_THRIFT" hidden="1">"c25215"</definedName>
    <definedName name="IQ_CONSUMER_MOBILE_HOME_LOANS_NON_MORTGAGE_GVA_CHARGE_OFFS_THRIFT" hidden="1">"c25130"</definedName>
    <definedName name="IQ_CONSUMER_MOBILE_HOME_LOANS_NON_MORTGAGE_GVA_RECOVERIES_THRIFT" hidden="1">"c25161"</definedName>
    <definedName name="IQ_CONSUMER_MOBILE_HOME_LOANS_NON_MORTGAGE_LOANS_DUE_30_89_THRIFT" hidden="1">"c25252"</definedName>
    <definedName name="IQ_CONSUMER_MOBILE_HOME_LOANS_NON_MORTGAGE_LOANS_DUE_90_THRIFT" hidden="1">"c25273"</definedName>
    <definedName name="IQ_CONSUMER_MOBILE_HOME_LOANS_NON_MORTGAGE_LOANS_NON_ACCRUAL_THRIFT" hidden="1">"c25294"</definedName>
    <definedName name="IQ_CONSUMER_MOBILE_HOME_LOANS_NON_MORTGAGE_SVA_PROVISIONS_TRANSFERS_FROM_GVA_TOTAL_THRIFT" hidden="1">"c25184"</definedName>
    <definedName name="IQ_CONSUMER_OTHER_NON_MORTGAGE_ADJUSTED_NCOS_TOTAL_THRIFT" hidden="1">"c25217"</definedName>
    <definedName name="IQ_CONSUMER_OTHER_NON_MORTGAGE_GVA_RECOVERIES_THRIFT" hidden="1">"c25163"</definedName>
    <definedName name="IQ_CONSUMER_OTHER_NON_MORTGAGE_LOANS_DUE_30_89_THRIFT" hidden="1">"c25254"</definedName>
    <definedName name="IQ_CONSUMER_OTHER_NON_MORTGAGE_LOANS_DUE_90_THRIFT" hidden="1">"c25275"</definedName>
    <definedName name="IQ_CONSUMER_OTHER_NON_MORTGAGE_LOANS_GVA_CHARGE_OFFS_THRIFT" hidden="1">"c25132"</definedName>
    <definedName name="IQ_CONSUMER_OTHER_NON_MORTGAGE_LOANS_NON_ACCRUAL_THRIFT" hidden="1">"c25296"</definedName>
    <definedName name="IQ_CONSUMER_OTHER_NON_MORTGAGE_SVA_PROVISIONS_TRANSFERS_FROM_GVA_TOTAL_THRIFT" hidden="1">"c25186"</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ASSETS_THRIFT" hidden="1">"c25622"</definedName>
    <definedName name="IQ_CONTINGENT_LIABILITIES" hidden="1">"c18873"</definedName>
    <definedName name="IQ_CONTINGENT_RENTAL" hidden="1">"c17746"</definedName>
    <definedName name="IQ_CONTRACT_AMOUNT" hidden="1">"c13933"</definedName>
    <definedName name="IQ_CONTRACT_DETAILS" hidden="1">"c15555"</definedName>
    <definedName name="IQ_CONTRACT_MONTH" hidden="1">"c13934"</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_UNIT" hidden="1">"c13932"</definedName>
    <definedName name="IQ_CONTRACT_YEAR" hidden="1">"c13935"</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HRIFT" hidden="1">"c25089"</definedName>
    <definedName name="IQ_CORE_DEPOSITS_TOT_DEPOSITS_FFIEC" hidden="1">"c13911"</definedName>
    <definedName name="IQ_CORE_DEPOSITS_TOTAL_ASSETS_THRIFT" hidden="1">"c25699"</definedName>
    <definedName name="IQ_CORE_DEPOSITS_TOTAL_DEPOSITS_THRIFT" hidden="1">"c25782"</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 hidden="1">"c20636"</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FTER_TAXES" hidden="1">"c20637"</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TAXES" hidden="1">"c20638"</definedName>
    <definedName name="IQ_CORP_PROFITS_YOY" hidden="1">"c7283"</definedName>
    <definedName name="IQ_CORP_PROFITS_YOY_FC" hidden="1">"c8163"</definedName>
    <definedName name="IQ_CORPORATE_MUNICIPAL_TRUSTEESHIPS_NUMBER_ISSUES_THRIFT" hidden="1">"c25441"</definedName>
    <definedName name="IQ_CORPORATE_MUNICIPAL_TRUSTEESHIPS_PRINCIPAL_AMT_OUTSTANDING_THRIFT" hidden="1">"c25440"</definedName>
    <definedName name="IQ_CORPORATE_OVER_TOTAL" hidden="1">"c24733"</definedName>
    <definedName name="IQ_CORPORATE_TRUST_AGENCY_ACCOUNTS_INC_THRIFT" hidden="1">"c24805"</definedName>
    <definedName name="IQ_CORPORATE_TRUST_AGENCY_ACCOUNTS_MANAGED_ASSETS_THRIFT" hidden="1">"c25352"</definedName>
    <definedName name="IQ_CORPORATE_TRUST_AGENCY_ACCOUNTS_NONMANAGED_ASSETS_THRIFT" hidden="1">"c25373"</definedName>
    <definedName name="IQ_CORPORATE_TRUST_AGENCY_ACCOUNTS_NUMBER_MANAGED_ACCOUNTS_THRIFT" hidden="1">"c25363"</definedName>
    <definedName name="IQ_CORPORATE_TRUST_AGENCY_ACCOUNTS_NUMBER_NONMANAGED_ACCOUNTS_THRIFT" hidden="1">"c25385"</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ED_FUNDS_PURCHASED_THRIFT" hidden="1">"c25681"</definedName>
    <definedName name="IQ_COST_FOREIGN_DEPOSITS_FFIEC" hidden="1">"c13490"</definedName>
    <definedName name="IQ_COST_FUNDS" hidden="1">"c15726"</definedName>
    <definedName name="IQ_COST_FUNDS_PURCHASED_FFIEC" hidden="1">"c13491"</definedName>
    <definedName name="IQ_COST_INT_BEARING_DEPOSITS_THRIFT" hidden="1">"c25680"</definedName>
    <definedName name="IQ_COST_INT_DEPOSITS_FFIEC" hidden="1">"c13489"</definedName>
    <definedName name="IQ_COST_OTHER_BORROWED_FUNDS_THRIFT" hidden="1">"c25682"</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PI_YOY_PCT" hidden="1">"c20639"</definedName>
    <definedName name="IQ_CPI_YOY_PCT_FC" hidden="1">"c20640"</definedName>
    <definedName name="IQ_CQ">5000</definedName>
    <definedName name="IQ_CREDIT_CARD_CHARGE_OFFS_RELATED_ACCRUED_INTEREST_THRIFT" hidden="1">"c25228"</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GROSS_LOANS_THRIFT" hidden="1">"c25734"</definedName>
    <definedName name="IQ_CREDIT_CARD_LOANS_NON_ACCRUAL_FFIEC" hidden="1">"c13324"</definedName>
    <definedName name="IQ_CREDIT_CARD_LOANS_OUTSTANDING_BUS_NON_MORTGAGE_COMM_LOANS_THRIFT" hidden="1">"c24856"</definedName>
    <definedName name="IQ_CREDIT_CARD_LOANS_RECOV_FFIEC" hidden="1">"c13202"</definedName>
    <definedName name="IQ_CREDIT_CARD_LOANS_RELATED_CHARGE_OFFS_FFIEC" hidden="1">"c25840"</definedName>
    <definedName name="IQ_CREDIT_CARD_LOANS_RELATED_RECOV_FFIEC" hidden="1">"c25841"</definedName>
    <definedName name="IQ_CREDIT_CARD_LOANS_RISK_BASED_CAPITAL_THRIFT" hidden="1">"c25719"</definedName>
    <definedName name="IQ_CREDIT_CARD_RELATED_LL_REC_FFIEC" hidden="1">"c25870"</definedName>
    <definedName name="IQ_CREDIT_CARD_RISK_BASED_FFIEC" hidden="1">"c13433"</definedName>
    <definedName name="IQ_CREDIT_CARDS_CONSUMER_LOANS_FFIEC" hidden="1">"c12822"</definedName>
    <definedName name="IQ_CREDIT_CARDS_CONSUMER_OPEN_END_LINES_CREDIT_THRIFT" hidden="1">"c25609"</definedName>
    <definedName name="IQ_CREDIT_CARDS_LL_REC_FFIEC" hidden="1">"c12889"</definedName>
    <definedName name="IQ_CREDIT_CARDS_LOANS_TRADING_DOM_FFIEC" hidden="1">"c12933"</definedName>
    <definedName name="IQ_CREDIT_CARDS_OTHER_OPEN_END_LINES_CREDIT_THRIFT" hidden="1">"c25610"</definedName>
    <definedName name="IQ_CREDIT_CARDS_THRIFT" hidden="1">"c24864"</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_EFFECT_CHANGE_ACCOUNTING_FFIEC" hidden="1">"c25849"</definedName>
    <definedName name="IQ_CUMULATIVE_PREF_THRIFT" hidden="1">"c24915"</definedName>
    <definedName name="IQ_CUMULATIVE_PREFERREDS_T2_FFIEC" hidden="1">"c13145"</definedName>
    <definedName name="IQ_CUMULATIVE_SPLIT_FACTOR" hidden="1">"c2094"</definedName>
    <definedName name="IQ_CURR_ACCT_BALANCE" hidden="1">"c20641"</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GDP" hidden="1">"c20642"</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CM"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CM" hidden="1">"c1567"</definedName>
    <definedName name="IQ_CURRENT_PORT_DEBT_DERIVATIVES" hidden="1">"c17742"</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DY_SAFEKEEPING_ACCOUNTS_INC_THRIFT" hidden="1">"c24809"</definedName>
    <definedName name="IQ_CUSTODY_SAFEKEEPING_ACCOUNTS_NONMANAGED_ASSETS_THRIFT" hidden="1">"c25377"</definedName>
    <definedName name="IQ_CUSTODY_SAFEKEEPING_ACCOUNTS_NUMBER_NONMANAGED_ACCOUNTS_THRIFT" hidden="1">"c25389"</definedName>
    <definedName name="IQ_CUSTOMER_LIAB_ACCEPTANCES_OUT_FFIEC" hidden="1">"c12835"</definedName>
    <definedName name="IQ_CY">10000</definedName>
    <definedName name="IQ_DA" hidden="1">"c247"</definedName>
    <definedName name="IQ_DA_ACT_OR_EST" hidden="1">"c18268"</definedName>
    <definedName name="IQ_DA_ACT_OR_EST_CIQ" hidden="1">"c18274"</definedName>
    <definedName name="IQ_DA_CF" hidden="1">"c249"</definedName>
    <definedName name="IQ_DA_CF_BNK" hidden="1">"c250"</definedName>
    <definedName name="IQ_DA_CF_CM"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CM" hidden="1">"c248"</definedName>
    <definedName name="IQ_DA_EBITDA" hidden="1">"c5528"</definedName>
    <definedName name="IQ_DA_EST" hidden="1">"c18115"</definedName>
    <definedName name="IQ_DA_EST_CIQ" hidden="1">"c18183"</definedName>
    <definedName name="IQ_DA_EST_NOTE" hidden="1">"c18236"</definedName>
    <definedName name="IQ_DA_EST_NOTE_CIQ" hidden="1">"c18243"</definedName>
    <definedName name="IQ_DA_FIN" hidden="1">"c256"</definedName>
    <definedName name="IQ_DA_GUIDANCE" hidden="1">"c18409"</definedName>
    <definedName name="IQ_DA_HIGH_EST" hidden="1">"c18135"</definedName>
    <definedName name="IQ_DA_HIGH_EST_CIQ" hidden="1">"c18197"</definedName>
    <definedName name="IQ_DA_HIGH_GUIDANCE" hidden="1">"c18410"</definedName>
    <definedName name="IQ_DA_INS" hidden="1">"c257"</definedName>
    <definedName name="IQ_DA_LOW_EST" hidden="1">"c18145"</definedName>
    <definedName name="IQ_DA_LOW_EST_CIQ" hidden="1">"c18204"</definedName>
    <definedName name="IQ_DA_LOW_GUIDANCE" hidden="1">"c18411"</definedName>
    <definedName name="IQ_DA_MEDIAN_EST" hidden="1">"c18125"</definedName>
    <definedName name="IQ_DA_MEDIAN_EST_CIQ" hidden="1">"c18190"</definedName>
    <definedName name="IQ_DA_NUM_EST" hidden="1">"c18165"</definedName>
    <definedName name="IQ_DA_NUM_EST_CIQ" hidden="1">"c18218"</definedName>
    <definedName name="IQ_DA_RE" hidden="1">"c6207"</definedName>
    <definedName name="IQ_DA_REIT" hidden="1">"c258"</definedName>
    <definedName name="IQ_DA_STDDEV_EST" hidden="1">"c18155"</definedName>
    <definedName name="IQ_DA_STDDEV_EST_CIQ" hidden="1">"c18211"</definedName>
    <definedName name="IQ_DA_SUPPL" hidden="1">"c259"</definedName>
    <definedName name="IQ_DA_SUPPL_CF" hidden="1">"c261"</definedName>
    <definedName name="IQ_DA_SUPPL_CF_BNK" hidden="1">"c262"</definedName>
    <definedName name="IQ_DA_SUPPL_CF_CM"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CM" hidden="1">"c260"</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LESS_THAN_1YR_INV_SEC_THRIFT" hidden="1">"c25676"</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BT_SECURITIES_OVER_1YR_INV_SEC_THRIFT" hidden="1">"c25677"</definedName>
    <definedName name="IQ_DECREASE_INT_EXPENSE_FFIEC" hidden="1">"c13064"</definedName>
    <definedName name="IQ_DEDUCTION_EQUITY_INV_OTHER_ASSETS_THRIFT" hidden="1">"c25047"</definedName>
    <definedName name="IQ_DEDUCTION_LOW_LEVEL_RECOURSE_RESIDUAL_INTERESTS_THRIFT" hidden="1">"c25048"</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CM"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CF" hidden="1">"c289"</definedName>
    <definedName name="IQ_DEF_CHARGES_CM" hidden="1">"c288"</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CM"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CM"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CM"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INCOME_TAXES_THRIFT" hidden="1">"c24911"</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CONSOLIDATED_SUBSIDIARIES_THRIFT" hidden="1">"c25570"</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ACQUIRED_NET_DISPOSITIONS_IN_BULK_TRANSACTIONS_THRIFT" hidden="1">"c25345"</definedName>
    <definedName name="IQ_DEPOSITS_AMOUNTS_NETTED_THRIFT" hidden="1">"c25534"</definedName>
    <definedName name="IQ_DEPOSITS_DOM_FFIEC" hidden="1">"c12850"</definedName>
    <definedName name="IQ_DEPOSITS_ESCROWS_THRIFT" hidden="1">"c24895"</definedName>
    <definedName name="IQ_DEPOSITS_EXCLUDING_RETIREMENT_ACCOUNTS_GREATER_THAN_250000_THRIFT" hidden="1">"c24986"</definedName>
    <definedName name="IQ_DEPOSITS_EXCLUDING_RETIREMENT_ACCOUNTS_LESS_THAN_250000_THRIFT" hidden="1">"c24985"</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INV_SEC_GVA_CHARGE_OFFS_THRIFT" hidden="1">"c25112"</definedName>
    <definedName name="IQ_DEPOSITS_INV_SEC_GVA_RECOVERIES_THRIFT" hidden="1">"c25143"</definedName>
    <definedName name="IQ_DEPOSITS_INV_SEC_SVA_PROVISIONS_TRANSFERS_FROM_GVA_THRIFT" hidden="1">"c25166"</definedName>
    <definedName name="IQ_DEPOSITS_INV_SEC_TOTAL_THRIFT" hidden="1">"c25197"</definedName>
    <definedName name="IQ_DEPOSITS_LESS_100K_COMMERCIAL_BANK_SUBS_FFIEC" hidden="1">"c12948"</definedName>
    <definedName name="IQ_DEPOSITS_LEVEL_1_FFIEC" hidden="1">"c13221"</definedName>
    <definedName name="IQ_DEPOSITS_LEVEL_1_THRIFT" hidden="1">"c25530"</definedName>
    <definedName name="IQ_DEPOSITS_LEVEL_2_FFIEC" hidden="1">"c13229"</definedName>
    <definedName name="IQ_DEPOSITS_LEVEL_2_THRIFT" hidden="1">"c25531"</definedName>
    <definedName name="IQ_DEPOSITS_LEVEL_3_FFIEC" hidden="1">"c13237"</definedName>
    <definedName name="IQ_DEPOSITS_LEVEL_3_THRIFT" hidden="1">"c25532"</definedName>
    <definedName name="IQ_DEPOSITS_MORE_100K_COMMERCIAL_BANK_SUBS_FFIEC" hidden="1">"c12949"</definedName>
    <definedName name="IQ_DEPOSITS_THRIFT" hidden="1">"c24896"</definedName>
    <definedName name="IQ_DEPOSITS_TOTAL_AFTER_NETTING_THRIFT" hidden="1">"c25535"</definedName>
    <definedName name="IQ_DEPOSITS_TOTAL_BEFORE_NETTING_THRIFT" hidden="1">"c25533"</definedName>
    <definedName name="IQ_DEPRE_AMORT" hidden="1">"c1360"</definedName>
    <definedName name="IQ_DEPRE_AMORT_SUPPL" hidden="1">"c1593"</definedName>
    <definedName name="IQ_DEPRE_DEPLE" hidden="1">"c1361"</definedName>
    <definedName name="IQ_DEPRE_SUPP" hidden="1">"c1443"</definedName>
    <definedName name="IQ_DEPRECIATION_RENTAL_ASSETS" hidden="1">"c26972"</definedName>
    <definedName name="IQ_DEPRECIATION_RENTAL_ASSETS_CF" hidden="1">"c26973"</definedName>
    <definedName name="IQ_DERIVATIVE_ASSETS_AMOUNTS_NETTED_THRIFT" hidden="1">"c25510"</definedName>
    <definedName name="IQ_DERIVATIVE_ASSETS_CURRENT" hidden="1">"c17744"</definedName>
    <definedName name="IQ_DERIVATIVE_ASSETS_FAIR_VALUE_TOT_FFIEC" hidden="1">"c15403"</definedName>
    <definedName name="IQ_DERIVATIVE_ASSETS_LEVEL_1_FFIEC" hidden="1">"c15425"</definedName>
    <definedName name="IQ_DERIVATIVE_ASSETS_LEVEL_1_THRIFT" hidden="1">"c25506"</definedName>
    <definedName name="IQ_DERIVATIVE_ASSETS_LEVEL_2_FFIEC" hidden="1">"c15438"</definedName>
    <definedName name="IQ_DERIVATIVE_ASSETS_LEVEL_2_THRIFT" hidden="1">"c25507"</definedName>
    <definedName name="IQ_DERIVATIVE_ASSETS_LEVEL_3_FFIEC" hidden="1">"c15451"</definedName>
    <definedName name="IQ_DERIVATIVE_ASSETS_LEVEL_3_THRIFT" hidden="1">"c25508"</definedName>
    <definedName name="IQ_DERIVATIVE_ASSETS_LT" hidden="1">"c17745"</definedName>
    <definedName name="IQ_DERIVATIVE_ASSETS_TOTAL_AFTER_NETTING_THRIFT" hidden="1">"c25511"</definedName>
    <definedName name="IQ_DERIVATIVE_ASSETS_TOTAL_BEFORE_NETTING_THRIFT" hidden="1">"c25509"</definedName>
    <definedName name="IQ_DERIVATIVE_LIAB_CURRENT" hidden="1">"c17873"</definedName>
    <definedName name="IQ_DERIVATIVE_LIAB_NON_CURRENT" hidden="1">"c17874"</definedName>
    <definedName name="IQ_DERIVATIVE_LIABILITIES_AMOUNTS_NETTED_THRIFT" hidden="1">"c25552"</definedName>
    <definedName name="IQ_DERIVATIVE_LIABILITIES_FAIR_VALUE_TOT_FFIEC" hidden="1">"c15407"</definedName>
    <definedName name="IQ_DERIVATIVE_LIABILITIES_LEVEL_1_FFIEC" hidden="1">"c15429"</definedName>
    <definedName name="IQ_DERIVATIVE_LIABILITIES_LEVEL_1_THRIFT" hidden="1">"c25548"</definedName>
    <definedName name="IQ_DERIVATIVE_LIABILITIES_LEVEL_2_FFIEC" hidden="1">"c15442"</definedName>
    <definedName name="IQ_DERIVATIVE_LIABILITIES_LEVEL_2_THRIFT" hidden="1">"c25549"</definedName>
    <definedName name="IQ_DERIVATIVE_LIABILITIES_LEVEL_3_FFIEC" hidden="1">"c15455"</definedName>
    <definedName name="IQ_DERIVATIVE_LIABILITIES_LEVEL_3_THRIFT" hidden="1">"c25550"</definedName>
    <definedName name="IQ_DERIVATIVE_LIABILITIES_TOTAL_AFTER_NETTING_THRIFT" hidden="1">"c25553"</definedName>
    <definedName name="IQ_DERIVATIVE_LIABILITIES_TOTAL_BEFORE_NETTING_THRIFT" hidden="1">"c25551"</definedName>
    <definedName name="IQ_DERIVATIVE_TRADING_ASSETS" hidden="1">"c17875"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ALLOWED_SERVICING_OTHER_ASSETS_ADJUSTED_ASSETS_THRIFT" hidden="1">"c25033"</definedName>
    <definedName name="IQ_DISALLOWED_SERVICING_OTHER_ASSETS_T1_THRIFT" hidden="1">"c25024"</definedName>
    <definedName name="IQ_DISBURSED_CONSTRUCTION_MORTGAGE_LOANS_1_4_DWELLING_UNITS_THRIFT" hidden="1">"c25317"</definedName>
    <definedName name="IQ_DISBURSED_CONSTRUCTION_MORTGAGE_LOANS_MULTIFAMILY_5_MORE_DWELLING_UNITS_THRIFT" hidden="1">"c25318"</definedName>
    <definedName name="IQ_DISBURSED_CONSTRUCTION_MORTGAGE_LOANS_NONRES_THRIFT" hidden="1">"c25319"</definedName>
    <definedName name="IQ_DISBURSED_PML_1_4_DWELLING_UNITS_THRIFT" hidden="1">"c25320"</definedName>
    <definedName name="IQ_DISBURSED_PML_HOME_EQUITY_JUNIOR_LIENS_THRIFT" hidden="1">"c25321"</definedName>
    <definedName name="IQ_DISBURSED_PML_LAND_THRIFT" hidden="1">"c25324"</definedName>
    <definedName name="IQ_DISBURSED_PML_MULTIFAMILY_5_MORE_DWELLING_UNITS_THRIFT" hidden="1">"c25322"</definedName>
    <definedName name="IQ_DISBURSED_PML_NONRES_EXCEPT_LAND_THRIFT" hidden="1">"c25323"</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_CASH_SHARE_TRUSTS_EST" hidden="1">"c26906"</definedName>
    <definedName name="IQ_DISTRIB_CASH_SHARE_TRUSTS_EST_CIQ" hidden="1">"c4810"</definedName>
    <definedName name="IQ_DISTRIB_CASH_SHARE_TRUSTS_EST_DOWN_2MONTH_CIQ" hidden="1">"c24624"</definedName>
    <definedName name="IQ_DISTRIB_CASH_SHARE_TRUSTS_EST_DOWN_3MONTH_CIQ" hidden="1">"c24628"</definedName>
    <definedName name="IQ_DISTRIB_CASH_SHARE_TRUSTS_EST_DOWN_MONTH_CIQ" hidden="1">"c24620"</definedName>
    <definedName name="IQ_DISTRIB_CASH_SHARE_TRUSTS_EST_NOTE_CIQ" hidden="1">"c24611"</definedName>
    <definedName name="IQ_DISTRIB_CASH_SHARE_TRUSTS_EST_NUM_ANALYSTS_2MONTH_CIQ" hidden="1">"c24622"</definedName>
    <definedName name="IQ_DISTRIB_CASH_SHARE_TRUSTS_EST_NUM_ANALYSTS_3MONTH_CIQ" hidden="1">"c24626"</definedName>
    <definedName name="IQ_DISTRIB_CASH_SHARE_TRUSTS_EST_NUM_ANALYSTS_MONTH_CIQ" hidden="1">"c24618"</definedName>
    <definedName name="IQ_DISTRIB_CASH_SHARE_TRUSTS_EST_TOTAL_REVISED_2MONTH_CIQ" hidden="1">"c24625"</definedName>
    <definedName name="IQ_DISTRIB_CASH_SHARE_TRUSTS_EST_TOTAL_REVISED_3MONTH_CIQ" hidden="1">"c24629"</definedName>
    <definedName name="IQ_DISTRIB_CASH_SHARE_TRUSTS_EST_TOTAL_REVISED_MONTH_CIQ" hidden="1">"c24621"</definedName>
    <definedName name="IQ_DISTRIB_CASH_SHARE_TRUSTS_EST_UP_2MONTH_CIQ" hidden="1">"c24623"</definedName>
    <definedName name="IQ_DISTRIB_CASH_SHARE_TRUSTS_EST_UP_3MONTH_CIQ" hidden="1">"c24627"</definedName>
    <definedName name="IQ_DISTRIB_CASH_SHARE_TRUSTS_EST_UP_MONTH_CIQ" hidden="1">"c24619"</definedName>
    <definedName name="IQ_DISTRIB_CASH_SHARE_TRUSTS_HIGH_EST" hidden="1">"c26907"</definedName>
    <definedName name="IQ_DISTRIB_CASH_SHARE_TRUSTS_HIGH_EST_CIQ" hidden="1">"c4813"</definedName>
    <definedName name="IQ_DISTRIB_CASH_SHARE_TRUSTS_LOW_EST" hidden="1">"c26908"</definedName>
    <definedName name="IQ_DISTRIB_CASH_SHARE_TRUSTS_LOW_EST_CIQ" hidden="1">"c4814"</definedName>
    <definedName name="IQ_DISTRIB_CASH_SHARE_TRUSTS_MEDIAN_EST" hidden="1">"c26909"</definedName>
    <definedName name="IQ_DISTRIB_CASH_SHARE_TRUSTS_MEDIAN_EST_CIQ" hidden="1">"c4815"</definedName>
    <definedName name="IQ_DISTRIB_CASH_SHARE_TRUSTS_NUM_EST" hidden="1">"c26910"</definedName>
    <definedName name="IQ_DISTRIB_CASH_SHARE_TRUSTS_NUM_EST_CIQ" hidden="1">"c4816"</definedName>
    <definedName name="IQ_DISTRIB_CASH_SHARE_TRUSTS_STDDEV_EST" hidden="1">"c26911"</definedName>
    <definedName name="IQ_DISTRIB_CASH_SHARE_TRUSTS_STDDEV_EST_CIQ" hidden="1">"c4817"</definedName>
    <definedName name="IQ_DISTRIB_CASH_TRUSTS_EST" hidden="1">"c26912"</definedName>
    <definedName name="IQ_DISTRIB_CASH_TRUSTS_EST_CIQ" hidden="1">"c4802"</definedName>
    <definedName name="IQ_DISTRIB_CASH_TRUSTS_EST_DOWN_2MONTH_CIQ" hidden="1">"c24605"</definedName>
    <definedName name="IQ_DISTRIB_CASH_TRUSTS_EST_DOWN_3MONTH_CIQ" hidden="1">"c24609"</definedName>
    <definedName name="IQ_DISTRIB_CASH_TRUSTS_EST_DOWN_MONTH_CIQ" hidden="1">"c24601"</definedName>
    <definedName name="IQ_DISTRIB_CASH_TRUSTS_EST_NOTE_CIQ" hidden="1">"c24592"</definedName>
    <definedName name="IQ_DISTRIB_CASH_TRUSTS_EST_NUM_ANALYSTS_2MONTH_CIQ" hidden="1">"c24603"</definedName>
    <definedName name="IQ_DISTRIB_CASH_TRUSTS_EST_NUM_ANALYSTS_3MONTH_CIQ" hidden="1">"c24607"</definedName>
    <definedName name="IQ_DISTRIB_CASH_TRUSTS_EST_NUM_ANALYSTS_MONTH_CIQ" hidden="1">"c24599"</definedName>
    <definedName name="IQ_DISTRIB_CASH_TRUSTS_EST_TOTAL_REVISED_2MONTH_CIQ" hidden="1">"c24606"</definedName>
    <definedName name="IQ_DISTRIB_CASH_TRUSTS_EST_TOTAL_REVISED_3MONTH_CIQ" hidden="1">"c24610"</definedName>
    <definedName name="IQ_DISTRIB_CASH_TRUSTS_EST_TOTAL_REVISED_MONTH_CIQ" hidden="1">"c24602"</definedName>
    <definedName name="IQ_DISTRIB_CASH_TRUSTS_EST_UP_2MONTH_CIQ" hidden="1">"c24604"</definedName>
    <definedName name="IQ_DISTRIB_CASH_TRUSTS_EST_UP_3MONTH_CIQ" hidden="1">"c24608"</definedName>
    <definedName name="IQ_DISTRIB_CASH_TRUSTS_EST_UP_MONTH_CIQ" hidden="1">"c24600"</definedName>
    <definedName name="IQ_DISTRIB_CASH_TRUSTS_HIGH_EST" hidden="1">"c26913"</definedName>
    <definedName name="IQ_DISTRIB_CASH_TRUSTS_HIGH_EST_CIQ" hidden="1">"c4805"</definedName>
    <definedName name="IQ_DISTRIB_CASH_TRUSTS_LOW_EST" hidden="1">"c26914"</definedName>
    <definedName name="IQ_DISTRIB_CASH_TRUSTS_LOW_EST_CIQ" hidden="1">"c4806"</definedName>
    <definedName name="IQ_DISTRIB_CASH_TRUSTS_MEDIAN_EST" hidden="1">"c26915"</definedName>
    <definedName name="IQ_DISTRIB_CASH_TRUSTS_MEDIAN_EST_CIQ" hidden="1">"c4807"</definedName>
    <definedName name="IQ_DISTRIB_CASH_TRUSTS_NUM_EST" hidden="1">"c26916"</definedName>
    <definedName name="IQ_DISTRIB_CASH_TRUSTS_NUM_EST_CIQ" hidden="1">"c4808"</definedName>
    <definedName name="IQ_DISTRIB_CASH_TRUSTS_STDDEV_EST" hidden="1">"c26917"</definedName>
    <definedName name="IQ_DISTRIB_CASH_TRUSTS_STDDEV_EST_CIQ" hidden="1">"c4819"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INCOME_FHLB_STOCK_THRIFT" hidden="1">"c24754"</definedName>
    <definedName name="IQ_DIVIDEND_INCOME_OTHER_EQUITY_INV_THRIFT" hidden="1">"c24755"</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EST" hidden="1">"c1674"</definedName>
    <definedName name="IQ_DPS_EST_BOTTOM_UP" hidden="1">"c5493"</definedName>
    <definedName name="IQ_DPS_EST_BOTTOM_UP_CIQ" hidden="1">"c12030"</definedName>
    <definedName name="IQ_DPS_EST_CIQ" hidden="1">"c3682"</definedName>
    <definedName name="IQ_DPS_EST_DOWN_2MONTH" hidden="1">"c16345"</definedName>
    <definedName name="IQ_DPS_EST_DOWN_2MONTH_CIQ" hidden="1">"c16657"</definedName>
    <definedName name="IQ_DPS_EST_DOWN_3MONTH" hidden="1">"c16349"</definedName>
    <definedName name="IQ_DPS_EST_DOWN_3MONTH_CIQ" hidden="1">"c16661"</definedName>
    <definedName name="IQ_DPS_EST_DOWN_MONTH" hidden="1">"c16341"</definedName>
    <definedName name="IQ_DPS_EST_DOWN_MONTH_CIQ" hidden="1">"c16653"</definedName>
    <definedName name="IQ_DPS_EST_NOTE" hidden="1">"c17509"</definedName>
    <definedName name="IQ_DPS_EST_NOTE_CIQ" hidden="1">"c17462"</definedName>
    <definedName name="IQ_DPS_EST_NUM_ANALYSTS_2MONTH" hidden="1">"c16343"</definedName>
    <definedName name="IQ_DPS_EST_NUM_ANALYSTS_2MONTH_CIQ" hidden="1">"c16655"</definedName>
    <definedName name="IQ_DPS_EST_NUM_ANALYSTS_3MONTH" hidden="1">"c16347"</definedName>
    <definedName name="IQ_DPS_EST_NUM_ANALYSTS_3MONTH_CIQ" hidden="1">"c16659"</definedName>
    <definedName name="IQ_DPS_EST_NUM_ANALYSTS_MONTH" hidden="1">"c16339"</definedName>
    <definedName name="IQ_DPS_EST_NUM_ANALYSTS_MONTH_CIQ" hidden="1">"c16651"</definedName>
    <definedName name="IQ_DPS_EST_TOTAL_REVISED_2MONTH" hidden="1">"c16346"</definedName>
    <definedName name="IQ_DPS_EST_TOTAL_REVISED_2MONTH_CIQ" hidden="1">"c16658"</definedName>
    <definedName name="IQ_DPS_EST_TOTAL_REVISED_3MONTH" hidden="1">"c16350"</definedName>
    <definedName name="IQ_DPS_EST_TOTAL_REVISED_3MONTH_CIQ" hidden="1">"c16662"</definedName>
    <definedName name="IQ_DPS_EST_TOTAL_REVISED_MONTH" hidden="1">"c16342"</definedName>
    <definedName name="IQ_DPS_EST_TOTAL_REVISED_MONTH_CIQ" hidden="1">"c16654"</definedName>
    <definedName name="IQ_DPS_EST_UP_2MONTH" hidden="1">"c16344"</definedName>
    <definedName name="IQ_DPS_EST_UP_2MONTH_CIQ" hidden="1">"c16656"</definedName>
    <definedName name="IQ_DPS_EST_UP_3MONTH" hidden="1">"c16348"</definedName>
    <definedName name="IQ_DPS_EST_UP_3MONTH_CIQ" hidden="1">"c16660"</definedName>
    <definedName name="IQ_DPS_EST_UP_MONTH" hidden="1">"c16340"</definedName>
    <definedName name="IQ_DPS_EST_UP_MONTH_CIQ" hidden="1">"c16652"</definedName>
    <definedName name="IQ_DPS_GUIDANCE" hidden="1">"c4302"</definedName>
    <definedName name="IQ_DPS_HIGH_EST" hidden="1">"c1676"</definedName>
    <definedName name="IQ_DPS_HIGH_EST_CIQ" hidden="1">"c3684"</definedName>
    <definedName name="IQ_DPS_HIGH_GUIDANCE" hidden="1">"c4168"</definedName>
    <definedName name="IQ_DPS_LOW_EST" hidden="1">"c1677"</definedName>
    <definedName name="IQ_DPS_LOW_EST_CIQ" hidden="1">"c3685"</definedName>
    <definedName name="IQ_DPS_LOW_GUIDANCE" hidden="1">"c4208"</definedName>
    <definedName name="IQ_DPS_MEDIAN_EST" hidden="1">"c1675"</definedName>
    <definedName name="IQ_DPS_MEDIAN_EST_CIQ" hidden="1">"c3683"</definedName>
    <definedName name="IQ_DPS_NUM_EST" hidden="1">"c1678"</definedName>
    <definedName name="IQ_DPS_NUM_EST_CIQ" hidden="1">"c3686"</definedName>
    <definedName name="IQ_DPS_STDDEV_EST" hidden="1">"c1679"</definedName>
    <definedName name="IQ_DPS_STDDEV_EST_CIQ" hidden="1">"c3687"</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_PARENT_EXCL_EXTRA" hidden="1">"c25791"</definedName>
    <definedName name="IQ_EARNINGS_ANNOUNCE_DATE" hidden="1">"c1649"</definedName>
    <definedName name="IQ_EARNINGS_ANNOUNCE_DATE_CIQ" hidden="1">"c4656"</definedName>
    <definedName name="IQ_EARNINGS_BEFORE_TAXES_AVG_ASSETS_THRIFT" hidden="1">"c25656"</definedName>
    <definedName name="IQ_EARNINGS_CO_FFIEC" hidden="1">"c13032"</definedName>
    <definedName name="IQ_EARNINGS_CO_THRIFT" hidden="1">"c24796"</definedName>
    <definedName name="IQ_EARNINGS_CONT_OPS_HOMEBUILDING_SALES" hidden="1">"c15817"</definedName>
    <definedName name="IQ_EARNINGS_COVERAGE_LOSSES_FFIEC" hidden="1">"c13351"</definedName>
    <definedName name="IQ_EARNINGS_COVERAGE_NET_LOSSES_THRIFT" hidden="1">"c25641"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EQ_INC" hidden="1">"c3498"</definedName>
    <definedName name="IQ_EBIT_EQ_INC_EXCL_SBC" hidden="1">"c3502"</definedName>
    <definedName name="IQ_EBIT_EST" hidden="1">"c1681"</definedName>
    <definedName name="IQ_EBIT_EST_CIQ" hidden="1">"c4674"</definedName>
    <definedName name="IQ_EBIT_EST_DOWN_2MONTH" hidden="1">"c16357"</definedName>
    <definedName name="IQ_EBIT_EST_DOWN_2MONTH_CIQ" hidden="1">"c16669"</definedName>
    <definedName name="IQ_EBIT_EST_DOWN_3MONTH" hidden="1">"c16361"</definedName>
    <definedName name="IQ_EBIT_EST_DOWN_3MONTH_CIQ" hidden="1">"c16673"</definedName>
    <definedName name="IQ_EBIT_EST_DOWN_MONTH" hidden="1">"c16353"</definedName>
    <definedName name="IQ_EBIT_EST_DOWN_MONTH_CIQ" hidden="1">"c16665"</definedName>
    <definedName name="IQ_EBIT_EST_NOTE" hidden="1">"c17510"</definedName>
    <definedName name="IQ_EBIT_EST_NOTE_CIQ" hidden="1">"c17463"</definedName>
    <definedName name="IQ_EBIT_EST_NUM_ANALYSTS_2MONTH" hidden="1">"c16355"</definedName>
    <definedName name="IQ_EBIT_EST_NUM_ANALYSTS_2MONTH_CIQ" hidden="1">"c16667"</definedName>
    <definedName name="IQ_EBIT_EST_NUM_ANALYSTS_3MONTH" hidden="1">"c16359"</definedName>
    <definedName name="IQ_EBIT_EST_NUM_ANALYSTS_3MONTH_CIQ" hidden="1">"c16671"</definedName>
    <definedName name="IQ_EBIT_EST_NUM_ANALYSTS_MONTH" hidden="1">"c16351"</definedName>
    <definedName name="IQ_EBIT_EST_NUM_ANALYSTS_MONTH_CIQ" hidden="1">"c16663"</definedName>
    <definedName name="IQ_EBIT_EST_TOTAL_REVISED_2MONTH" hidden="1">"c16358"</definedName>
    <definedName name="IQ_EBIT_EST_TOTAL_REVISED_2MONTH_CIQ" hidden="1">"c16670"</definedName>
    <definedName name="IQ_EBIT_EST_TOTAL_REVISED_3MONTH" hidden="1">"c16362"</definedName>
    <definedName name="IQ_EBIT_EST_TOTAL_REVISED_3MONTH_CIQ" hidden="1">"c16674"</definedName>
    <definedName name="IQ_EBIT_EST_TOTAL_REVISED_MONTH" hidden="1">"c16354"</definedName>
    <definedName name="IQ_EBIT_EST_TOTAL_REVISED_MONTH_CIQ" hidden="1">"c16666"</definedName>
    <definedName name="IQ_EBIT_EST_UP_2MONTH" hidden="1">"c16356"</definedName>
    <definedName name="IQ_EBIT_EST_UP_2MONTH_CIQ" hidden="1">"c16668"</definedName>
    <definedName name="IQ_EBIT_EST_UP_3MONTH" hidden="1">"c16360"</definedName>
    <definedName name="IQ_EBIT_EST_UP_3MONTH_CIQ" hidden="1">"c16672"</definedName>
    <definedName name="IQ_EBIT_EST_UP_MONTH" hidden="1">"c16352"</definedName>
    <definedName name="IQ_EBIT_EST_UP_MONTH_CIQ" hidden="1">"c16664"</definedName>
    <definedName name="IQ_EBIT_EXCL_SBC" hidden="1">"c3082"</definedName>
    <definedName name="IQ_EBIT_GUIDANCE" hidden="1">"c4303"</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HIGH_EST" hidden="1">"c4308"</definedName>
    <definedName name="IQ_EBIT_GW_HIGH_EST_CIQ" hidden="1">"c4833"</definedName>
    <definedName name="IQ_EBIT_GW_LOW_EST" hidden="1">"c4309"</definedName>
    <definedName name="IQ_EBIT_GW_LOW_EST_CIQ" hidden="1">"c4834"</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GUIDANCE" hidden="1">"c4172"</definedName>
    <definedName name="IQ_EBIT_HOMEBUILDING_SALES" hidden="1">"c15815"</definedName>
    <definedName name="IQ_EBIT_INT" hidden="1">"c360"</definedName>
    <definedName name="IQ_EBIT_LOW_EST" hidden="1">"c1684"</definedName>
    <definedName name="IQ_EBIT_LOW_EST_CIQ" hidden="1">"c4677"</definedName>
    <definedName name="IQ_EBIT_LOW_GUIDANCE" hidden="1">"c4212"</definedName>
    <definedName name="IQ_EBIT_MARGIN" hidden="1">"c359"</definedName>
    <definedName name="IQ_EBIT_MEDIAN_EST" hidden="1">"c1682"</definedName>
    <definedName name="IQ_EBIT_MEDIAN_EST_CIQ" hidden="1">"c4675"</definedName>
    <definedName name="IQ_EBIT_NUM_EST" hidden="1">"c1685"</definedName>
    <definedName name="IQ_EBIT_NUM_EST_CIQ" hidden="1">"c4678"</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HIGH_EST" hidden="1">"c4322"</definedName>
    <definedName name="IQ_EBIT_SBC_GW_HIGH_EST_CIQ" hidden="1">"c4847"</definedName>
    <definedName name="IQ_EBIT_SBC_GW_LOW_EST" hidden="1">"c4323"</definedName>
    <definedName name="IQ_EBIT_SBC_GW_LOW_EST_CIQ" hidden="1">"c4848"</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LOW_EST" hidden="1">"c4329"</definedName>
    <definedName name="IQ_EBIT_SBC_LOW_EST_CIQ" hidden="1">"c4854"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3MONTH" hidden="1">"c16301"</definedName>
    <definedName name="IQ_EBITDA_EST_DOWN_3MONTH_CIQ" hidden="1">"c16625"</definedName>
    <definedName name="IQ_EBITDA_EST_DOWN_MONTH" hidden="1">"c16293"</definedName>
    <definedName name="IQ_EBITDA_EST_DOWN_MONTH_CIQ" hidden="1">"c16617"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3MONTH" hidden="1">"c16299"</definedName>
    <definedName name="IQ_EBITDA_EST_NUM_ANALYSTS_3MONTH_CIQ" hidden="1">"c16623"</definedName>
    <definedName name="IQ_EBITDA_EST_NUM_ANALYSTS_MONTH" hidden="1">"c16291"</definedName>
    <definedName name="IQ_EBITDA_EST_NUM_ANALYSTS_MONTH_CIQ" hidden="1">"c16615"</definedName>
    <definedName name="IQ_EBITDA_EST_TOTAL_REVISED_2MONTH" hidden="1">"c16298"</definedName>
    <definedName name="IQ_EBITDA_EST_TOTAL_REVISED_2MONTH_CIQ" hidden="1">"c16622"</definedName>
    <definedName name="IQ_EBITDA_EST_TOTAL_REVISED_3MONTH" hidden="1">"c16302"</definedName>
    <definedName name="IQ_EBITDA_EST_TOTAL_REVISED_3MONTH_CIQ" hidden="1">"c16626"</definedName>
    <definedName name="IQ_EBITDA_EST_TOTAL_REVISED_MONTH" hidden="1">"c16294"</definedName>
    <definedName name="IQ_EBITDA_EST_TOTAL_REVISED_MONTH_CIQ" hidden="1">"c16618"</definedName>
    <definedName name="IQ_EBITDA_EST_UP_2MONTH" hidden="1">"c16296"</definedName>
    <definedName name="IQ_EBITDA_EST_UP_2MONTH_CIQ" hidden="1">"c16620"</definedName>
    <definedName name="IQ_EBITDA_EST_UP_3MONTH" hidden="1">"c16300"</definedName>
    <definedName name="IQ_EBITDA_EST_UP_3MONTH_CIQ" hidden="1">"c16624"</definedName>
    <definedName name="IQ_EBITDA_EST_UP_MONTH" hidden="1">"c16292"</definedName>
    <definedName name="IQ_EBITDA_EST_UP_MONTH_CIQ" hidden="1">"c16616"</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GUIDANCE" hidden="1">"c4170"</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HIGH_EST" hidden="1">"c4339"</definedName>
    <definedName name="IQ_EBITDA_SBC_HIGH_EST_CIQ" hidden="1">"c4864"</definedName>
    <definedName name="IQ_EBITDA_SBC_LOW_EST" hidden="1">"c4340"</definedName>
    <definedName name="IQ_EBITDA_SBC_LOW_EST_CIQ" hidden="1">"c4865"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CM" hidden="1">"c378"</definedName>
    <definedName name="IQ_EBT_EXCL" hidden="1">"c379"</definedName>
    <definedName name="IQ_EBT_EXCL_BNK" hidden="1">"c380"</definedName>
    <definedName name="IQ_EBT_EXCL_CM"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HOMEBUILDING_SALES" hidden="1">"c15816"</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HIGH_EST" hidden="1">"c4356"</definedName>
    <definedName name="IQ_EBT_SBC_GW_HIGH_EST_CIQ" hidden="1">"c4881"</definedName>
    <definedName name="IQ_EBT_SBC_GW_LOW_EST" hidden="1">"c4357"</definedName>
    <definedName name="IQ_EBT_SBC_GW_LOW_EST_CIQ" hidden="1">"c4882"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LOW_EST" hidden="1">"c4363"</definedName>
    <definedName name="IQ_EBT_SBC_LOW_EST_CIQ" hidden="1">"c4888"</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THRIFT" hidden="1">"c24794"</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DUCATION_LOANS_THRIFT" hidden="1">"c24861"</definedName>
    <definedName name="IQ_EFFECT_SPECIAL_CHARGE" hidden="1">"c1595"</definedName>
    <definedName name="IQ_EFFECT_TAX_RATE" hidden="1">"c1899"</definedName>
    <definedName name="IQ_EFFECTIVE_DATE" hidden="1">"c8966"</definedName>
    <definedName name="IQ_EFFECTIVE_TAX_ACT_OR_EST" hidden="1">"c18266"</definedName>
    <definedName name="IQ_EFFECTIVE_TAX_ACT_OR_EST_CIQ" hidden="1">"c18272"</definedName>
    <definedName name="IQ_EFFECTIVE_TAX_EST" hidden="1">"c18113"</definedName>
    <definedName name="IQ_EFFECTIVE_TAX_EST_CIQ" hidden="1">"c18181"</definedName>
    <definedName name="IQ_EFFECTIVE_TAX_EST_NOTE" hidden="1">"c18234"</definedName>
    <definedName name="IQ_EFFECTIVE_TAX_EST_NOTE_CIQ" hidden="1">"c18241"</definedName>
    <definedName name="IQ_EFFECTIVE_TAX_GUIDANCE" hidden="1">"c18403"</definedName>
    <definedName name="IQ_EFFECTIVE_TAX_HIGH_EST" hidden="1">"c18133"</definedName>
    <definedName name="IQ_EFFECTIVE_TAX_HIGH_EST_CIQ" hidden="1">"c18195"</definedName>
    <definedName name="IQ_EFFECTIVE_TAX_HIGH_GUIDANCE" hidden="1">"c18404"</definedName>
    <definedName name="IQ_EFFECTIVE_TAX_LOW_EST" hidden="1">"c18143"</definedName>
    <definedName name="IQ_EFFECTIVE_TAX_LOW_EST_CIQ" hidden="1">"c18202"</definedName>
    <definedName name="IQ_EFFECTIVE_TAX_LOW_GUIDANCE" hidden="1">"c18405"</definedName>
    <definedName name="IQ_EFFECTIVE_TAX_MEDIAN_EST" hidden="1">"c18123"</definedName>
    <definedName name="IQ_EFFECTIVE_TAX_MEDIAN_EST_CIQ" hidden="1">"c18188"</definedName>
    <definedName name="IQ_EFFECTIVE_TAX_NUM_EST" hidden="1">"c18163"</definedName>
    <definedName name="IQ_EFFECTIVE_TAX_NUM_EST_CIQ" hidden="1">"c18216"</definedName>
    <definedName name="IQ_EFFECTIVE_TAX_STDDEV_EST" hidden="1">"c18153"</definedName>
    <definedName name="IQ_EFFECTIVE_TAX_STDDEV_EST_CIQ" hidden="1">"c18209"</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MPLOYMENT_YOY" hidden="1">"c20643"</definedName>
    <definedName name="IQ_ENDING_BALANCE_GVA_THRIFT" hidden="1">"c25097"</definedName>
    <definedName name="IQ_ENDING_BALANCE_SVA_THRIFT" hidden="1">"c25104"</definedName>
    <definedName name="IQ_ENDING_BALANCE_TVA_THRIFT" hidden="1">"c25111"</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CIQ" hidden="1">"c4994"</definedName>
    <definedName name="IQ_EPS_EST_DOWN_2MONTH" hidden="1">"c16309"</definedName>
    <definedName name="IQ_EPS_EST_DOWN_2MONTH_CIQ" hidden="1">"c16633"</definedName>
    <definedName name="IQ_EPS_EST_DOWN_3MONTH" hidden="1">"c16313"</definedName>
    <definedName name="IQ_EPS_EST_DOWN_3MONTH_CIQ" hidden="1">"c16637"</definedName>
    <definedName name="IQ_EPS_EST_DOWN_MONTH" hidden="1">"c16305"</definedName>
    <definedName name="IQ_EPS_EST_DOWN_MONTH_CIQ" hidden="1">"c16629"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3MONTH" hidden="1">"c16311"</definedName>
    <definedName name="IQ_EPS_EST_NUM_ANALYSTS_3MONTH_CIQ" hidden="1">"c16635"</definedName>
    <definedName name="IQ_EPS_EST_NUM_ANALYSTS_MONTH" hidden="1">"c16303"</definedName>
    <definedName name="IQ_EPS_EST_NUM_ANALYSTS_MONTH_CIQ" hidden="1">"c16627"</definedName>
    <definedName name="IQ_EPS_EST_TOTAL_REVISED_2MONTH" hidden="1">"c16310"</definedName>
    <definedName name="IQ_EPS_EST_TOTAL_REVISED_2MONTH_CIQ" hidden="1">"c16634"</definedName>
    <definedName name="IQ_EPS_EST_TOTAL_REVISED_3MONTH" hidden="1">"c16314"</definedName>
    <definedName name="IQ_EPS_EST_TOTAL_REVISED_3MONTH_CIQ" hidden="1">"c16638"</definedName>
    <definedName name="IQ_EPS_EST_TOTAL_REVISED_MONTH" hidden="1">"c16306"</definedName>
    <definedName name="IQ_EPS_EST_TOTAL_REVISED_MONTH_CIQ" hidden="1">"c16630"</definedName>
    <definedName name="IQ_EPS_EST_UP_2MONTH" hidden="1">"c16308"</definedName>
    <definedName name="IQ_EPS_EST_UP_2MONTH_CIQ" hidden="1">"c16632"</definedName>
    <definedName name="IQ_EPS_EST_UP_3MONTH" hidden="1">"c16312"</definedName>
    <definedName name="IQ_EPS_EST_UP_3MONTH_CIQ" hidden="1">"c16636"</definedName>
    <definedName name="IQ_EPS_EST_UP_MONTH" hidden="1">"c16304"</definedName>
    <definedName name="IQ_EPS_EST_UP_MONTH_CIQ" hidden="1">"c16628"</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ROWTH_GUIDANCE" hidden="1">"c13495"</definedName>
    <definedName name="IQ_EPS_GROWTH_HIGH_GUIDANCE" hidden="1">"c13496"</definedName>
    <definedName name="IQ_EPS_GROWTH_LOW_GUIDANCE" hidden="1">"c13497"</definedName>
    <definedName name="IQ_EPS_GW_ACT_OR_EST" hidden="1">"c2223"</definedName>
    <definedName name="IQ_EPS_GW_ACT_OR_EST_CIQ" hidden="1">"c5066"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3MONTH" hidden="1">"c16469"</definedName>
    <definedName name="IQ_EPS_GW_EST_DOWN_3MONTH_CIQ" hidden="1">"c16757"</definedName>
    <definedName name="IQ_EPS_GW_EST_DOWN_MONTH" hidden="1">"c16461"</definedName>
    <definedName name="IQ_EPS_GW_EST_DOWN_MONTH_CIQ" hidden="1">"c16749"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3MONTH" hidden="1">"c16467"</definedName>
    <definedName name="IQ_EPS_GW_EST_NUM_ANALYSTS_3MONTH_CIQ" hidden="1">"c16755"</definedName>
    <definedName name="IQ_EPS_GW_EST_NUM_ANALYSTS_MONTH" hidden="1">"c16459"</definedName>
    <definedName name="IQ_EPS_GW_EST_NUM_ANALYSTS_MONTH_CIQ" hidden="1">"c16747"</definedName>
    <definedName name="IQ_EPS_GW_EST_TOTAL_REVISED_2MONTH" hidden="1">"c16466"</definedName>
    <definedName name="IQ_EPS_GW_EST_TOTAL_REVISED_2MONTH_CIQ" hidden="1">"c16754"</definedName>
    <definedName name="IQ_EPS_GW_EST_TOTAL_REVISED_3MONTH" hidden="1">"c16470"</definedName>
    <definedName name="IQ_EPS_GW_EST_TOTAL_REVISED_3MONTH_CIQ" hidden="1">"c16758"</definedName>
    <definedName name="IQ_EPS_GW_EST_TOTAL_REVISED_MONTH" hidden="1">"c16462"</definedName>
    <definedName name="IQ_EPS_GW_EST_TOTAL_REVISED_MONTH_CIQ" hidden="1">"c16750"</definedName>
    <definedName name="IQ_EPS_GW_EST_UP_2MONTH" hidden="1">"c16464"</definedName>
    <definedName name="IQ_EPS_GW_EST_UP_2MONTH_CIQ" hidden="1">"c16752"</definedName>
    <definedName name="IQ_EPS_GW_EST_UP_3MONTH" hidden="1">"c16468"</definedName>
    <definedName name="IQ_EPS_GW_EST_UP_3MONTH_CIQ" hidden="1">"c16756"</definedName>
    <definedName name="IQ_EPS_GW_EST_UP_MONTH" hidden="1">"c16460"</definedName>
    <definedName name="IQ_EPS_GW_EST_UP_MONTH_CIQ" hidden="1">"c16748"</definedName>
    <definedName name="IQ_EPS_GW_GUIDANCE" hidden="1">"c4372"</definedName>
    <definedName name="IQ_EPS_GW_HIGH_EST" hidden="1">"c1739"</definedName>
    <definedName name="IQ_EPS_GW_HIGH_EST_CIQ" hidden="1">"c4725"</definedName>
    <definedName name="IQ_EPS_GW_HIGH_GUIDANCE" hidden="1">"c4373"</definedName>
    <definedName name="IQ_EPS_GW_LOW_EST" hidden="1">"c1740"</definedName>
    <definedName name="IQ_EPS_GW_LOW_EST_CIQ" hidden="1">"c4726"</definedName>
    <definedName name="IQ_EPS_GW_LOW_GUIDANCE" hidden="1">"c4206"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3MONTH" hidden="1">"c16481"</definedName>
    <definedName name="IQ_EPS_REPORTED_EST_DOWN_3MONTH_CIQ" hidden="1">"c16769"</definedName>
    <definedName name="IQ_EPS_REPORTED_EST_DOWN_MONTH" hidden="1">"c16473"</definedName>
    <definedName name="IQ_EPS_REPORTED_EST_DOWN_MONTH_CIQ" hidden="1">"c16761"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3MONTH" hidden="1">"c16479"</definedName>
    <definedName name="IQ_EPS_REPORTED_EST_NUM_ANALYSTS_3MONTH_CIQ" hidden="1">"c16767"</definedName>
    <definedName name="IQ_EPS_REPORTED_EST_NUM_ANALYSTS_MONTH" hidden="1">"c16471"</definedName>
    <definedName name="IQ_EPS_REPORTED_EST_NUM_ANALYSTS_MONTH_CIQ" hidden="1">"c16759"</definedName>
    <definedName name="IQ_EPS_REPORTED_EST_TOTAL_REVISED_2MONTH" hidden="1">"c16478"</definedName>
    <definedName name="IQ_EPS_REPORTED_EST_TOTAL_REVISED_2MONTH_CIQ" hidden="1">"c16766"</definedName>
    <definedName name="IQ_EPS_REPORTED_EST_TOTAL_REVISED_3MONTH" hidden="1">"c16482"</definedName>
    <definedName name="IQ_EPS_REPORTED_EST_TOTAL_REVISED_3MONTH_CIQ" hidden="1">"c16770"</definedName>
    <definedName name="IQ_EPS_REPORTED_EST_TOTAL_REVISED_MONTH" hidden="1">"c16474"</definedName>
    <definedName name="IQ_EPS_REPORTED_EST_TOTAL_REVISED_MONTH_CIQ" hidden="1">"c16762"</definedName>
    <definedName name="IQ_EPS_REPORTED_EST_UP_2MONTH" hidden="1">"c16476"</definedName>
    <definedName name="IQ_EPS_REPORTED_EST_UP_2MONTH_CIQ" hidden="1">"c16764"</definedName>
    <definedName name="IQ_EPS_REPORTED_EST_UP_3MONTH" hidden="1">"c16480"</definedName>
    <definedName name="IQ_EPS_REPORTED_EST_UP_3MONTH_CIQ" hidden="1">"c16768"</definedName>
    <definedName name="IQ_EPS_REPORTED_EST_UP_MONTH" hidden="1">"c16472"</definedName>
    <definedName name="IQ_EPS_REPORTED_EST_UP_MONTH_CIQ" hidden="1">"c16760"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HIGH_EST" hidden="1">"c4382"</definedName>
    <definedName name="IQ_EPS_SBC_GW_HIGH_EST_CIQ" hidden="1">"c4907"</definedName>
    <definedName name="IQ_EPS_SBC_GW_LOW_EST" hidden="1">"c4383"</definedName>
    <definedName name="IQ_EPS_SBC_GW_LOW_EST_CIQ" hidden="1">"c4908"</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LOW_EST" hidden="1">"c4389"</definedName>
    <definedName name="IQ_EPS_SBC_LOW_EST_CIQ" hidden="1">"c4914"</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ASKPRICE" hidden="1">"c17798"</definedName>
    <definedName name="IQ_EQUITY_ASSETS_TOT_FFIEC" hidden="1">"c13436"</definedName>
    <definedName name="IQ_EQUITY_BEG_EXCL_FFIEC" hidden="1">"c12957"</definedName>
    <definedName name="IQ_EQUITY_BEG_FFIEC" hidden="1">"c12959"</definedName>
    <definedName name="IQ_EQUITY_BIDPRICE" hidden="1">"c17797"</definedName>
    <definedName name="IQ_EQUITY_CAPITAL_QUARTERLY_AVG_FFIEC" hidden="1">"c13092"</definedName>
    <definedName name="IQ_EQUITY_ENDING_FFIEC" hidden="1">"c12973"</definedName>
    <definedName name="IQ_EQUITY_INDEX_EXPOSURE_FFIEC" hidden="1">"c13060"</definedName>
    <definedName name="IQ_EQUITY_INV_NOT_CARRIED_FV_ADJUSTED_NCOS_THRIFT" hidden="1">"c25226"</definedName>
    <definedName name="IQ_EQUITY_INV_NOT_CARRIED_FV_SVA_PROVISIONS_TRANSFERS_FROM_GVA_THRIFT" hidden="1">"c25195"</definedName>
    <definedName name="IQ_EQUITY_INV_NOT_SUBJECT_SFAS_NO115_GVA_CHARGE_OFFS_THRIFT" hidden="1">"c25141"</definedName>
    <definedName name="IQ_EQUITY_INV_NOT_SUBJECT_SFAS_NO115_GVA_RECOVERIES_THRIFT" hidden="1">"c25164"</definedName>
    <definedName name="IQ_EQUITY_LIST" hidden="1">"c15158"</definedName>
    <definedName name="IQ_EQUITY_METHOD" hidden="1">"c404"</definedName>
    <definedName name="IQ_EQUITY_MIDPRICE" hidden="1">"c17799"</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FV_THRIFT" hidden="1">"c24823"</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CROWS_THRIFT" hidden="1">"c24897"</definedName>
    <definedName name="IQ_ESOP_DEBT" hidden="1">"c1597"</definedName>
    <definedName name="IQ_ESOP_DEBT_GUARANTEED_FFIEC" hidden="1">"c12971"</definedName>
    <definedName name="IQ_ESOP_OVER_TOTAL" hidden="1">"c24734"</definedName>
    <definedName name="IQ_EST_ACT_AFFO_PER_SHARE" hidden="1">"c18250"</definedName>
    <definedName name="IQ_EST_ACT_AFFO_PER_SHARE_CIQ" hidden="1">"c18256"</definedName>
    <definedName name="IQ_EST_ACT_BV" hidden="1">"c5630"</definedName>
    <definedName name="IQ_EST_ACT_BV_CIQ" hidden="1">"c4743"</definedName>
    <definedName name="IQ_EST_ACT_BV_SHARE" hidden="1">"c3549"</definedName>
    <definedName name="IQ_EST_ACT_BV_SHARE_CIQ" hidden="1">"c3806"</definedName>
    <definedName name="IQ_EST_ACT_CAPEX" hidden="1">"c3546"</definedName>
    <definedName name="IQ_EST_ACT_CAPEX_CIQ" hidden="1">"c3813"</definedName>
    <definedName name="IQ_EST_ACT_CASH_EPS" hidden="1">"c5637"</definedName>
    <definedName name="IQ_EST_ACT_CASH_EPS_CIQ" hidden="1">"c18249"</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DA" hidden="1">"c18253"</definedName>
    <definedName name="IQ_EST_ACT_DA_CIQ" hidden="1">"c18259"</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DA" hidden="1">"c1664"</definedName>
    <definedName name="IQ_EST_ACT_EBITDA_CIQ" hidden="1">"c3667"</definedName>
    <definedName name="IQ_EST_ACT_EBITDA_SBC" hidden="1">"c4401"</definedName>
    <definedName name="IQ_EST_ACT_EBITDA_SBC_CIQ" hidden="1">"c4926"</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FFECTIVE_TAX" hidden="1">"c18251"</definedName>
    <definedName name="IQ_EST_ACT_EFFECTIVE_TAX_CIQ" hidden="1">"c18257"</definedName>
    <definedName name="IQ_EST_ACT_EPS" hidden="1">"c1648"</definedName>
    <definedName name="IQ_EST_ACT_EPS_CIQ" hidden="1">"c4998"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FCF" hidden="1">"c18255"</definedName>
    <definedName name="IQ_EST_ACT_FCF_CIQ" hidden="1">"c18261"</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GROSS_MARGIN" hidden="1">"c5553"</definedName>
    <definedName name="IQ_EST_ACT_GROSS_MARGIN_CIQ" hidden="1">"c18248"</definedName>
    <definedName name="IQ_EST_ACT_INTEREST_EXP" hidden="1">"c18252"</definedName>
    <definedName name="IQ_EST_ACT_INTEREST_EXP_CIQ" hidden="1">"c18258"</definedName>
    <definedName name="IQ_EST_ACT_MAINT_CAPEX" hidden="1">"c4408"</definedName>
    <definedName name="IQ_EST_ACT_MAINT_CAPEX_CIQ" hidden="1">"c4933"</definedName>
    <definedName name="IQ_EST_ACT_NAV" hidden="1">"c1757"</definedName>
    <definedName name="IQ_EST_ACT_NAV_CIQ" hidden="1">"c18247"</definedName>
    <definedName name="IQ_EST_ACT_NAV_SHARE" hidden="1">"c5608"</definedName>
    <definedName name="IQ_EST_ACT_NAV_SHARE_CIQ" hidden="1">"c12031"</definedName>
    <definedName name="IQ_EST_ACT_NET_DEBT" hidden="1">"c3545"</definedName>
    <definedName name="IQ_EST_ACT_NET_DEBT_CIQ" hidden="1">"c3820"</definedName>
    <definedName name="IQ_EST_ACT_NI" hidden="1">"c1722"</definedName>
    <definedName name="IQ_EST_ACT_NI_CIQ" hidden="1">"c4708"</definedName>
    <definedName name="IQ_EST_ACT_NI_GW" hidden="1">"c1729"</definedName>
    <definedName name="IQ_EST_ACT_NI_GW_CIQ" hidden="1">"c4715"</definedName>
    <definedName name="IQ_EST_ACT_NI_REPORTED" hidden="1">"c1736"</definedName>
    <definedName name="IQ_EST_ACT_NI_REPORTED_CIQ" hidden="1">"c4722"</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OPER_INC" hidden="1">"c1694"</definedName>
    <definedName name="IQ_EST_ACT_OPER_INC_CIQ" hidden="1">"c12016"</definedName>
    <definedName name="IQ_EST_ACT_PRETAX_GW_INC" hidden="1">"c1708"</definedName>
    <definedName name="IQ_EST_ACT_PRETAX_GW_INC_CIQ" hidden="1">"c4694"</definedName>
    <definedName name="IQ_EST_ACT_PRETAX_INC" hidden="1">"c1701"</definedName>
    <definedName name="IQ_EST_ACT_PRETAX_INC_CIQ" hidden="1">"c4687"</definedName>
    <definedName name="IQ_EST_ACT_PRETAX_REPORT_INC" hidden="1">"c1715"</definedName>
    <definedName name="IQ_EST_ACT_PRETAX_REPORT_INC_CIQ" hidden="1">"c4701"</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CIQ" hidden="1">"c3834"</definedName>
    <definedName name="IQ_EST_ACT_RETURN_EQUITY" hidden="1">"c3548"</definedName>
    <definedName name="IQ_EST_ACT_RETURN_EQUITY_CIQ" hidden="1">"c3827"</definedName>
    <definedName name="IQ_EST_ACT_REV" hidden="1">"c2113"</definedName>
    <definedName name="IQ_EST_ACT_REV_CIQ" hidden="1">"c3666"</definedName>
    <definedName name="IQ_EST_ACT_SAME_STORE" hidden="1">"c18254"</definedName>
    <definedName name="IQ_EST_ACT_SAME_STORE_CIQ" hidden="1">"c18260"</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2YR" hidden="1">"c3589"</definedName>
    <definedName name="IQ_EST_CAPEX_GROWTH_2YR_CIQ" hidden="1">"c4973"</definedName>
    <definedName name="IQ_EST_CAPEX_GROWTH_Q_1YR" hidden="1">"c3590"</definedName>
    <definedName name="IQ_EST_CAPEX_GROWTH_Q_1YR_CIQ" hidden="1">"c4974"</definedName>
    <definedName name="IQ_EST_CAPEX_SEQ_GROWTH_Q" hidden="1">"c3591"</definedName>
    <definedName name="IQ_EST_CAPEX_SEQ_GROWTH_Q_CIQ" hidden="1">"c4975"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GROWTH_1YR" hidden="1">"c1774"</definedName>
    <definedName name="IQ_EST_CFPS_GROWTH_1YR_CIQ" hidden="1">"c3709"</definedName>
    <definedName name="IQ_EST_CFPS_GROWTH_2YR" hidden="1">"c1775"</definedName>
    <definedName name="IQ_EST_CFPS_GROWTH_2YR_CIQ" hidden="1">"c3710"</definedName>
    <definedName name="IQ_EST_CFPS_GROWTH_Q_1YR" hidden="1">"c1776"</definedName>
    <definedName name="IQ_EST_CFPS_GROWTH_Q_1YR_CIQ" hidden="1">"c3711"</definedName>
    <definedName name="IQ_EST_CFPS_SEQ_GROWTH_Q" hidden="1">"c1777"</definedName>
    <definedName name="IQ_EST_CFPS_SEQ_GROWTH_Q_CIQ" hidden="1">"c3712"</definedName>
    <definedName name="IQ_EST_CFPS_SURPRISE_PERCENT" hidden="1">"c1872"</definedName>
    <definedName name="IQ_EST_CFPS_SURPRISE_PERCENT_CIQ" hidden="1">"c3724"</definedName>
    <definedName name="IQ_EST_CURRENCY" hidden="1">"c2140"</definedName>
    <definedName name="IQ_EST_CURRENCY_CIQ" hidden="1">"c4769"</definedName>
    <definedName name="IQ_EST_DATE" hidden="1">"c1634"</definedName>
    <definedName name="IQ_EST_DATE_CIQ" hidden="1">"c4770"</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GROWTH_1YR" hidden="1">"c1778"</definedName>
    <definedName name="IQ_EST_DPS_GROWTH_1YR_CIQ" hidden="1">"c3713"</definedName>
    <definedName name="IQ_EST_DPS_GROWTH_2YR" hidden="1">"c1779"</definedName>
    <definedName name="IQ_EST_DPS_GROWTH_2YR_CIQ" hidden="1">"c3714"</definedName>
    <definedName name="IQ_EST_DPS_GROWTH_Q_1YR" hidden="1">"c1780"</definedName>
    <definedName name="IQ_EST_DPS_GROWTH_Q_1YR_CIQ" hidden="1">"c3715"</definedName>
    <definedName name="IQ_EST_DPS_SEQ_GROWTH_Q" hidden="1">"c1781"</definedName>
    <definedName name="IQ_EST_DPS_SEQ_GROWTH_Q_CIQ" hidden="1">"c3716"</definedName>
    <definedName name="IQ_EST_DPS_SURPRISE_PERCENT" hidden="1">"c1874"</definedName>
    <definedName name="IQ_EST_DPS_SURPRISE_PERCENT_CIQ" hidden="1">"c3726"</definedName>
    <definedName name="IQ_EST_EBIT_DIFF" hidden="1">"c1875"</definedName>
    <definedName name="IQ_EST_EBIT_DIFF_CIQ" hidden="1">"c4747"</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2YR" hidden="1">"c1637"</definedName>
    <definedName name="IQ_EST_EPS_GROWTH_2YR_CIQ" hidden="1">"c3689"</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2YR" hidden="1">"c4426"</definedName>
    <definedName name="IQ_EST_FFO_GROWTH_2YR_CIQ" hidden="1">"c4951"</definedName>
    <definedName name="IQ_EST_FFO_GROWTH_Q_1YR" hidden="1">"c4427"</definedName>
    <definedName name="IQ_EST_FFO_GROWTH_Q_1YR_CIQ" hidden="1">"c4952"</definedName>
    <definedName name="IQ_EST_FFO_SEQ_GROWTH_Q" hidden="1">"c4428"</definedName>
    <definedName name="IQ_EST_FFO_SEQ_GROWTH_Q_CIQ" hidden="1">"c4953"</definedName>
    <definedName name="IQ_EST_FFO_SHARE_DIFF" hidden="1">"c1869"</definedName>
    <definedName name="IQ_EST_FFO_SHARE_DIFF_CIQ" hidden="1">"c3721"</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GW_DIFF" hidden="1">"c1887"</definedName>
    <definedName name="IQ_EST_NI_GW_DIFF_CIQ" hidden="1">"c4757"</definedName>
    <definedName name="IQ_EST_NI_GW_SURPRISE_PERCENT" hidden="1">"c1888"</definedName>
    <definedName name="IQ_EST_NI_GW_SURPRISE_PERCENT_CIQ" hidden="1">"c4758"</definedName>
    <definedName name="IQ_EST_NI_REPORT_DIFF" hidden="1">"c1889"</definedName>
    <definedName name="IQ_EST_NI_REPORT_DIFF_CIQ" hidden="1">"c4759"</definedName>
    <definedName name="IQ_EST_NI_REPORT_SURPRISE_PERCENT" hidden="1">"c1890"</definedName>
    <definedName name="IQ_EST_NI_REPORT_SURPRISE_PERCENT_CIQ" hidden="1">"c4760"</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SURPRISE_PERCENT" hidden="1">"c1878"</definedName>
    <definedName name="IQ_EST_OPER_INC_SURPRISE_PERCENT_CIQ" hidden="1">"c12018"</definedName>
    <definedName name="IQ_EST_PRE_TAX_DIFF" hidden="1">"c1879"</definedName>
    <definedName name="IQ_EST_PRE_TAX_DIFF_CIQ" hidden="1">"c4749"</definedName>
    <definedName name="IQ_EST_PRE_TAX_GW_DIFF" hidden="1">"c1881"</definedName>
    <definedName name="IQ_EST_PRE_TAX_GW_DIFF_CIQ" hidden="1">"c4751"</definedName>
    <definedName name="IQ_EST_PRE_TAX_GW_SURPRISE_PERCENT" hidden="1">"c1882"</definedName>
    <definedName name="IQ_EST_PRE_TAX_GW_SURPRISE_PERCENT_CIQ" hidden="1">"c4752"</definedName>
    <definedName name="IQ_EST_PRE_TAX_REPORT_DIFF" hidden="1">"c1883"</definedName>
    <definedName name="IQ_EST_PRE_TAX_REPORT_DIFF_CIQ" hidden="1">"c4753"</definedName>
    <definedName name="IQ_EST_PRE_TAX_REPORT_SURPRISE_PERCENT" hidden="1">"c1884"</definedName>
    <definedName name="IQ_EST_PRE_TAX_REPORT_SURPRISE_PERCENT_CIQ" hidden="1">"c4754"</definedName>
    <definedName name="IQ_EST_PRE_TAX_SURPRISE_PERCENT" hidden="1">"c1880"</definedName>
    <definedName name="IQ_EST_PRE_TAX_SURPRISE_PERCENT_CIQ" hidden="1">"c4750"</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ESS_ALLOWANCE_LL_LOSSES_THRIFT" hidden="1">"c25078"</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IRATION_DATE" hidden="1">"c13930"</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_USD" hidden="1">"c20650"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CM"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AVG_ASSETS_THRIFT" hidden="1">"c25659"</definedName>
    <definedName name="IQ_EXTRAORDINARY_ITEMS_FFIEC" hidden="1">"c13033"</definedName>
    <definedName name="IQ_EXTRAORDINARY_ITEMS_THRIFT" hidden="1">"c24797"</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CF_ACT_OR_EST" hidden="1">"c18270"</definedName>
    <definedName name="IQ_FCF_ACT_OR_EST_CIQ" hidden="1">"c18276"</definedName>
    <definedName name="IQ_FCF_EST" hidden="1">"c18118"</definedName>
    <definedName name="IQ_FCF_EST_CIQ" hidden="1">"c18186"</definedName>
    <definedName name="IQ_FCF_EST_NOTE" hidden="1">"c18239"</definedName>
    <definedName name="IQ_FCF_EST_NOTE_CIQ" hidden="1">"c18246"</definedName>
    <definedName name="IQ_FCF_GUIDANCE" hidden="1">"c18415"</definedName>
    <definedName name="IQ_FCF_HIGH_EST" hidden="1">"c18138"</definedName>
    <definedName name="IQ_FCF_HIGH_EST_CIQ" hidden="1">"c18200"</definedName>
    <definedName name="IQ_FCF_HIGH_GUIDANCE" hidden="1">"c18416"</definedName>
    <definedName name="IQ_FCF_LOW_EST" hidden="1">"c18148"</definedName>
    <definedName name="IQ_FCF_LOW_EST_CIQ" hidden="1">"c18207"</definedName>
    <definedName name="IQ_FCF_LOW_GUIDANCE" hidden="1">"c18417"</definedName>
    <definedName name="IQ_FCF_MEDIAN_EST" hidden="1">"c18128"</definedName>
    <definedName name="IQ_FCF_MEDIAN_EST_CIQ" hidden="1">"c18193"</definedName>
    <definedName name="IQ_FCF_NUM_EST" hidden="1">"c18168"</definedName>
    <definedName name="IQ_FCF_NUM_EST_CIQ" hidden="1">"c18221"</definedName>
    <definedName name="IQ_FCF_STDDEV_EST" hidden="1">"c18158"</definedName>
    <definedName name="IQ_FCF_STDDEV_EST_CIQ" hidden="1">"c18214"</definedName>
    <definedName name="IQ_FDI_INFLOWS" hidden="1">"c20651"</definedName>
    <definedName name="IQ_FDI_NET" hidden="1">"c20652"</definedName>
    <definedName name="IQ_FDI_OUTFLOWS" hidden="1">"c20653"</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PURCHASED_SEC_SOLD_REPURCHASE_THRIFT" hidden="1">"c24901"</definedName>
    <definedName name="IQ_FED_FUND_SOLD_SEC_PURCHASED_RESELL_FFIEC" hidden="1">"c15488"</definedName>
    <definedName name="IQ_FED_FUND_SOLD_SEC_PURCHASED_RESELL_THRIFT" hidden="1">"c24821"</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PURCHASED_REPOS_TOTAL_ASSETS_THRIFT" hidden="1">"c25702"</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ERAL_FUNDS_PURCHASED_SEC_SOLD_UNDER_AGREEMENTS_REPURCHASE_AMOUNTS_NETTED_THRIFT" hidden="1">"c25528"</definedName>
    <definedName name="IQ_FEDERAL_FUNDS_PURCHASED_SEC_SOLD_UNDER_AGREEMENTS_REPURCHASE_LEVEL_1_THRIFT" hidden="1">"c25524"</definedName>
    <definedName name="IQ_FEDERAL_FUNDS_PURCHASED_SEC_SOLD_UNDER_AGREEMENTS_REPURCHASE_LEVEL_2_THRIFT" hidden="1">"c25525"</definedName>
    <definedName name="IQ_FEDERAL_FUNDS_PURCHASED_SEC_SOLD_UNDER_AGREEMENTS_REPURCHASE_LEVEL_3_THRIFT" hidden="1">"c25526"</definedName>
    <definedName name="IQ_FEDERAL_FUNDS_PURCHASED_SEC_SOLD_UNDER_AGREEMENTS_REPURCHASE_TOTAL_AFTER_NETTING_THRIFT" hidden="1">"c25529"</definedName>
    <definedName name="IQ_FEDERAL_FUNDS_PURCHASED_SEC_SOLD_UNDER_AGREEMENTS_REPURCHASE_TOTAL_BEFORE_NETTING_THRIFT" hidden="1">"c25527"</definedName>
    <definedName name="IQ_FEDERAL_FUNDS_SOLD_SEC_PURCHASED_UNDER_AGREEMENTS_RESELL_AMOUNTS_NETTED_THRIFT" hidden="1">"c25480"</definedName>
    <definedName name="IQ_FEDERAL_FUNDS_SOLD_SEC_PURCHASED_UNDER_AGREEMENTS_RESELL_LEVEL_1_THRIFT" hidden="1">"c25476"</definedName>
    <definedName name="IQ_FEDERAL_FUNDS_SOLD_SEC_PURCHASED_UNDER_AGREEMENTS_RESELL_LEVEL_2_THRIFT" hidden="1">"c25477"</definedName>
    <definedName name="IQ_FEDERAL_FUNDS_SOLD_SEC_PURCHASED_UNDER_AGREEMENTS_RESELL_LEVEL_3_THRIFT" hidden="1">"c25478"</definedName>
    <definedName name="IQ_FEDERAL_FUNDS_SOLD_SEC_PURCHASED_UNDER_AGREEMENTS_RESELL_TOTAL_AFTER_NETTING_THRIFT" hidden="1">"c25481"</definedName>
    <definedName name="IQ_FEDERAL_FUNDS_SOLD_SEC_PURCHASED_UNDER_AGREEMENTS_RESELL_TOTAL_BEFORE_NETTING_THRIFT" hidden="1">"c25479"</definedName>
    <definedName name="IQ_FEDERAL_INC_TAXES_THRIFT" hidden="1">"c24816"</definedName>
    <definedName name="IQ_FEDFUNDS_PURCHASED_RELATED" hidden="1">"c19132"</definedName>
    <definedName name="IQ_FEDFUNDS_SOLD" hidden="1">"c2256"</definedName>
    <definedName name="IQ_FEDFUNDS_SOLD_RELATED" hidden="1">"c19130"</definedName>
    <definedName name="IQ_FEE_INCOME_COMM_LOANS_THRIFT" hidden="1">"c24751"</definedName>
    <definedName name="IQ_FEE_INCOME_CONSUMER_LOANS_THRIFT" hidden="1">"c24752"</definedName>
    <definedName name="IQ_FEE_INCOME_MORTGAGE_LOANS_THRIFT" hidden="1">"c24750"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REIT_EST" hidden="1">"c26918"</definedName>
    <definedName name="IQ_FFO_ADJ_REIT_EST_CIQ" hidden="1">"c4959"</definedName>
    <definedName name="IQ_FFO_ADJ_REIT_EST_DOWN_2MONTH_CIQ" hidden="1">"c24662"</definedName>
    <definedName name="IQ_FFO_ADJ_REIT_EST_DOWN_3MONTH_CIQ" hidden="1">"c24666"</definedName>
    <definedName name="IQ_FFO_ADJ_REIT_EST_DOWN_MONTH_CIQ" hidden="1">"c24658"</definedName>
    <definedName name="IQ_FFO_ADJ_REIT_EST_NOTE_CIQ" hidden="1">"c24649"</definedName>
    <definedName name="IQ_FFO_ADJ_REIT_EST_NUM_ANALYSTS_2MONTH_CIQ" hidden="1">"c24660"</definedName>
    <definedName name="IQ_FFO_ADJ_REIT_EST_NUM_ANALYSTS_3MONTH_CIQ" hidden="1">"c24664"</definedName>
    <definedName name="IQ_FFO_ADJ_REIT_EST_NUM_ANALYSTS_MONTH_CIQ" hidden="1">"c24656"</definedName>
    <definedName name="IQ_FFO_ADJ_REIT_EST_TOTAL_REVISED_2MONTH_CIQ" hidden="1">"c24663"</definedName>
    <definedName name="IQ_FFO_ADJ_REIT_EST_TOTAL_REVISED_3MONTH_CIQ" hidden="1">"c24667"</definedName>
    <definedName name="IQ_FFO_ADJ_REIT_EST_TOTAL_REVISED_MONTH_CIQ" hidden="1">"c24659"</definedName>
    <definedName name="IQ_FFO_ADJ_REIT_EST_UP_2MONTH_CIQ" hidden="1">"c24661"</definedName>
    <definedName name="IQ_FFO_ADJ_REIT_EST_UP_3MONTH_CIQ" hidden="1">"c24665"</definedName>
    <definedName name="IQ_FFO_ADJ_REIT_EST_UP_MONTH_CIQ" hidden="1">"c24657"</definedName>
    <definedName name="IQ_FFO_ADJ_REIT_HIGH_EST" hidden="1">"c26919"</definedName>
    <definedName name="IQ_FFO_ADJ_REIT_HIGH_EST_CIQ" hidden="1">"c4962"</definedName>
    <definedName name="IQ_FFO_ADJ_REIT_LOW_EST" hidden="1">"c26920"</definedName>
    <definedName name="IQ_FFO_ADJ_REIT_LOW_EST_CIQ" hidden="1">"c4963"</definedName>
    <definedName name="IQ_FFO_ADJ_REIT_MEDIAN_EST" hidden="1">"c26921"</definedName>
    <definedName name="IQ_FFO_ADJ_REIT_MEDIAN_EST_CIQ" hidden="1">"c4964"</definedName>
    <definedName name="IQ_FFO_ADJ_REIT_NUM_EST" hidden="1">"c26922"</definedName>
    <definedName name="IQ_FFO_ADJ_REIT_NUM_EST_CIQ" hidden="1">"c4965"</definedName>
    <definedName name="IQ_FFO_ADJ_REIT_STDDEV_EST" hidden="1">"c26923"</definedName>
    <definedName name="IQ_FFO_ADJ_REIT_STDDEV_EST_CIQ" hidden="1">"c4966"</definedName>
    <definedName name="IQ_FFO_ADJ_STDDEV_EST" hidden="1">"c4441"</definedName>
    <definedName name="IQ_FFO_DILUTED" hidden="1">"c16186"</definedName>
    <definedName name="IQ_FFO_EST" hidden="1">"c4445"</definedName>
    <definedName name="IQ_FFO_GUIDANCE" hidden="1">"c4443"</definedName>
    <definedName name="IQ_FFO_HIGH_EST" hidden="1">"c4448"</definedName>
    <definedName name="IQ_FFO_HIGH_GUIDANCE" hidden="1">"c4184"</definedName>
    <definedName name="IQ_FFO_LOW_EST" hidden="1">"c4449"</definedName>
    <definedName name="IQ_FFO_LOW_GUIDANCE" hidden="1">"c4224"</definedName>
    <definedName name="IQ_FFO_MEDIAN_EST" hidden="1">"c4450"</definedName>
    <definedName name="IQ_FFO_NUM_EST" hidden="1">"c4451"</definedName>
    <definedName name="IQ_FFO_PAYOUT_RATIO" hidden="1">"c3492"</definedName>
    <definedName name="IQ_FFO_PER_SHARE_BASIC" hidden="1">"c8867"</definedName>
    <definedName name="IQ_FFO_PER_SHARE_DILUTED" hidden="1">"c8868"</definedName>
    <definedName name="IQ_FFO_REIT_EST" hidden="1">"c26924"</definedName>
    <definedName name="IQ_FFO_REIT_EST_CIQ" hidden="1">"c4970"</definedName>
    <definedName name="IQ_FFO_REIT_EST_DOWN_2MONTH_CIQ" hidden="1">"c24643"</definedName>
    <definedName name="IQ_FFO_REIT_EST_DOWN_3MONTH_CIQ" hidden="1">"c24647"</definedName>
    <definedName name="IQ_FFO_REIT_EST_DOWN_MONTH_CIQ" hidden="1">"c24639"</definedName>
    <definedName name="IQ_FFO_REIT_EST_NOTE_CIQ" hidden="1">"c24630"</definedName>
    <definedName name="IQ_FFO_REIT_EST_NUM_ANALYSTS_2MONTH_CIQ" hidden="1">"c24641"</definedName>
    <definedName name="IQ_FFO_REIT_EST_NUM_ANALYSTS_3MONTH_CIQ" hidden="1">"c24645"</definedName>
    <definedName name="IQ_FFO_REIT_EST_NUM_ANALYSTS_MONTH_CIQ" hidden="1">"c24637"</definedName>
    <definedName name="IQ_FFO_REIT_EST_TOTAL_REVISED_2MONTH_CIQ" hidden="1">"c24644"</definedName>
    <definedName name="IQ_FFO_REIT_EST_TOTAL_REVISED_3MONTH_CIQ" hidden="1">"c24648"</definedName>
    <definedName name="IQ_FFO_REIT_EST_TOTAL_REVISED_MONTH_CIQ" hidden="1">"c24640"</definedName>
    <definedName name="IQ_FFO_REIT_EST_UP_2MONTH_CIQ" hidden="1">"c24642"</definedName>
    <definedName name="IQ_FFO_REIT_EST_UP_3MONTH_CIQ" hidden="1">"c24646"</definedName>
    <definedName name="IQ_FFO_REIT_EST_UP_MONTH_CIQ" hidden="1">"c24638"</definedName>
    <definedName name="IQ_FFO_REIT_HIGH_EST" hidden="1">"c26925"</definedName>
    <definedName name="IQ_FFO_REIT_HIGH_EST_CIQ" hidden="1">"c4977"</definedName>
    <definedName name="IQ_FFO_REIT_LOW_EST" hidden="1">"c26926"</definedName>
    <definedName name="IQ_FFO_REIT_LOW_EST_CIQ" hidden="1">"c4978"</definedName>
    <definedName name="IQ_FFO_REIT_MEDIAN_EST" hidden="1">"c26927"</definedName>
    <definedName name="IQ_FFO_REIT_MEDIAN_EST_CIQ" hidden="1">"c4979"</definedName>
    <definedName name="IQ_FFO_REIT_NUM_EST" hidden="1">"c26928"</definedName>
    <definedName name="IQ_FFO_REIT_NUM_EST_CIQ" hidden="1">"c4980"</definedName>
    <definedName name="IQ_FFO_REIT_STDDEV_EST" hidden="1">"c26929"</definedName>
    <definedName name="IQ_FFO_REIT_STDDEV_EST_CIQ" hidden="1">"c4981"</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OWN_2MONTH" hidden="1">"c16585"</definedName>
    <definedName name="IQ_FFO_SHARE_EST_DOWN_2MONTH_CIQ" hidden="1">"c16849"</definedName>
    <definedName name="IQ_FFO_SHARE_EST_DOWN_3MONTH" hidden="1">"c16589"</definedName>
    <definedName name="IQ_FFO_SHARE_EST_DOWN_3MONTH_CIQ" hidden="1">"c16853"</definedName>
    <definedName name="IQ_FFO_SHARE_EST_DOWN_MONTH" hidden="1">"c16581"</definedName>
    <definedName name="IQ_FFO_SHARE_EST_DOWN_MONTH_CIQ" hidden="1">"c16845"</definedName>
    <definedName name="IQ_FFO_SHARE_EST_NUM_ANALYSTS_2MONTH" hidden="1">"c16583"</definedName>
    <definedName name="IQ_FFO_SHARE_EST_NUM_ANALYSTS_2MONTH_CIQ" hidden="1">"c16847"</definedName>
    <definedName name="IQ_FFO_SHARE_EST_NUM_ANALYSTS_3MONTH" hidden="1">"c16587"</definedName>
    <definedName name="IQ_FFO_SHARE_EST_NUM_ANALYSTS_3MONTH_CIQ" hidden="1">"c16851"</definedName>
    <definedName name="IQ_FFO_SHARE_EST_NUM_ANALYSTS_MONTH" hidden="1">"c16579"</definedName>
    <definedName name="IQ_FFO_SHARE_EST_NUM_ANALYSTS_MONTH_CIQ" hidden="1">"c16843"</definedName>
    <definedName name="IQ_FFO_SHARE_EST_TOTAL_REVISED_2MONTH" hidden="1">"c16586"</definedName>
    <definedName name="IQ_FFO_SHARE_EST_TOTAL_REVISED_2MONTH_CIQ" hidden="1">"c16850"</definedName>
    <definedName name="IQ_FFO_SHARE_EST_TOTAL_REVISED_3MONTH" hidden="1">"c16590"</definedName>
    <definedName name="IQ_FFO_SHARE_EST_TOTAL_REVISED_3MONTH_CIQ" hidden="1">"c16854"</definedName>
    <definedName name="IQ_FFO_SHARE_EST_TOTAL_REVISED_MONTH" hidden="1">"c16582"</definedName>
    <definedName name="IQ_FFO_SHARE_EST_TOTAL_REVISED_MONTH_CIQ" hidden="1">"c16846"</definedName>
    <definedName name="IQ_FFO_SHARE_EST_UP_2MONTH" hidden="1">"c16584"</definedName>
    <definedName name="IQ_FFO_SHARE_EST_UP_2MONTH_CIQ" hidden="1">"c16848"</definedName>
    <definedName name="IQ_FFO_SHARE_EST_UP_3MONTH" hidden="1">"c16588"</definedName>
    <definedName name="IQ_FFO_SHARE_EST_UP_3MONTH_CIQ" hidden="1">"c16852"</definedName>
    <definedName name="IQ_FFO_SHARE_EST_UP_MONTH" hidden="1">"c16580"</definedName>
    <definedName name="IQ_FFO_SHARE_EST_UP_MONTH_CIQ" hidden="1">"c16844"</definedName>
    <definedName name="IQ_FFO_SHARE_GUIDANCE" hidden="1">"c4447"</definedName>
    <definedName name="IQ_FFO_SHARE_HIGH_EST" hidden="1">"c419"</definedName>
    <definedName name="IQ_FFO_SHARE_HIGH_EST_CIQ" hidden="1">"c3670"</definedName>
    <definedName name="IQ_FFO_SHARE_HIGH_GUIDANCE" hidden="1">"c4203"</definedName>
    <definedName name="IQ_FFO_SHARE_LOW_EST" hidden="1">"c420"</definedName>
    <definedName name="IQ_FFO_SHARE_LOW_EST_CIQ" hidden="1">"c3671"</definedName>
    <definedName name="IQ_FFO_SHARE_LOW_GUIDANCE" hidden="1">"c4243"</definedName>
    <definedName name="IQ_FFO_SHARE_MEDIAN_EST" hidden="1">"c1665"</definedName>
    <definedName name="IQ_FFO_SHARE_MEDIAN_EST_CIQ" hidden="1">"c3669"</definedName>
    <definedName name="IQ_FFO_SHARE_NUM_EST" hidden="1">"c421"</definedName>
    <definedName name="IQ_FFO_SHARE_NUM_EST_CIQ" hidden="1">"c3672"</definedName>
    <definedName name="IQ_FFO_SHARE_STDDEV_EST" hidden="1">"c422"</definedName>
    <definedName name="IQ_FFO_SHARE_STDDEV_EST_CIQ" hidden="1">"c3673"</definedName>
    <definedName name="IQ_FFO_SHARES_BASIC" hidden="1">"c16185"</definedName>
    <definedName name="IQ_FFO_SHARES_DILUTED" hidden="1">"c16187"</definedName>
    <definedName name="IQ_FFO_STDDEV_EST" hidden="1">"c4452"</definedName>
    <definedName name="IQ_FFO_TOTAL_REVENUE" hidden="1">"c16060"</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STOCK_NOT_CARRIED_FV_THRIFT" hidden="1">"c24880"</definedName>
    <definedName name="IQ_FIDUCIARY_ACTIVITIES_INCOME_ADJUSTED_OPERATING_INCOME_THRIFT" hidden="1">"c25689"</definedName>
    <definedName name="IQ_FIDUCIARY_INCOME_OPERATING_INC_FFIEC" hidden="1">"c13383"</definedName>
    <definedName name="IQ_FIDUCIARY_MANAGED_ASSETS_THRIFT" hidden="1">"c25438"</definedName>
    <definedName name="IQ_FIDUCIARY_RELATED_SERVICES_EXP_THRIFT" hidden="1">"c24812"</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MINORITY_INT_REDEEM" hidden="1">"c25788"</definedName>
    <definedName name="IQ_FIN_DIV_MINORITY_INTEREST" hidden="1">"c25790"</definedName>
    <definedName name="IQ_FIN_DIV_REV" hidden="1">"c437"</definedName>
    <definedName name="IQ_FIN_DIV_ST_DEBT_TOTAL" hidden="1">"c5527"</definedName>
    <definedName name="IQ_FIN_DIV_ST_INVEST" hidden="1">"c6288"</definedName>
    <definedName name="IQ_FIN_INST_UNUSED_FFIEC" hidden="1">"c25860"</definedName>
    <definedName name="IQ_FIN_INSTANCE_ID" hidden="1">"c13921"</definedName>
    <definedName name="IQ_FIN_PERIOD_ID" hidden="1">"c13920"</definedName>
    <definedName name="IQ_FINANCIAL_ASSETS_CARRIED_FV_THROUGH_EARNINGS_THRIFT" hidden="1">"c24931"</definedName>
    <definedName name="IQ_FINANCIAL_ASSETS_HELD_TRADING_PURPOSES_THRIFT" hidden="1">"c24930"</definedName>
    <definedName name="IQ_FINANCIAL_LIABILITIES_CARRIED_FV_THROUGH_EARNINGS_THRIFT" hidden="1">"c24932"</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BALANCE_PCT_GDP" hidden="1">"c20654"</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SCAL_YEAR_END_THRIFT" hidden="1">"c25020"</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IXED_RATE_DEBT" hidden="1">"c17894"</definedName>
    <definedName name="IQ_FIXED_RATE_DEBT_PCT" hidden="1">"c18008"</definedName>
    <definedName name="IQ_FLOAT" hidden="1">"c17421"</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"c24735"</definedName>
    <definedName name="IQ_FOUNDATIONS_ENDOWMENT_ACCOUNTS_MANAGED_ASSETS_THRIFT" hidden="1">"c25354"</definedName>
    <definedName name="IQ_FOUNDATIONS_ENDOWMENT_ACCOUNTS_NONMANAGED_ASSETS_THRIFT" hidden="1">"c25375"</definedName>
    <definedName name="IQ_FOUNDATIONS_ENDOWMENT_ACCOUNTS_NUMBER_MANAGED_ACCOUNTS_THRIFT" hidden="1">"c25365"</definedName>
    <definedName name="IQ_FOUNDATIONS_ENDOWMENT_ACCOUNTS_NUMBER_NONMANAGED_ACCOUNTS_THRIFT" hidden="1">"c25387"</definedName>
    <definedName name="IQ_FOUNDATIONS_ENDOWMENTS_INC_THRIFT" hidden="1">"c24807"</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BROKERED_TIME_DEPOSITS_THRIFT" hidden="1">"c25005"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CONTRACT_LIST" hidden="1">"c17682"</definedName>
    <definedName name="IQ_FUTURES_NAME" hidden="1">"c13936"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CF" hidden="1">"c455"</definedName>
    <definedName name="IQ_GAIN_ASSETS_CF_BNK" hidden="1">"c456"</definedName>
    <definedName name="IQ_GAIN_ASSETS_CF_CM"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CM" hidden="1">"c454"</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CM"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CF" hidden="1">"c480"</definedName>
    <definedName name="IQ_GAIN_INVEST_CF_BNK" hidden="1">"c481"</definedName>
    <definedName name="IQ_GAIN_INVEST_CF_CM"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CM" hidden="1">"c1464"</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CM"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BARGAIN_PURCHASES_FFIEC" hidden="1">"c25844"</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_AVAILABLE_SALE_AVG_ASSETS_THRIFT" hidden="1">"c25655"</definedName>
    <definedName name="IQ_GAINS_SEC_HELD_MATURITY_AVG_ASSETS_THRIFT" hidden="1">"c25654"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NERAL_OBLIGATIONS_STATE_LOCAL_GOVERNMENTS_ELIGIBLE_20_PCT_RISK_WEIGHT_THRIFT" hidden="1">"c25059"</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INTANGIBLE_ASSETS_THRIFT" hidden="1">"c24887"</definedName>
    <definedName name="IQ_GOODWILL_NET" hidden="1">"c1380"</definedName>
    <definedName name="IQ_GOODWILL_OTHER_INTANGIBLE_ASSETS_ADJUSTED_ASSETS_THRIFT" hidden="1">"c25032"</definedName>
    <definedName name="IQ_GOODWILL_OTHER_INTANGIBLE_ASSETS_T1_THRIFT" hidden="1">"c25023"</definedName>
    <definedName name="IQ_GOODWILL_OTHER_INTANGIBLE_ASSETS_THRIFT" hidden="1">"c24890"</definedName>
    <definedName name="IQ_GOODWILL_OTHER_INTANGIBLES_EXP_THRIFT" hidden="1">"c24791"</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 hidden="1">"c6877"</definedName>
    <definedName name="IQ_GOVT_RECEIPTS_APR" hidden="1">"c7537"</definedName>
    <definedName name="IQ_GOVT_RECEIPTS_APR_FC" hidden="1">"c8417"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FC" hidden="1">"c7757"</definedName>
    <definedName name="IQ_GOVT_RECEIPTS_POP" hidden="1">"c7097"</definedName>
    <definedName name="IQ_GOVT_RECEIPTS_POP_FC" hidden="1">"c7977"</definedName>
    <definedName name="IQ_GOVT_RECEIPTS_TRANSFER" hidden="1">"c20729"</definedName>
    <definedName name="IQ_GOVT_RECEIPTS_TRANSFER_BUSINESS" hidden="1">"c20730"</definedName>
    <definedName name="IQ_GOVT_RECEIPTS_TRANSFER_PERSONAL" hidden="1">"c20731"</definedName>
    <definedName name="IQ_GOVT_RECEIPTS_YOY" hidden="1">"c7317"</definedName>
    <definedName name="IQ_GOVT_RECEIPTS_YOY_FC" hidden="1">"c8197"</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GW" hidden="1">"c17750"</definedName>
    <definedName name="IQ_GROSS_INTAN_ASSETS" hidden="1">"c17748"</definedName>
    <definedName name="IQ_GROSS_LIFE_EARNED" hidden="1">"c2737"</definedName>
    <definedName name="IQ_GROSS_LIFE_IN_FORCE" hidden="1">"c2767"</definedName>
    <definedName name="IQ_GROSS_LOAN_AVG_LOANS_THRIFT" hidden="1">"c25636"</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CIQ" hidden="1">"c18263"</definedName>
    <definedName name="IQ_GROSS_MARGIN_EST" hidden="1">"c5547"</definedName>
    <definedName name="IQ_GROSS_MARGIN_EST_CIQ" hidden="1">"c18110"</definedName>
    <definedName name="IQ_GROSS_MARGIN_EST_DOWN_2MONTH" hidden="1">"c16381"</definedName>
    <definedName name="IQ_GROSS_MARGIN_EST_DOWN_3MONTH" hidden="1">"c16385"</definedName>
    <definedName name="IQ_GROSS_MARGIN_EST_DOWN_MONTH" hidden="1">"c16377"</definedName>
    <definedName name="IQ_GROSS_MARGIN_EST_NOTE_CIQ" hidden="1">"c18230"</definedName>
    <definedName name="IQ_GROSS_MARGIN_EST_NUM_ANALYSTS_2MONTH" hidden="1">"c16379"</definedName>
    <definedName name="IQ_GROSS_MARGIN_EST_NUM_ANALYSTS_3MONTH" hidden="1">"c16383"</definedName>
    <definedName name="IQ_GROSS_MARGIN_EST_NUM_ANALYSTS_MONTH" hidden="1">"c16375"</definedName>
    <definedName name="IQ_GROSS_MARGIN_EST_TOTAL_REVISED_2MONTH" hidden="1">"c16382"</definedName>
    <definedName name="IQ_GROSS_MARGIN_EST_TOTAL_REVISED_3MONTH" hidden="1">"c16386"</definedName>
    <definedName name="IQ_GROSS_MARGIN_EST_TOTAL_REVISED_MONTH" hidden="1">"c16378"</definedName>
    <definedName name="IQ_GROSS_MARGIN_EST_UP_2MONTH" hidden="1">"c16380"</definedName>
    <definedName name="IQ_GROSS_MARGIN_EST_UP_3MONTH" hidden="1">"c16384"</definedName>
    <definedName name="IQ_GROSS_MARGIN_EST_UP_MONTH" hidden="1">"c16376"</definedName>
    <definedName name="IQ_GROSS_MARGIN_GUIDANCE" hidden="1">"c18394"</definedName>
    <definedName name="IQ_GROSS_MARGIN_HIGH_EST" hidden="1">"c5549"</definedName>
    <definedName name="IQ_GROSS_MARGIN_HIGH_EST_CIQ" hidden="1">"c18130"</definedName>
    <definedName name="IQ_GROSS_MARGIN_HIGH_GUIDANCE" hidden="1">"c18395"</definedName>
    <definedName name="IQ_GROSS_MARGIN_LOW_EST" hidden="1">"c5550"</definedName>
    <definedName name="IQ_GROSS_MARGIN_LOW_EST_CIQ" hidden="1">"c18140"</definedName>
    <definedName name="IQ_GROSS_MARGIN_LOW_GUIDANCE" hidden="1">"c18396"</definedName>
    <definedName name="IQ_GROSS_MARGIN_MEDIAN_EST" hidden="1">"c5548"</definedName>
    <definedName name="IQ_GROSS_MARGIN_MEDIAN_EST_CIQ" hidden="1">"c18120"</definedName>
    <definedName name="IQ_GROSS_MARGIN_NUM_EST" hidden="1">"c5551"</definedName>
    <definedName name="IQ_GROSS_MARGIN_NUM_EST_CIQ" hidden="1">"c18160"</definedName>
    <definedName name="IQ_GROSS_MARGIN_STDDEV_EST" hidden="1">"c5552"</definedName>
    <definedName name="IQ_GROSS_MARGIN_STDDEV_EST_CIQ" hidden="1">"c18150"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UARANTEED_PORTION_OTHER_LOANS_LEASES_EXCLUDE_REBOOKED_GNMA_LOANS_DUE_90_THRIFT" hidden="1">"c25280"</definedName>
    <definedName name="IQ_GUARANTEED_PORTION_OTHER_LOANS_LEASES_EXCLUDE_REBOOKED_GNMA_LOANS_NON_ACCRUAL_THRIFT" hidden="1">"c25301"</definedName>
    <definedName name="IQ_GUARTANTEED_PORTION_OTHER_LOANS_LEASES_EXCLUDE_REBOOKED_GNMA_LOANS_DUE_30_89_THRIFT" hidden="1">"c25259"</definedName>
    <definedName name="IQ_GVKEY" hidden="1">"c15590"</definedName>
    <definedName name="IQ_GVKEY_OTHER" hidden="1">"c15633"</definedName>
    <definedName name="IQ_GW" hidden="1">"c530"</definedName>
    <definedName name="IQ_GW_AMORT_CM"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CF" hidden="1">"c1471"</definedName>
    <definedName name="IQ_GW_INTAN_AMORT_CF_BNK" hidden="1">"c1472"</definedName>
    <definedName name="IQ_GW_INTAN_AMORT_CF_CM"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CM" hidden="1">"c1470"</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"c24736"</definedName>
    <definedName name="IQ_HEDGING_ACTIVITIES" hidden="1">"c17899"</definedName>
    <definedName name="IQ_HEDGING_ACTIVITIES_PCT" hidden="1">"c18013"</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INSTITUTION_TYPE" hidden="1">"c24729"</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QUITY_ASSETS" hidden="1">"c26966"</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ANS_TOTAL_LOANS_THRIFT" hidden="1">"c25748"</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MPROVEMENT_LOANS_NOT_SECURED_RE_THRIFT" hidden="1">"c24860"</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30YR_MORTGAGE" hidden="1">"c20753"</definedName>
    <definedName name="IQ_HOUSING_COMPLETION" hidden="1">"c20754"</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RENTAL_VACANCY" hidden="1">"c20763"</definedName>
    <definedName name="IQ_HOUSING_START" hidden="1">"c20764"</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_INV_SEC_THRIFT" hidden="1">"c25669"</definedName>
    <definedName name="IQ_HTM_SEC_TIER_1_CAPITAL_THRIFT" hidden="1">"c25629"</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CHARGES_DEBT_EQUITY_SEC_THRIFT" hidden="1">"c24777"</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ORTS_USD" hidden="1">"c20765"</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CF" hidden="1">"c551"</definedName>
    <definedName name="IQ_INC_EQUITY_CM" hidden="1">"c550"</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BEFORE_EXTRAORDINARY_ITEMS_AVG_ASSETS_THRIFT" hidden="1">"c25658"</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STATEMENT_AP" hidden="1">"c25877"</definedName>
    <definedName name="IQ_INCOME_STATEMENT_AP_CO" hidden="1">"c25878"</definedName>
    <definedName name="IQ_INCOME_STATEMENT_INDUSTRY" hidden="1">"c25873"</definedName>
    <definedName name="IQ_INCOME_STATEMENT_INDUSTRY_CO" hidden="1">"c25874"</definedName>
    <definedName name="IQ_INCOME_STATEMENT_STANDARD" hidden="1">"c25875"</definedName>
    <definedName name="IQ_INCOME_STATEMENT_STANDARD_CO" hidden="1">"c25876"</definedName>
    <definedName name="IQ_INCOME_TAX_FOREIGN_FFIEC" hidden="1">"c15391"</definedName>
    <definedName name="IQ_INCOME_TAXES_FFIEC" hidden="1">"c13030"</definedName>
    <definedName name="IQ_INCOME_TAXES_PRETAX_NET_OPERATING_INCOME_THRIFT" hidden="1">"c25693"</definedName>
    <definedName name="IQ_INCOME_TAXES_THRIFT" hidden="1">"c24795"</definedName>
    <definedName name="IQ_INCREASE_INT_INCOME_FFIEC" hidden="1">"c13063"</definedName>
    <definedName name="IQ_IND_PROD_INDEX_GROWTH" hidden="1">"c20766"</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NAV_SHARE_EST" hidden="1">"c18117"</definedName>
    <definedName name="IQ_INDUSTRY_NAV_SHARE_EST_CIQ" hidden="1">"c18185"</definedName>
    <definedName name="IQ_INDUSTRY_NAV_SHARE_EST_NOTE" hidden="1">"c18238"</definedName>
    <definedName name="IQ_INDUSTRY_NAV_SHARE_EST_NOTE_CIQ" hidden="1">"c18245"</definedName>
    <definedName name="IQ_INDUSTRY_NAV_SHARE_HIGH_EST" hidden="1">"c18137"</definedName>
    <definedName name="IQ_INDUSTRY_NAV_SHARE_HIGH_EST_CIQ" hidden="1">"c18199"</definedName>
    <definedName name="IQ_INDUSTRY_NAV_SHARE_LOW_EST" hidden="1">"c18147"</definedName>
    <definedName name="IQ_INDUSTRY_NAV_SHARE_LOW_EST_CIQ" hidden="1">"c18206"</definedName>
    <definedName name="IQ_INDUSTRY_NAV_SHARE_MEDIAN_EST" hidden="1">"c18127"</definedName>
    <definedName name="IQ_INDUSTRY_NAV_SHARE_MEDIAN_EST_CIQ" hidden="1">"c18192"</definedName>
    <definedName name="IQ_INDUSTRY_NAV_SHARE_NUM_EST" hidden="1">"c18167"</definedName>
    <definedName name="IQ_INDUSTRY_NAV_SHARE_NUM_EST_CIQ" hidden="1">"c18220"</definedName>
    <definedName name="IQ_INDUSTRY_NAV_SHARE_STDDEV_EST" hidden="1">"c18157"</definedName>
    <definedName name="IQ_INDUSTRY_NAV_SHARE_STDDEV_EST_CIQ" hidden="1">"c18213"</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CM"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"c24737"</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_TYPE" hidden="1">"c24730"</definedName>
    <definedName name="IQ_INSTITUTIONAL_CIQID" hidden="1">"c19106"</definedName>
    <definedName name="IQ_INSTITUTIONAL_DERIVATIVES" hidden="1">"c19107"</definedName>
    <definedName name="IQ_INSTITUTIONAL_NAME" hidden="1">"c19105"</definedName>
    <definedName name="IQ_INSTITUTIONAL_OVER_TOTAL" hidden="1">"c24738"</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SURED_GUARANTEED_AGENCY_US_SPONSORED_ENTERPRISE_THRIFT" hidden="1">"c24830"</definedName>
    <definedName name="IQ_INT_ADVANCES_FHLB_THRIFT" hidden="1">"c24759"</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COMM_LOANS_LEASES_THRIFT" hidden="1">"c24748"</definedName>
    <definedName name="IQ_INT_CONSUMER_LOANS_LEASES_THRIFT" hidden="1">"c24749"</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EPOSITS_INV_SEC_THRIFT" hidden="1">"c24745"</definedName>
    <definedName name="IQ_INT_DEPOSITS_THRIFT" hidden="1">"c24757"</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ARNING_DEPOSITS_FHLBS_THRIFT" hidden="1">"c24819"</definedName>
    <definedName name="IQ_INT_ESCROWS_THRIFT" hidden="1">"c24758"</definedName>
    <definedName name="IQ_INT_EXP_AVG_ASSETS_FFIEC" hidden="1">"c13357"</definedName>
    <definedName name="IQ_INT_EXP_AVG_ASSETS_THRIFT" hidden="1">"c25648"</definedName>
    <definedName name="IQ_INT_EXP_AVG_EARNING_ASSETS_THRIFT" hidden="1">"c25667"</definedName>
    <definedName name="IQ_INT_EXP_CM"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FULLY_INSURED_BROKERED_DEPOSITS_THRIFT" hidden="1">"c24982"</definedName>
    <definedName name="IQ_INT_EXP_INCL_CAP" hidden="1">"c2988"</definedName>
    <definedName name="IQ_INT_EXP_INS" hidden="1">"c589"</definedName>
    <definedName name="IQ_INT_EXP_LTD" hidden="1">"c2086"</definedName>
    <definedName name="IQ_INT_EXP_OTHER_BROKERED_DEPOSITS_THRIFT" hidden="1">"c24983"</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CM"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AVG_ASSETS_THRIFT" hidden="1">"c25647"</definedName>
    <definedName name="IQ_INT_INCOME_AVG_EARNING_ASSETS_THRIFT" hidden="1">"c25666"</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MBS_THRIFT" hidden="1">"c24746"</definedName>
    <definedName name="IQ_INT_MORTGAGE_COLLATERALIZED_SEC_THRIFT" hidden="1">"c24761"</definedName>
    <definedName name="IQ_INT_MORTGAGE_LOANS_THRIFT" hidden="1">"c24747"</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ONLY_STRIP_RECEIVABLES_OTHER_INSTRUMENTS_THRIFT" hidden="1">"c24891"</definedName>
    <definedName name="IQ_INT_OTHER_BORROWINGS_THRIFT" hidden="1">"c24762"</definedName>
    <definedName name="IQ_INT_RATE_EXPOSURE_FFIEC" hidden="1">"c13058"</definedName>
    <definedName name="IQ_INT_RATE_SPREAD" hidden="1">"c604"</definedName>
    <definedName name="IQ_INT_SAVINGS_DEPOSITS_MMDA_DOM_FFIEC" hidden="1">"c15364"</definedName>
    <definedName name="IQ_INT_SUB_DEBT_THRIFT" hidden="1">"c24760"</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_YIELD_DEPOSITS_INV_SEC_THRIFT" hidden="1">"c25679"</definedName>
    <definedName name="IQ_INT_YIELD_MBS_THRIFT" hidden="1">"c25678"</definedName>
    <definedName name="IQ_INTANGIBLE_ASSETS_ADJUSTED_ASSETS_THRIFT" hidden="1">"c25036"</definedName>
    <definedName name="IQ_INTANGIBLE_ASSETS_T1_THRIFT" hidden="1">"c25027"</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ALL_OTHER_ACCOUNTS_THRIFT" hidden="1">"c25424"</definedName>
    <definedName name="IQ_INTEREST_BEARING_DEPOSITS_EMPLOYEE_BENEFIT_RETIREMENT_RELATED_ACCOUNTS_THRIFT" hidden="1">"c25408"</definedName>
    <definedName name="IQ_INTEREST_BEARING_DEPOSITS_PERSONAL_TRUST_AGENCY_INV_MANAGEMENT_AGENCY_ACCOUNTS_THRIFT_THRIFT" hidden="1">"c25392"</definedName>
    <definedName name="IQ_INTEREST_BEARING_TRANS_DOM_QUARTERLY_AVG_FFIEC" hidden="1">"c15484"</definedName>
    <definedName name="IQ_INTEREST_CASH_DEPOSITS" hidden="1">"c2255"</definedName>
    <definedName name="IQ_INTEREST_CREDITED_DEPOSITS_THRIFT" hidden="1">"c25344"</definedName>
    <definedName name="IQ_INTEREST_EXP" hidden="1">"c618"</definedName>
    <definedName name="IQ_INTEREST_EXP_ACT_OR_EST" hidden="1">"c18267"</definedName>
    <definedName name="IQ_INTEREST_EXP_ACT_OR_EST_CIQ" hidden="1">"c18273"</definedName>
    <definedName name="IQ_INTEREST_EXP_EST" hidden="1">"c18114"</definedName>
    <definedName name="IQ_INTEREST_EXP_EST_CIQ" hidden="1">"c18182"</definedName>
    <definedName name="IQ_INTEREST_EXP_EST_NOTE" hidden="1">"c18235"</definedName>
    <definedName name="IQ_INTEREST_EXP_EST_NOTE_CIQ" hidden="1">"c18242"</definedName>
    <definedName name="IQ_INTEREST_EXP_GUIDANCE" hidden="1">"c18406"</definedName>
    <definedName name="IQ_INTEREST_EXP_HIGH_EST" hidden="1">"c18134"</definedName>
    <definedName name="IQ_INTEREST_EXP_HIGH_EST_CIQ" hidden="1">"c18196"</definedName>
    <definedName name="IQ_INTEREST_EXP_HIGH_GUIDANCE" hidden="1">"c18407"</definedName>
    <definedName name="IQ_INTEREST_EXP_LOW_EST" hidden="1">"c18144"</definedName>
    <definedName name="IQ_INTEREST_EXP_LOW_EST_CIQ" hidden="1">"c18203"</definedName>
    <definedName name="IQ_INTEREST_EXP_LOW_GUIDANCE" hidden="1">"c18408"</definedName>
    <definedName name="IQ_INTEREST_EXP_MEDIAN_EST" hidden="1">"c18124"</definedName>
    <definedName name="IQ_INTEREST_EXP_MEDIAN_EST_CIQ" hidden="1">"c18189"</definedName>
    <definedName name="IQ_INTEREST_EXP_NET" hidden="1">"c1450"</definedName>
    <definedName name="IQ_INTEREST_EXP_NON" hidden="1">"c1383"</definedName>
    <definedName name="IQ_INTEREST_EXP_NUM_EST" hidden="1">"c18164"</definedName>
    <definedName name="IQ_INTEREST_EXP_NUM_EST_CIQ" hidden="1">"c18217"</definedName>
    <definedName name="IQ_INTEREST_EXP_STDDEV_EST" hidden="1">"c18154"</definedName>
    <definedName name="IQ_INTEREST_EXP_STDDEV_EST_CIQ" hidden="1">"c18210"</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TRACO_INC_CREDITS_FIDUCIARY_RELATED_SERVICES_THRIFT" hidden="1">"c24814"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IN_UNREGISTERED_FUNDS_PRIVATE_EQUITY_INV_ALL_OTHER_ACCOUNTS_THRIFT" hidden="1">"c25433"</definedName>
    <definedName name="IQ_INV_IN_UNREGISTERED_FUNDS_PRIVATE_EQUITY_INV_EMPLOYEE_BENEFIT_RETIREMENT_RELATED_ACCOUNTS_THRIFT" hidden="1">"c25417"</definedName>
    <definedName name="IQ_INV_IN_UNREGISTERED_FUNDS_PRIVATE_EQUITY_INV_PERSONAL_TRUST_AGENCY_INV_MANAGEMENT_ACCOUNTS_THRIFT" hidden="1">"c25401"</definedName>
    <definedName name="IQ_INV_MANAGEMENT_INV_ADVISORY_AGENCY_ACCOUNTS_GROSS_LOSSES_MANAGED_ACCOUNTS_THRIFT" hidden="1">"c25463"</definedName>
    <definedName name="IQ_INV_MANAGEMENT_INV_ADVISORY_AGENCY_ACCOUNTS_GROSS_LOSSES_NONMANAGED_ACCOUNTS_THRIFT" hidden="1">"c25468"</definedName>
    <definedName name="IQ_INV_MANAGEMENT_INV_ADVISORY_AGENCY_ACCOUNTS_MANAGED_ASSETS_THRIFT" hidden="1">"c25353"</definedName>
    <definedName name="IQ_INV_MANAGEMENT_INV_ADVISORY_AGENCY_ACCOUNTS_NONMANAGED_ASSETS_THRIFT" hidden="1">"c25374"</definedName>
    <definedName name="IQ_INV_MANAGEMENT_INV_ADVISORY_AGENCY_ACCOUNTS_NUMBER_MANAGED_ACCOUNTS_THRIFT" hidden="1">"c25364"</definedName>
    <definedName name="IQ_INV_MANAGEMENT_INV_ADVISORY_AGENCY_ACCOUNTS_NUMBER_NONMANAGED_ACCOUNTS_THRIFT" hidden="1">"c25386"</definedName>
    <definedName name="IQ_INV_MANAGEMENT_INV_ADVISORY_AGENCY_ACCOUNTS_RECOVERIES_THRIFT" hidden="1">"c25473"</definedName>
    <definedName name="IQ_INV_METHOD" hidden="1">"c621"</definedName>
    <definedName name="IQ_INV_MGMT_ADVISORY_AGENCY_ACCOUNTS_INC_THRIFT" hidden="1">"c24806"</definedName>
    <definedName name="IQ_INV_NONCONTROLLING_INTERESTS_IN_SUBS_T1_THRIFT" hidden="1">"c25022"</definedName>
    <definedName name="IQ_INV_REL_ID" hidden="1">"c15220"</definedName>
    <definedName name="IQ_INV_REL_NAME" hidden="1">"c15219"</definedName>
    <definedName name="IQ_INV_SEC_TOTAL_ASSETS_THRIFT" hidden="1">"c25697"</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BREAKUP_ASSET_MBS" hidden="1">"c17796"</definedName>
    <definedName name="IQ_INVEST_BREAKUP_COMMON" hidden="1">"c17687"</definedName>
    <definedName name="IQ_INVEST_BREAKUP_CORP_DEBT" hidden="1">"c17684"</definedName>
    <definedName name="IQ_INVEST_BREAKUP_CORP_EQUITY" hidden="1">"c17689"</definedName>
    <definedName name="IQ_INVEST_BREAKUP_NON_US_GOVT" hidden="1">"c17794"</definedName>
    <definedName name="IQ_INVEST_BREAKUP_NOT_CLASSIFIED" hidden="1">"c17690"</definedName>
    <definedName name="IQ_INVEST_BREAKUP_OTHER_FIXED" hidden="1">"c17685"</definedName>
    <definedName name="IQ_INVEST_BREAKUP_PREFERRED" hidden="1">"c17688"</definedName>
    <definedName name="IQ_INVEST_BREAKUP_PUBLIC_UTIL_DEBT" hidden="1">"c17683"</definedName>
    <definedName name="IQ_INVEST_BREAKUP_STATE_MUNI" hidden="1">"c17795"</definedName>
    <definedName name="IQ_INVEST_BREAKUP_TOTAL_FIXED" hidden="1">"c17686"</definedName>
    <definedName name="IQ_INVEST_BREAKUP_TOTAL_INVEST" hidden="1">"c17691"</definedName>
    <definedName name="IQ_INVEST_BREAKUP_US_GOVT" hidden="1">"c17793"</definedName>
    <definedName name="IQ_INVEST_CREDIT_QUAL_AMORT_TYPE_1" hidden="1">"c17785"</definedName>
    <definedName name="IQ_INVEST_CREDIT_QUAL_AMORT_TYPE_1_PCT" hidden="1">"c17844"</definedName>
    <definedName name="IQ_INVEST_CREDIT_QUAL_AMORT_TYPE_2" hidden="1">"c17786"</definedName>
    <definedName name="IQ_INVEST_CREDIT_QUAL_AMORT_TYPE_2_PCT" hidden="1">"c17845"</definedName>
    <definedName name="IQ_INVEST_CREDIT_QUAL_AMORT_TYPE_3" hidden="1">"c17787"</definedName>
    <definedName name="IQ_INVEST_CREDIT_QUAL_AMORT_TYPE_3_PCT" hidden="1">"c17846"</definedName>
    <definedName name="IQ_INVEST_CREDIT_QUAL_AMORT_TYPE_4" hidden="1">"c17788"</definedName>
    <definedName name="IQ_INVEST_CREDIT_QUAL_AMORT_TYPE_4_PCT" hidden="1">"c17847"</definedName>
    <definedName name="IQ_INVEST_CREDIT_QUAL_AMORT_TYPE_5" hidden="1">"c17789"</definedName>
    <definedName name="IQ_INVEST_CREDIT_QUAL_AMORT_TYPE_5_PCT" hidden="1">"c17848"</definedName>
    <definedName name="IQ_INVEST_CREDIT_QUAL_AMORT_TYPE_6" hidden="1">"c17790"</definedName>
    <definedName name="IQ_INVEST_CREDIT_QUAL_AMORT_TYPE_6_PCT" hidden="1">"c17849"</definedName>
    <definedName name="IQ_INVEST_CREDIT_QUAL_AMORT_TYPE_OTHER" hidden="1">"c17791"</definedName>
    <definedName name="IQ_INVEST_CREDIT_QUAL_AMORT_TYPE_OTHER_PCT" hidden="1">"c17850"</definedName>
    <definedName name="IQ_INVEST_CREDIT_QUAL_AMORT_TYPE_TOTAL_FIXED" hidden="1">"c17792"</definedName>
    <definedName name="IQ_INVEST_CREDIT_QUAL_CV_TYPE_1" hidden="1">"c17769"</definedName>
    <definedName name="IQ_INVEST_CREDIT_QUAL_CV_TYPE_1_PCT" hidden="1">"c17830"</definedName>
    <definedName name="IQ_INVEST_CREDIT_QUAL_CV_TYPE_2" hidden="1">"c17770"</definedName>
    <definedName name="IQ_INVEST_CREDIT_QUAL_CV_TYPE_2_PCT" hidden="1">"c17831"</definedName>
    <definedName name="IQ_INVEST_CREDIT_QUAL_CV_TYPE_3" hidden="1">"c17771"</definedName>
    <definedName name="IQ_INVEST_CREDIT_QUAL_CV_TYPE_3_PCT" hidden="1">"c17832"</definedName>
    <definedName name="IQ_INVEST_CREDIT_QUAL_CV_TYPE_4" hidden="1">"c17772"</definedName>
    <definedName name="IQ_INVEST_CREDIT_QUAL_CV_TYPE_4_PCT" hidden="1">"c17833"</definedName>
    <definedName name="IQ_INVEST_CREDIT_QUAL_CV_TYPE_5" hidden="1">"c17773"</definedName>
    <definedName name="IQ_INVEST_CREDIT_QUAL_CV_TYPE_5_PCT" hidden="1">"c17834"</definedName>
    <definedName name="IQ_INVEST_CREDIT_QUAL_CV_TYPE_6" hidden="1">"c17774"</definedName>
    <definedName name="IQ_INVEST_CREDIT_QUAL_CV_TYPE_6_PCT" hidden="1">"c17835"</definedName>
    <definedName name="IQ_INVEST_CREDIT_QUAL_CV_TYPE_OTHER" hidden="1">"c17775"</definedName>
    <definedName name="IQ_INVEST_CREDIT_QUAL_CV_TYPE_OTHER_PCT" hidden="1">"c17836"</definedName>
    <definedName name="IQ_INVEST_CREDIT_QUAL_CV_TYPE_TOTAL_FIXED" hidden="1">"c17776"</definedName>
    <definedName name="IQ_INVEST_CREDIT_QUAL_FV_TYPE_1" hidden="1">"c17777"</definedName>
    <definedName name="IQ_INVEST_CREDIT_QUAL_FV_TYPE_1_PCT" hidden="1">"c17837"</definedName>
    <definedName name="IQ_INVEST_CREDIT_QUAL_FV_TYPE_2" hidden="1">"c17778"</definedName>
    <definedName name="IQ_INVEST_CREDIT_QUAL_FV_TYPE_2_PCT" hidden="1">"c17838"</definedName>
    <definedName name="IQ_INVEST_CREDIT_QUAL_FV_TYPE_3" hidden="1">"c17779"</definedName>
    <definedName name="IQ_INVEST_CREDIT_QUAL_FV_TYPE_3_PCT" hidden="1">"c17839"</definedName>
    <definedName name="IQ_INVEST_CREDIT_QUAL_FV_TYPE_4" hidden="1">"c17780"</definedName>
    <definedName name="IQ_INVEST_CREDIT_QUAL_FV_TYPE_4_PCT" hidden="1">"c17840"</definedName>
    <definedName name="IQ_INVEST_CREDIT_QUAL_FV_TYPE_5" hidden="1">"c17781"</definedName>
    <definedName name="IQ_INVEST_CREDIT_QUAL_FV_TYPE_5_PCT" hidden="1">"c17841"</definedName>
    <definedName name="IQ_INVEST_CREDIT_QUAL_FV_TYPE_6" hidden="1">"c17782"</definedName>
    <definedName name="IQ_INVEST_CREDIT_QUAL_FV_TYPE_6_PCT" hidden="1">"c17842"</definedName>
    <definedName name="IQ_INVEST_CREDIT_QUAL_FV_TYPE_OTHER" hidden="1">"c17783"</definedName>
    <definedName name="IQ_INVEST_CREDIT_QUAL_FV_TYPE_OTHER_PCT" hidden="1">"c17843"</definedName>
    <definedName name="IQ_INVEST_CREDIT_QUAL_FV_TYPE_TOTAL_FIXED" hidden="1">"c17784"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DETAIL_AVAIL_SALE" hidden="1">"c17692"</definedName>
    <definedName name="IQ_INVEST_DETAIL_AVAIL_SALE_AMORT" hidden="1">"c17810"</definedName>
    <definedName name="IQ_INVEST_DETAIL_HELD_MATURITY" hidden="1">"c17807"</definedName>
    <definedName name="IQ_INVEST_DETAIL_OTHER" hidden="1">"c17809"</definedName>
    <definedName name="IQ_INVEST_DETAIL_TRADING" hidden="1">"c17808"</definedName>
    <definedName name="IQ_INVEST_DETAIL_TRADING_AMORT" hidden="1">"c17811"</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CM"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AT_AMORT_1_5_YR" hidden="1">"c17764"</definedName>
    <definedName name="IQ_INVEST_MAT_AMORT_1_5_YR_PCT" hidden="1">"c17825"</definedName>
    <definedName name="IQ_INVEST_MAT_AMORT_1_YR" hidden="1">"c17763"</definedName>
    <definedName name="IQ_INVEST_MAT_AMORT_1_YR_PCT" hidden="1">"c17824"</definedName>
    <definedName name="IQ_INVEST_MAT_AMORT_5_10_YR" hidden="1">"c17765"</definedName>
    <definedName name="IQ_INVEST_MAT_AMORT_5_10_YR_PCT" hidden="1">"c17826"</definedName>
    <definedName name="IQ_INVEST_MAT_AMORT_AFTER_10_YR" hidden="1">"c17766"</definedName>
    <definedName name="IQ_INVEST_MAT_AMORT_AFTER_10_YR_PCT" hidden="1">"c17827"</definedName>
    <definedName name="IQ_INVEST_MAT_AMORT_ASSET_MBS" hidden="1">"c17767"</definedName>
    <definedName name="IQ_INVEST_MAT_AMORT_ASSET_MBS_PCT" hidden="1">"c17828"</definedName>
    <definedName name="IQ_INVEST_MAT_AMORT_OTHER_FIXED" hidden="1">"c17768"</definedName>
    <definedName name="IQ_INVEST_MAT_AMORT_OTHER_FIXED_PCT" hidden="1">"c17829"</definedName>
    <definedName name="IQ_INVEST_MAT_CV_1_5_YR" hidden="1">"c17752"</definedName>
    <definedName name="IQ_INVEST_MAT_CV_1_5_YR_PCT" hidden="1">"c17813"</definedName>
    <definedName name="IQ_INVEST_MAT_CV_1_YR" hidden="1">"c17751"</definedName>
    <definedName name="IQ_INVEST_MAT_CV_1_YR_PCT" hidden="1">"c17812"</definedName>
    <definedName name="IQ_INVEST_MAT_CV_5_10_YR" hidden="1">"c17753"</definedName>
    <definedName name="IQ_INVEST_MAT_CV_5_10_YR_PCT" hidden="1">"c17814"</definedName>
    <definedName name="IQ_INVEST_MAT_CV_AFTER_10_YR" hidden="1">"c17754"</definedName>
    <definedName name="IQ_INVEST_MAT_CV_AFTER_10_YR_PCT" hidden="1">"c17815"</definedName>
    <definedName name="IQ_INVEST_MAT_CV_ASSET_MBS" hidden="1">"c17755"</definedName>
    <definedName name="IQ_INVEST_MAT_CV_ASSET_MBS_PCT" hidden="1">"c17816"</definedName>
    <definedName name="IQ_INVEST_MAT_CV_OTHER_FIXED" hidden="1">"c17756"</definedName>
    <definedName name="IQ_INVEST_MAT_CV_OTHER_FIXED_PCT" hidden="1">"c17817"</definedName>
    <definedName name="IQ_INVEST_MAT_FV_1_5_YR" hidden="1">"c17758"</definedName>
    <definedName name="IQ_INVEST_MAT_FV_1_5_YR_PCT" hidden="1">"c17819"</definedName>
    <definedName name="IQ_INVEST_MAT_FV_1_YR" hidden="1">"c17757"</definedName>
    <definedName name="IQ_INVEST_MAT_FV_1_YR_PCT" hidden="1">"c17818"</definedName>
    <definedName name="IQ_INVEST_MAT_FV_5_10_YR" hidden="1">"c17759"</definedName>
    <definedName name="IQ_INVEST_MAT_FV_5_10_YR_PCT" hidden="1">"c17820"</definedName>
    <definedName name="IQ_INVEST_MAT_FV_AFTER_10_YR" hidden="1">"c17760"</definedName>
    <definedName name="IQ_INVEST_MAT_FV_AFTER_10_YR_PCT" hidden="1">"c17821"</definedName>
    <definedName name="IQ_INVEST_MAT_FV_ASSET_MBS" hidden="1">"c17761"</definedName>
    <definedName name="IQ_INVEST_MAT_FV_ASSET_MBS_PCT" hidden="1">"c17822"</definedName>
    <definedName name="IQ_INVEST_MAT_FV_OTHER_FIXED" hidden="1">"c17762"</definedName>
    <definedName name="IQ_INVEST_MAT_FV_OTHER_FIXED_PCT" hidden="1">"c17823"</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CM"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NVESTORS_ALL" hidden="1">"c20509"</definedName>
    <definedName name="IQ_INVESTORS_ALL_COVER" hidden="1">"c20510"</definedName>
    <definedName name="IQ_INVESTORS_ALL_ID" hidden="1">"C20508"</definedName>
    <definedName name="IQ_INVESTORS_ALL_REL" hidden="1">"c20511"</definedName>
    <definedName name="IQ_INVESTORS_ALL_STAKE" hidden="1">"c20512"</definedName>
    <definedName name="IQ_INVESTORS_CURR" hidden="1">"c20514"</definedName>
    <definedName name="IQ_INVESTORS_CURR_COVER" hidden="1">"c20515"</definedName>
    <definedName name="IQ_INVESTORS_CURR_ID" hidden="1">"c20513"</definedName>
    <definedName name="IQ_INVESTORS_CURR_RECENT_AMOUNT" hidden="1">"c20516"</definedName>
    <definedName name="IQ_INVESTORS_CURR_REL" hidden="1">"c20517"</definedName>
    <definedName name="IQ_INVESTORS_CURR_STAKE" hidden="1">"c20518"</definedName>
    <definedName name="IQ_INVESTORS_CURR_TRANSACTION_DATE" hidden="1">"c20519"</definedName>
    <definedName name="IQ_INVESTORS_CURR_TRANSACTION_ID" hidden="1">"c20520"</definedName>
    <definedName name="IQ_INVESTORS_PENDING" hidden="1">"c20522"</definedName>
    <definedName name="IQ_INVESTORS_PENDING_COVER" hidden="1">"c20523"</definedName>
    <definedName name="IQ_INVESTORS_PENDING_ID" hidden="1">"c20521"</definedName>
    <definedName name="IQ_INVESTORS_PENDING_REL" hidden="1">"c20524"</definedName>
    <definedName name="IQ_INVESTORS_PENDING_STAKE" hidden="1">"c20525"</definedName>
    <definedName name="IQ_INVESTORS_PRIOR" hidden="1">"c20526"</definedName>
    <definedName name="IQ_INVESTORS_PRIOR_ID" hidden="1">"c20527"</definedName>
    <definedName name="IQ_IPRD" hidden="1">"c644"</definedName>
    <definedName name="IQ_IPRD_SUPPLE" hidden="1">"c13813"</definedName>
    <definedName name="IQ_IRA_KEOGH_ACCOUNTS_GREATER_THAN_100000_INCLUDED_IN_TIME_DEPOSITS_THRIFT" hidden="1">"c25004"</definedName>
    <definedName name="IQ_IRA_KEOGH_ACCOUNTS_THRIFT" hidden="1">"c24994"</definedName>
    <definedName name="IQ_IRAS_HSAS_SIMILAR_ACCOUNTS_MANAGED_ASSETS_THRIFT" hidden="1">"c25351"</definedName>
    <definedName name="IQ_IRAS_HSAS_SIMILAR_ACCOUNTS_NONMANAGED_ASSETS_THRIFT" hidden="1">"c25372"</definedName>
    <definedName name="IQ_IRAS_HSAS_SIMILAR_ACCOUNTS_NUMBER_MANAGED_ACCOUNTS_THRIFT" hidden="1">"c25362"</definedName>
    <definedName name="IQ_IRAS_HSAS_SIMILAR_ACCOUNTS_NUMBER_NONMANAGED_ACCOUNTS_THRIFT" hidden="1">"c25384"</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FNMA_FHLMC_GNMA_THRIFT" hidden="1">"c24833"</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ISSUES_IN_DEFAULT_PRINCIPAL_AMT_OUTSTANDING_THRIFT" hidden="1">"c25442"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KEY_PERSON_LIFE_INSURANCE_THRIFT" hidden="1">"c24885"</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ND" hidden="1">"c645"</definedName>
    <definedName name="IQ_LAND_LOANS_IN_PROCESS_FORECLOSURE_THRIFT" hidden="1">"c25309"</definedName>
    <definedName name="IQ_LAND_LOANS_TOTAL_LOANS_THRIFT" hidden="1">"c25747"</definedName>
    <definedName name="IQ_LAND_MINERAL_RIGHTS_TO_PPE_GROSS_COAL" hidden="1">"c15949"</definedName>
    <definedName name="IQ_LAND_MINERAL_RIGHTS_TO_PPE_NET_COAL" hidden="1">"c15950"</definedName>
    <definedName name="IQ_LAND_PML_ADJUSTED_NCOS_TOTAL_THRIFT" hidden="1">"c25208"</definedName>
    <definedName name="IQ_LAND_PML_GVA_CHARGE_OFFS_THRIFT" hidden="1">"c25123"</definedName>
    <definedName name="IQ_LAND_PML_GVA_RECOVERIES_THRIFT" hidden="1">"c25154"</definedName>
    <definedName name="IQ_LAND_PML_SVA_PROVISIONS_TRANSFERS_FROM_GVA_TOTAL_THRIFT" hidden="1">"c25177"</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CEIVABLES_THRIFT" hidden="1">"c24857"</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EXP_THRIFT" hidden="1">"c24789"</definedName>
    <definedName name="IQ_LEGAL_FEES_FFIEC" hidden="1">"c13052"</definedName>
    <definedName name="IQ_LEGAL_SETTLE" hidden="1">"c647"</definedName>
    <definedName name="IQ_LEGAL_SETTLE_BNK" hidden="1">"c648"</definedName>
    <definedName name="IQ_LEGAL_SETTLE_CM"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TTERS_CREDIT_THRIFT" hidden="1">"c25612"</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_LIQUID_ASSETS_THRIFT" hidden="1">"c25626"</definedName>
    <definedName name="IQ_LIQUID_ASSETS_NONCORE_FUNDING_FFIEC" hidden="1">"c13339"</definedName>
    <definedName name="IQ_LIQUID_ASSETS_TOTAL_ASSETS_THRIFT" hidden="1">"c25696"</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L_ALLOWANCE_GROSS_LOANS_THRIFT" hidden="1">"c25637"</definedName>
    <definedName name="IQ_LL_ALLOWANCE_NET_LOANS_LOSSES_THRIFT" hidden="1">"c25642"</definedName>
    <definedName name="IQ_LL_ALLOWANCE_NONACCRUAL_ASSETS_THRIFT" hidden="1">"c25638"</definedName>
    <definedName name="IQ_LME_INVENTORY" hidden="1">"c24740"</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ALLOWANCE_PAST_DUE_NONACCRUAL_LOANS_THRIFT" hidden="1">"c25643"</definedName>
    <definedName name="IQ_LOAN_LEASE_RECEIV" hidden="1">"c657"</definedName>
    <definedName name="IQ_LOAN_LOSS" hidden="1">"c1386"</definedName>
    <definedName name="IQ_LOAN_LOSS_ALLOWANCE_GROSS_LOANS_THRIFT" hidden="1">"c25736"</definedName>
    <definedName name="IQ_LOAN_LOSS_ALLOWANCE_NON_PERF_ASSETS_FFIEC" hidden="1">"c13912"</definedName>
    <definedName name="IQ_LOAN_LOSS_PROVISION_FOREIGN_FFIEC" hidden="1">"c15382"</definedName>
    <definedName name="IQ_LOAN_LOSSES_AVERAGE_LOANS_FFIEC" hidden="1">"c13350"</definedName>
    <definedName name="IQ_LOAN_RECOVERIES_AVG_LOANS_THRIFT" hidden="1">"c25644"</definedName>
    <definedName name="IQ_LOAN_SERVICE_REV" hidden="1">"c658"</definedName>
    <definedName name="IQ_LOAN_SERVICING_FEES_THRIFT" hidden="1">"c24790"</definedName>
    <definedName name="IQ_LOANS_AGRICULTURAL_PROD_LL_REC_FFIEC" hidden="1">"c12886"</definedName>
    <definedName name="IQ_LOANS_CF" hidden="1">"c659"</definedName>
    <definedName name="IQ_LOANS_CF_BNK" hidden="1">"c660"</definedName>
    <definedName name="IQ_LOANS_CF_CM"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_LL_REC_DOM_FFIEC" hidden="1">"c25855"</definedName>
    <definedName name="IQ_LOANS_DEP_LL_REC_FFIEC" hidden="1">"c25851"</definedName>
    <definedName name="IQ_LOANS_DEP_OTHER_LL_REC_DOM_FFIEC" hidden="1">"c25854"</definedName>
    <definedName name="IQ_LOANS_DEP_OTHER_LL_REC_FFIEC" hidden="1">"c25850"</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INDIVIDUALS_GROSS_LOANS_THRIFT" hidden="1">"c25733"</definedName>
    <definedName name="IQ_LOANS_INDIVIDUALS_RISK_BASED_CAPITAL_THRIFT" hidden="1">"c25718"</definedName>
    <definedName name="IQ_LOANS_LEASES_AMOUNTS_NETTED_THRIFT" hidden="1">"c25498"</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DUE_30_89_THRIFT" hidden="1">"c25257"</definedName>
    <definedName name="IQ_LOANS_LEASES_HFS_DUE_90_THRIFT" hidden="1">"c25278"</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HFS_NON_ACCRUAL_THRIFT" hidden="1">"c25299"</definedName>
    <definedName name="IQ_LOANS_LEASES_LEVEL_1_FFIEC" hidden="1">"c13217"</definedName>
    <definedName name="IQ_LOANS_LEASES_LEVEL_1_THRIFT" hidden="1">"c25494"</definedName>
    <definedName name="IQ_LOANS_LEASES_LEVEL_2_FFIEC" hidden="1">"c13225"</definedName>
    <definedName name="IQ_LOANS_LEASES_LEVEL_2_THRIFT" hidden="1">"c25495"</definedName>
    <definedName name="IQ_LOANS_LEASES_LEVEL_3_FFIEC" hidden="1">"c13233"</definedName>
    <definedName name="IQ_LOANS_LEASES_LEVEL_3_THRIFT" hidden="1">"c25496"</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EASES_REPORTED_WHOLLY_PARTIALLY_GUARANT_US_GOVT_AGENCY_SPONS_ENTITY_DUE_30_89_THRIFT" hidden="1">"c25258"</definedName>
    <definedName name="IQ_LOANS_LEASES_REPORTED_WHOLLY_PARTIALLY_GUARANT_US_GOVT_AGENCY_SPONS_ENTITY_DUE_90_THRIFT" hidden="1">"c25279"</definedName>
    <definedName name="IQ_LOANS_LEASES_REPORTED_WHOLLY_PARTIALLY_GUARANT_US_GOVT_AGENCY_SPONS_ENTITY_NON_ACCRUAL_THRIFT" hidden="1">"c25300"</definedName>
    <definedName name="IQ_LOANS_LEASES_TOTAL_AFTER_NETTING_THRIFT" hidden="1">"c25499"</definedName>
    <definedName name="IQ_LOANS_LEASES_TOTAL_BEFORE_NETTING_THRIFT" hidden="1">"c25497"</definedName>
    <definedName name="IQ_LOANS_LOC_ASSETS_TOT_FFIEC" hidden="1">"c13441"</definedName>
    <definedName name="IQ_LOANS_PAST_DUE" hidden="1">"c667"</definedName>
    <definedName name="IQ_LOANS_PURCHASE_CARRY_LL_REC_DOM_FFIEC" hidden="1">"c25856"</definedName>
    <definedName name="IQ_LOANS_PURCHASE_CARRY_LL_REC_FFIEC" hidden="1">"c25852"</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_100000_THROUGH_250000_THRIFT" hidden="1">"c24968"</definedName>
    <definedName name="IQ_LOANS_SECURED_FARM_250000_THROUGH_500000_THRIFT" hidden="1">"c24970"</definedName>
    <definedName name="IQ_LOANS_SECURED_FARM_LESS_THAN_EQUAL_100000_THRIFT" hidden="1">"c24966"</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SERVICED_OTHERS_THRIFT" hidden="1">"c24935"</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RECOGNIZED_OCI_FFIEC" hidden="1">"c25847"</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CAPITAL" hidden="1">"c677"</definedName>
    <definedName name="IQ_LT_DEBT_CAPITAL_LEASES" hidden="1">"c2542"</definedName>
    <definedName name="IQ_LT_DEBT_CAPITAL_LEASES_PCT" hidden="1">"c2543"</definedName>
    <definedName name="IQ_LT_DEBT_CM" hidden="1">"c676"</definedName>
    <definedName name="IQ_LT_DEBT_DERIVATIVES" hidden="1">"c17743"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CM"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CM"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CM"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INT_CAPEX" hidden="1">"c2947"</definedName>
    <definedName name="IQ_MAINT_CAPEX_ACT_OR_EST_CIQ" hidden="1">"c4987"</definedName>
    <definedName name="IQ_MAINT_CAPEX_EST" hidden="1">"c26930"</definedName>
    <definedName name="IQ_MAINT_CAPEX_EST_CIQ" hidden="1">"c4986"</definedName>
    <definedName name="IQ_MAINT_CAPEX_EST_DOWN_2MONTH_CIQ" hidden="1">"c24586"</definedName>
    <definedName name="IQ_MAINT_CAPEX_EST_DOWN_3MONTH_CIQ" hidden="1">"c24590"</definedName>
    <definedName name="IQ_MAINT_CAPEX_EST_DOWN_MONTH_CIQ" hidden="1">"c24582"</definedName>
    <definedName name="IQ_MAINT_CAPEX_EST_NOTE_CIQ" hidden="1">"c24573"</definedName>
    <definedName name="IQ_MAINT_CAPEX_EST_NUM_ANALYSTS_2MONTH_CIQ" hidden="1">"c24584"</definedName>
    <definedName name="IQ_MAINT_CAPEX_EST_NUM_ANALYSTS_3MONTH_CIQ" hidden="1">"c24588"</definedName>
    <definedName name="IQ_MAINT_CAPEX_EST_NUM_ANALYSTS_MONTH_CIQ" hidden="1">"c24580"</definedName>
    <definedName name="IQ_MAINT_CAPEX_EST_TOTAL_REVISED_2MONTH_CIQ" hidden="1">"c24587"</definedName>
    <definedName name="IQ_MAINT_CAPEX_EST_TOTAL_REVISED_3MONTH_CIQ" hidden="1">"c24591"</definedName>
    <definedName name="IQ_MAINT_CAPEX_EST_TOTAL_REVISED_MONTH_CIQ" hidden="1">"c24583"</definedName>
    <definedName name="IQ_MAINT_CAPEX_EST_UP_2MONTH_CIQ" hidden="1">"c24585"</definedName>
    <definedName name="IQ_MAINT_CAPEX_EST_UP_3MONTH_CIQ" hidden="1">"c24589"</definedName>
    <definedName name="IQ_MAINT_CAPEX_EST_UP_MONTH_CIQ" hidden="1">"c24581"</definedName>
    <definedName name="IQ_MAINT_CAPEX_GUIDANCE" hidden="1">"c4459"</definedName>
    <definedName name="IQ_MAINT_CAPEX_HIGH_EST" hidden="1">"c26931"</definedName>
    <definedName name="IQ_MAINT_CAPEX_HIGH_EST_CIQ" hidden="1">"c4989"</definedName>
    <definedName name="IQ_MAINT_CAPEX_HIGH_GUIDANCE" hidden="1">"c4197"</definedName>
    <definedName name="IQ_MAINT_CAPEX_LOW_EST" hidden="1">"c26932"</definedName>
    <definedName name="IQ_MAINT_CAPEX_LOW_EST_CIQ" hidden="1">"c4990"</definedName>
    <definedName name="IQ_MAINT_CAPEX_LOW_GUIDANCE" hidden="1">"c4237"</definedName>
    <definedName name="IQ_MAINT_CAPEX_MEDIAN_EST" hidden="1">"c26933"</definedName>
    <definedName name="IQ_MAINT_CAPEX_MEDIAN_EST_CIQ" hidden="1">"c4991"</definedName>
    <definedName name="IQ_MAINT_CAPEX_NUM_EST" hidden="1">"c26934"</definedName>
    <definedName name="IQ_MAINT_CAPEX_NUM_EST_CIQ" hidden="1">"c5001"</definedName>
    <definedName name="IQ_MAINT_CAPEX_STDDEV_EST" hidden="1">"c26935"</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OTHER_PROF_SERVICES_THRIFT" hidden="1">"c24788"</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UM_SULFUR_CONTENT_RESERVES_COAL" hidden="1">"c15926"</definedName>
    <definedName name="IQ_MEDIUM_SULFURE_RESERVES_TO_TOTAL_RESERVES_COAL" hidden="1">"c15962"</definedName>
    <definedName name="IQ_MEMO_LOANS_SOLD_WITH_RECOURSE_120_DAYS_LESS_THRIFT" hidden="1">"c25337"</definedName>
    <definedName name="IQ_MEMO_LOANS_SOLD_WITH_RECOURSE_GREATER_THAN_120_DAYS_THRIFT" hidden="1">"c25338"</definedName>
    <definedName name="IQ_MEMO_REFINANCING_LOANS_THRIFT" hidden="1">"c25336"</definedName>
    <definedName name="IQ_MERGER" hidden="1">"c713"</definedName>
    <definedName name="IQ_MERGER_BNK" hidden="1">"c714"</definedName>
    <definedName name="IQ_MERGER_CM"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CM"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ETRIC_NAME" hidden="1">"c18017"</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IMUM_RENTAL" hidden="1">"c26970"</definedName>
    <definedName name="IQ_MINORITY_INT_AVG_ASSETS_FFIEC" hidden="1">"c13367"</definedName>
    <definedName name="IQ_MINORITY_INT_AVG_ASSETS_THRIFT" hidden="1">"c25660"</definedName>
    <definedName name="IQ_MINORITY_INT_BS_FFIEC" hidden="1">"c12874"</definedName>
    <definedName name="IQ_MINORITY_INT_FFIEC" hidden="1">"c13031"</definedName>
    <definedName name="IQ_MINORITY_INT_REDEEM" hidden="1">"c25787"</definedName>
    <definedName name="IQ_MINORITY_INT_REDEEM_TOT" hidden="1">"c25789"</definedName>
    <definedName name="IQ_MINORITY_INT_THRIFT" hidden="1">"c24926"</definedName>
    <definedName name="IQ_MINORITY_INTEREST" hidden="1">"c727"</definedName>
    <definedName name="IQ_MINORITY_INTEREST_BNK" hidden="1">"c728"</definedName>
    <definedName name="IQ_MINORITY_INTEREST_CF" hidden="1">"c730"</definedName>
    <definedName name="IQ_MINORITY_INTEREST_CM" hidden="1">"c729"</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ISCELLANEOUS_ASSETS_ALL_OTHER_ACCOUNTS_THRIFT" hidden="1">"c25437"</definedName>
    <definedName name="IQ_MISCELLANEOUS_ASSETS_EMPLOYEE_BENEFIT_RETIREMENT_RELATED_ACCOUNTS_THRIFT" hidden="1">"c25421"</definedName>
    <definedName name="IQ_MISCELLANEOUS_ASSETS_PERSONAL_TRUST_AGENCY_INV_MANAGEMENT_ACCOUNTS_THRIFT" hidden="1">"c25405"</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MDA_SAVINGS_TOTAL_DEPOSITS_THRIFT" hidden="1">"c25778"</definedName>
    <definedName name="IQ_MOBILE_HOME_LOANS_THRIFT" hidden="1">"c24863"</definedName>
    <definedName name="IQ_MONEY_MARKET_ACCOUNTS_COMMERCIAL_BANK_SUBS_FFIEC" hidden="1">"c12947"</definedName>
    <definedName name="IQ_MONEY_MARKET_ACCOUNTS_OTHER_INSTITUTIONS_FFIEC" hidden="1">"c12952"</definedName>
    <definedName name="IQ_MONEY_MARKET_DEPOSIT_ACCOUNTS_THRIFT" hidden="1">"c24999"</definedName>
    <definedName name="IQ_MONEY_MKT_DEPOSITS_TOTAL_DEPOSITS" hidden="1">"c15720"</definedName>
    <definedName name="IQ_MONEY_MKT_SAVINGS_ACCT_DEPOSITS_TOTAL_DEPOSITS" hidden="1">"c15722"</definedName>
    <definedName name="IQ_MONEY_SUPPLY_M1" hidden="1">"c20881"</definedName>
    <definedName name="IQ_MONEY_SUPPLY_M2" hidden="1">"c20882"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ASSET_BACKED_SEC_ELIGIBLE_20_PCT_RISK_WEIGHT_THRIFT" hidden="1">"c25057"</definedName>
    <definedName name="IQ_MORTGAGE_ASSET_BACKED_SEC_ELIGIBLE_50_PCT_RISK_WEIGHT_THRIFT" hidden="1">"c25066"</definedName>
    <definedName name="IQ_MORTGAGE_BACKED_SEC_ADJUSTED_NCOS_THRIFT" hidden="1">"c25198"</definedName>
    <definedName name="IQ_MORTGAGE_BACKED_SEC_GVA_CHARGE_OFFS_THRIFT" hidden="1">"c25113"</definedName>
    <definedName name="IQ_MORTGAGE_BACKED_SEC_GVA_RECOVERIES_THRIFT" hidden="1">"c25144"</definedName>
    <definedName name="IQ_MORTGAGE_BACKED_SEC_INV_SEC_THRIFT" hidden="1">"c25673"</definedName>
    <definedName name="IQ_MORTGAGE_BACKED_SEC_SVA_PROVISIONS_TRANSFERS_FROM_GVA_THRIFT" hidden="1">"c25167"</definedName>
    <definedName name="IQ_MORTGAGE_DEBT_UNDER_CAPITAL_LEASES_FFIEC" hidden="1">"c15276"</definedName>
    <definedName name="IQ_MORTGAGE_LOAN_SERVICING_FEES_THRIFT" hidden="1">"c24766"</definedName>
    <definedName name="IQ_MORTGAGE_LOANS_ADJUSTED_NCOS_TOTAL_THRIFT" hidden="1">"c25199"</definedName>
    <definedName name="IQ_MORTGAGE_LOANS_CASH_REPAYMENT_PRINCIPAL_THRIFT" hidden="1">"c25334"</definedName>
    <definedName name="IQ_MORTGAGE_LOANS_DEBITS_LESS_CREDITS_OTHER_THAN_REPAYMENT_PRINCIPAL_THRIFT" hidden="1">"c25335"</definedName>
    <definedName name="IQ_MORTGAGE_LOANS_FORECLOSED_DURING_QUARTER_TOTAL_THRIFT" hidden="1">"c25236"</definedName>
    <definedName name="IQ_MORTGAGE_LOANS_GROSS_LOANS_THRIFT" hidden="1">"c25721"</definedName>
    <definedName name="IQ_MORTGAGE_LOANS_GVA_RECOVERIES_TOTAL_THRIFT" hidden="1">"c25145"</definedName>
    <definedName name="IQ_MORTGAGE_LOANS_PARTICIPATIONS_PURCHASED_FROM_ENTITIES_OTHER_THAN_FEDERALLY_INSURED_DEPOSITORY_INSTITUTIONS_THEIR_SUBSIDIARIES_THRIFT" hidden="1">"c25326"</definedName>
    <definedName name="IQ_MORTGAGE_LOANS_PARTICIPATIONS_PURCHASED_SECURED_1_4_DWELLING_UNITS_THRIFT" hidden="1">"c25325"</definedName>
    <definedName name="IQ_MORTGAGE_LOANS_PARTICIPATIONS_PURCHASED_SECURED_HOME_EQUITY_JUNIOR_LIENS_THRIFT" hidden="1">"c25327"</definedName>
    <definedName name="IQ_MORTGAGE_LOANS_PARTICIPATIONS_PURCHASED_SECURED_MULTIFAMILY_5_MORE_DWELLING_UNITS_THRIFT" hidden="1">"c25328"</definedName>
    <definedName name="IQ_MORTGAGE_LOANS_PARTICIPATIONS_PURCHASED_SECURED_NONRES_THRIFT" hidden="1">"c25329"</definedName>
    <definedName name="IQ_MORTGAGE_LOANS_PARTICIPATIONS_SOLD_SECURED_1_4_DWELLING_UNITS_THRIFT" hidden="1">"c25330"</definedName>
    <definedName name="IQ_MORTGAGE_LOANS_PARTICIPATIONS_SOLD_SECURED_HOME_EQUITY_JUNIOR_LIENS_THRIFT" hidden="1">"c25331"</definedName>
    <definedName name="IQ_MORTGAGE_LOANS_PARTICIPATIONS_SOLD_SECURED_MULTIFAMILY_5_MORE_DWELLING_UNITS_THRIFT" hidden="1">"c25332"</definedName>
    <definedName name="IQ_MORTGAGE_LOANS_PARTICIPATIONS_SOLD_SECURED_NONRES_THRIFT" hidden="1">"c25333"</definedName>
    <definedName name="IQ_MORTGAGE_LOANS_RISK_BASED_CAPITAL_THRIFT" hidden="1">"c25706"</definedName>
    <definedName name="IQ_MORTGAGE_LOANS_SECURED_NON_RES_PROPERTY_100000_THROUGH_250000_THRIFT" hidden="1">"c24954"</definedName>
    <definedName name="IQ_MORTGAGE_LOANS_SECURED_NON_RES_PROPERTY_250000_THROUGH_1000000_THRIFT" hidden="1">"c24956"</definedName>
    <definedName name="IQ_MORTGAGE_LOANS_SECURED_NON_RES_PROPERTY_LESS_THAN_EQUAL_100000_THRIFT" hidden="1">"c24952"</definedName>
    <definedName name="IQ_MORTGAGE_LOANS_SVA_PROVISIONS_TRANSFERS_FROM_GVA_TOTAL_THRIFT" hidden="1">"c25168"</definedName>
    <definedName name="IQ_MORTGAGE_LOANS_TOTAL_GVA_CHARGE_OFFS_THRIFT" hidden="1">"c25114"</definedName>
    <definedName name="IQ_MORTGAGE_LOANS_TOTAL_LOANS_THRIFT" hidden="1">"c25740"</definedName>
    <definedName name="IQ_MORTGAGE_SERV_RIGHTS" hidden="1">"c2242"</definedName>
    <definedName name="IQ_MORTGAGE_SERVICING_ASSETS_FFIEC" hidden="1">"c12838"</definedName>
    <definedName name="IQ_MORTGAGE_SERVICING_RIGHTS_AMOUNTS_NETTED_THRIFT" hidden="1">"c25504"</definedName>
    <definedName name="IQ_MORTGAGE_SERVICING_RIGHTS_LEVEL_1_THRIFT" hidden="1">"c25500"</definedName>
    <definedName name="IQ_MORTGAGE_SERVICING_RIGHTS_LEVEL_2_THRIFT" hidden="1">"c25501"</definedName>
    <definedName name="IQ_MORTGAGE_SERVICING_RIGHTS_LEVEL_3_THRIFT" hidden="1">"c25502"</definedName>
    <definedName name="IQ_MORTGAGE_SERVICING_RIGHTS_TOTAL_AFTER_NETTING_THRIFT" hidden="1">"c25505"</definedName>
    <definedName name="IQ_MORTGAGE_SERVICING_RIGHTS_TOTAL_BEFORE_NETTING_THRIFT" hidden="1">"c25503"</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5_MORE_DWELLING_UNITS_CONSTRUCTION_MORTGAGE_LOANS_ADJUSTED_NCOS_TOTAL_THRIFT" hidden="1">"c25201"</definedName>
    <definedName name="IQ_MULTIFAMILY_5_MORE_DWELLING_UNITS_CONSTRUCTION_MORTGAGE_LOANS_GVA_CHARGE_OFFS_THRIFT" hidden="1">"c25116"</definedName>
    <definedName name="IQ_MULTIFAMILY_5_MORE_DWELLING_UNITS_CONSTRUCTION_MORTGAGE_LOANS_GVA_RECOVERIES_THRIFT" hidden="1">"c25147"</definedName>
    <definedName name="IQ_MULTIFAMILY_5_MORE_DWELLING_UNITS_CONSTRUCTION_MORTGAGE_LOANS_SVA_PROVISIONS_TRANSFERS_FROM_GVA_TOTAL_THRIFT" hidden="1">"c25170"</definedName>
    <definedName name="IQ_MULTIFAMILY_5_MORE_DWELLING_UNITS_IN_PROCESS_FORECLOSURE_THRIFT" hidden="1">"c25307"</definedName>
    <definedName name="IQ_MULTIFAMILY_5_MORE_DWELLING_UNITS_PML_ADJUSTED_NCOS_TOTAL_THRIFT" hidden="1">"c25206"</definedName>
    <definedName name="IQ_MULTIFAMILY_5_MORE_DWELLING_UNITS_PML_GVA_CHARGE_OFFS_THRIFT" hidden="1">"c25121"</definedName>
    <definedName name="IQ_MULTIFAMILY_5_MORE_DWELLING_UNITS_PML_GVA_RECOVERIES_THRIFT" hidden="1">"c25152"</definedName>
    <definedName name="IQ_MULTIFAMILY_5_MORE_DWELLING_UNITS_PML_SVA_PROVISIONS_TRANSFERS_FROM_GVA_TOTAL_THRIFT" hidden="1">"c25175"</definedName>
    <definedName name="IQ_MULTIFAMILY_5_MORE_LOANS_TOTAL_LOANS_THRIFT" hidden="1">"c25745"</definedName>
    <definedName name="IQ_MULTIFAMILY_LOANS_GROSS_LOANS_FFIEC" hidden="1">"c13404"</definedName>
    <definedName name="IQ_MULTIFAMILY_LOANS_GROSS_LOANS_THRIFT" hidden="1">"c25729"</definedName>
    <definedName name="IQ_MULTIFAMILY_LOANS_RISK_BASED_CAPITAL_THRIFT" hidden="1">"c25714"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NICIPAL_SEC_INV_SEC_THRIFT" hidden="1">"c25672"</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NET_SALES" hidden="1">"c20423"</definedName>
    <definedName name="IQ_MUTUAL_FUND_REDEMPTIONS" hidden="1">"c20422"</definedName>
    <definedName name="IQ_MUTUAL_FUND_SALES" hidden="1">"c20421"</definedName>
    <definedName name="IQ_MUTUAL_FUNDS_EQUITY_ALL_OTHER_ACCOUNTS_THRIFT" hidden="1">"c25428"</definedName>
    <definedName name="IQ_MUTUAL_FUNDS_EQUITY_EMPLOYEE_BENEFIT_RETIREMENT_RELATED_ACCOUNTS_THRIFT" hidden="1">"c25412"</definedName>
    <definedName name="IQ_MUTUAL_FUNDS_EQUITY_PERSONAL_TRUST_AGENCY_INV_MANAGEMENT_ACCOUNTS_THRIFT" hidden="1">"c25396"</definedName>
    <definedName name="IQ_MUTUAL_FUNDS_MONEY_MARKET_ALL_OTHER_ACCOUNTS_THRIFT" hidden="1">"c25427"</definedName>
    <definedName name="IQ_MUTUAL_FUNDS_MONEY_MARKET_EMPLOYEE_BENEFIT_RETIREMENT_RELATED_ACCOUNTS_THRIFT" hidden="1">"c25411"</definedName>
    <definedName name="IQ_MUTUAL_FUNDS_MONEY_MARKET_PERSONAL_TRUST_AGENCY_INV_MANAGEMENT_ACCOUNTS_THRIFT" hidden="1">"c25395"</definedName>
    <definedName name="IQ_MUTUAL_FUNDS_OTHER_ALL_OTHER_ACCOUNTS_THRIFT" hidden="1">"c25429"</definedName>
    <definedName name="IQ_MUTUAL_FUNDS_OTHER_EMPLOYEE_BENEFIT_RETIREMENT_RELATED_ACCOUNTS_THRIFT" hidden="1">"c25413"</definedName>
    <definedName name="IQ_MUTUAL_FUNDS_OTHER_PERSONAL_TRUST_AGENCY_INV_MANAGEMENT_ACCOUNTS_THRIFT" hidden="1">"c25397"</definedName>
    <definedName name="IQ_NAMES_REVISION_DATE_" hidden="1">"06/26/2017 12:49:31"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CIQ" hidden="1">"c18262"</definedName>
    <definedName name="IQ_NAV_EST" hidden="1">"c1751"</definedName>
    <definedName name="IQ_NAV_EST_CIQ" hidden="1">"c18109"</definedName>
    <definedName name="IQ_NAV_EST_DOWN_2MONTH" hidden="1">"c16501"</definedName>
    <definedName name="IQ_NAV_EST_DOWN_3MONTH" hidden="1">"c16505"</definedName>
    <definedName name="IQ_NAV_EST_DOWN_MONTH" hidden="1">"c16497"</definedName>
    <definedName name="IQ_NAV_EST_NOTE_CIQ" hidden="1">"c18229"</definedName>
    <definedName name="IQ_NAV_EST_NUM_ANALYSTS_2MONTH" hidden="1">"c16499"</definedName>
    <definedName name="IQ_NAV_EST_NUM_ANALYSTS_3MONTH" hidden="1">"c16503"</definedName>
    <definedName name="IQ_NAV_EST_NUM_ANALYSTS_MONTH" hidden="1">"c16495"</definedName>
    <definedName name="IQ_NAV_EST_TOTAL_REVISED_2MONTH" hidden="1">"c16502"</definedName>
    <definedName name="IQ_NAV_EST_TOTAL_REVISED_3MONTH" hidden="1">"c16506"</definedName>
    <definedName name="IQ_NAV_EST_TOTAL_REVISED_MONTH" hidden="1">"c16498"</definedName>
    <definedName name="IQ_NAV_EST_UP_2MONTH" hidden="1">"c16500"</definedName>
    <definedName name="IQ_NAV_EST_UP_3MONTH" hidden="1">"c16504"</definedName>
    <definedName name="IQ_NAV_EST_UP_MONTH" hidden="1">"c16496"</definedName>
    <definedName name="IQ_NAV_GUIDANCE" hidden="1">"c18391"</definedName>
    <definedName name="IQ_NAV_HIGH_EST" hidden="1">"c1753"</definedName>
    <definedName name="IQ_NAV_HIGH_EST_CIQ" hidden="1">"c18129"</definedName>
    <definedName name="IQ_NAV_HIGH_GUIDANCE" hidden="1">"c18392"</definedName>
    <definedName name="IQ_NAV_LOW_EST" hidden="1">"c1754"</definedName>
    <definedName name="IQ_NAV_LOW_EST_CIQ" hidden="1">"c18139"</definedName>
    <definedName name="IQ_NAV_LOW_GUIDANCE" hidden="1">"c18393"</definedName>
    <definedName name="IQ_NAV_MEDIAN_EST" hidden="1">"c1752"</definedName>
    <definedName name="IQ_NAV_MEDIAN_EST_CIQ" hidden="1">"c18119"</definedName>
    <definedName name="IQ_NAV_NUM_EST" hidden="1">"c1755"</definedName>
    <definedName name="IQ_NAV_NUM_EST_CIQ" hidden="1">"c18159"</definedName>
    <definedName name="IQ_NAV_RE" hidden="1">"c15996"</definedName>
    <definedName name="IQ_NAV_SHARE_ACT_OR_EST" hidden="1">"c2225"</definedName>
    <definedName name="IQ_NAV_SHARE_ACT_OR_EST_CIQ" hidden="1">"c12038"</definedName>
    <definedName name="IQ_NAV_SHARE_EST" hidden="1">"c5609"</definedName>
    <definedName name="IQ_NAV_SHARE_EST_CIQ" hidden="1">"c12032"</definedName>
    <definedName name="IQ_NAV_SHARE_EST_DOWN_2MONTH" hidden="1">"c16561"</definedName>
    <definedName name="IQ_NAV_SHARE_EST_DOWN_2MONTH_CIQ" hidden="1">"c16825"</definedName>
    <definedName name="IQ_NAV_SHARE_EST_DOWN_3MONTH" hidden="1">"c16565"</definedName>
    <definedName name="IQ_NAV_SHARE_EST_DOWN_3MONTH_CIQ" hidden="1">"c16829"</definedName>
    <definedName name="IQ_NAV_SHARE_EST_DOWN_MONTH" hidden="1">"c16557"</definedName>
    <definedName name="IQ_NAV_SHARE_EST_DOWN_MONTH_CIQ" hidden="1">"c16821"</definedName>
    <definedName name="IQ_NAV_SHARE_EST_NOTE" hidden="1">"c17522"</definedName>
    <definedName name="IQ_NAV_SHARE_EST_NOTE_CIQ" hidden="1">"c17475"</definedName>
    <definedName name="IQ_NAV_SHARE_EST_NUM_ANALYSTS_2MONTH" hidden="1">"c16559"</definedName>
    <definedName name="IQ_NAV_SHARE_EST_NUM_ANALYSTS_2MONTH_CIQ" hidden="1">"c16823"</definedName>
    <definedName name="IQ_NAV_SHARE_EST_NUM_ANALYSTS_3MONTH" hidden="1">"c16563"</definedName>
    <definedName name="IQ_NAV_SHARE_EST_NUM_ANALYSTS_3MONTH_CIQ" hidden="1">"c16827"</definedName>
    <definedName name="IQ_NAV_SHARE_EST_NUM_ANALYSTS_MONTH" hidden="1">"c16555"</definedName>
    <definedName name="IQ_NAV_SHARE_EST_NUM_ANALYSTS_MONTH_CIQ" hidden="1">"c16819"</definedName>
    <definedName name="IQ_NAV_SHARE_EST_TOTAL_REVISED_2MONTH" hidden="1">"c16562"</definedName>
    <definedName name="IQ_NAV_SHARE_EST_TOTAL_REVISED_2MONTH_CIQ" hidden="1">"c16826"</definedName>
    <definedName name="IQ_NAV_SHARE_EST_TOTAL_REVISED_3MONTH" hidden="1">"c16566"</definedName>
    <definedName name="IQ_NAV_SHARE_EST_TOTAL_REVISED_3MONTH_CIQ" hidden="1">"c16830"</definedName>
    <definedName name="IQ_NAV_SHARE_EST_TOTAL_REVISED_MONTH" hidden="1">"c16558"</definedName>
    <definedName name="IQ_NAV_SHARE_EST_TOTAL_REVISED_MONTH_CIQ" hidden="1">"c16822"</definedName>
    <definedName name="IQ_NAV_SHARE_EST_UP_2MONTH" hidden="1">"c16560"</definedName>
    <definedName name="IQ_NAV_SHARE_EST_UP_2MONTH_CIQ" hidden="1">"c16824"</definedName>
    <definedName name="IQ_NAV_SHARE_EST_UP_3MONTH" hidden="1">"c16564"</definedName>
    <definedName name="IQ_NAV_SHARE_EST_UP_3MONTH_CIQ" hidden="1">"c16828"</definedName>
    <definedName name="IQ_NAV_SHARE_EST_UP_MONTH" hidden="1">"c16556"</definedName>
    <definedName name="IQ_NAV_SHARE_EST_UP_MONTH_CIQ" hidden="1">"c16820"</definedName>
    <definedName name="IQ_NAV_SHARE_HIGH_EST" hidden="1">"c5612"</definedName>
    <definedName name="IQ_NAV_SHARE_HIGH_EST_CIQ" hidden="1">"c12035"</definedName>
    <definedName name="IQ_NAV_SHARE_LOW_EST" hidden="1">"c5613"</definedName>
    <definedName name="IQ_NAV_SHARE_LOW_EST_CIQ" hidden="1">"c12036"</definedName>
    <definedName name="IQ_NAV_SHARE_MEDIAN_EST" hidden="1">"c5610"</definedName>
    <definedName name="IQ_NAV_SHARE_MEDIAN_EST_CIQ" hidden="1">"c12033"</definedName>
    <definedName name="IQ_NAV_SHARE_NUM_EST" hidden="1">"c5614"</definedName>
    <definedName name="IQ_NAV_SHARE_NUM_EST_CIQ" hidden="1">"c12037"</definedName>
    <definedName name="IQ_NAV_SHARE_RE" hidden="1">"c16011"</definedName>
    <definedName name="IQ_NAV_SHARE_STDDEV_EST" hidden="1">"c5611"</definedName>
    <definedName name="IQ_NAV_SHARE_STDDEV_EST_CIQ" hidden="1">"c12034"</definedName>
    <definedName name="IQ_NAV_STDDEV_EST" hidden="1">"c1756"</definedName>
    <definedName name="IQ_NAV_STDDEV_EST_CIQ" hidden="1">"c18149"</definedName>
    <definedName name="IQ_NCLS_CLOSED_END_1_4_FAM_LOANS_TOT_LOANS_FFIEC" hidden="1">"c13891"</definedName>
    <definedName name="IQ_NCLS_CLOSED_END_1_4_FAMILY_LOANS_TOTAL_LOANS_THRIFT" hidden="1">"c25769"</definedName>
    <definedName name="IQ_NCLS_COMM_IND_LOANS_TOT_LOANS_FFIEC" hidden="1">"c13898"</definedName>
    <definedName name="IQ_NCLS_COMM_LOANS_TOTAL_LOANS_THRIFT" hidden="1">"c25775"</definedName>
    <definedName name="IQ_NCLS_COMM_RE_FARM_LOANS_TOT_LOANS_FFIEC" hidden="1">"c13897"</definedName>
    <definedName name="IQ_NCLS_COMM_RE_FARM_LOANS_TOTAL_LOANS_THRIFT" hidden="1">"c25771"</definedName>
    <definedName name="IQ_NCLS_COMM_RE_NONFARM_NONRES_TOT_LOANS_FFIEC" hidden="1">"c13896"</definedName>
    <definedName name="IQ_NCLS_COMM_RE_NONFARM_NONRESIDENTIAL_TOTAL_LOANS_THRIFT" hidden="1">"c25773"</definedName>
    <definedName name="IQ_NCLS_CONST_LAND_DEV_LOANS_TOT_LOANS_FFIEC" hidden="1">"c13890"</definedName>
    <definedName name="IQ_NCLS_CONSTRUCTION_LAND_DEVELOPMENT_LOANS_TOTAL_LOANS_THRIFT" hidden="1">"c25767"</definedName>
    <definedName name="IQ_NCLS_CONSUMER_LOANS_TOT_LOANS_FFIEC" hidden="1">"c13899"</definedName>
    <definedName name="IQ_NCLS_CONSUMER_LOANS_TOTAL_LOANS_THRIFT" hidden="1">"c25776"</definedName>
    <definedName name="IQ_NCLS_FARM_LOANS_TOT_LOANS_FFIEC" hidden="1">"c13895"</definedName>
    <definedName name="IQ_NCLS_HOME_EQUITY_LOANS_TOT_LOANS_FFIEC" hidden="1">"c13892"</definedName>
    <definedName name="IQ_NCLS_LAND_LOANS_TOTAL_LOANS_THRIFT" hidden="1">"c25772"</definedName>
    <definedName name="IQ_NCLS_MULTIFAM_5_LOANS_TOT_LOANS_FFIEC" hidden="1">"c13894"</definedName>
    <definedName name="IQ_NCLS_MULTIFAMILY_5_MORE_LOANS_TOTAL_LOANS_THRIFT" hidden="1">"c25770"</definedName>
    <definedName name="IQ_NCLS_TOT_1_4_FAM_LOANS_TOT_LOANS_FFIEC" hidden="1">"c13893"</definedName>
    <definedName name="IQ_NCLS_TOT_LEASES_TOT_LOANS_FFIEC" hidden="1">"c13900"</definedName>
    <definedName name="IQ_NCLS_TOT_LOANS_TOT_LOANS_FFIEC" hidden="1">"c13901"</definedName>
    <definedName name="IQ_NCLS_TOTAL_1_4_FAMILY_LOANS_TOTAL_LOANS_THRIFT" hidden="1">"c25768"</definedName>
    <definedName name="IQ_NCLS_TOTAL_LOANS_TOTAL_LOANS_THRIFT" hidden="1">"c25765"</definedName>
    <definedName name="IQ_NCLS_TOTAL_MORTGAGE_LOANS_TOTAL_LOANS_THRIFT" hidden="1">"c25766"</definedName>
    <definedName name="IQ_NCLS_TOTAL_NON_RE_LOANS_TOTAL_LOANS_THRIFT" hidden="1">"c25774"</definedName>
    <definedName name="IQ_NCOS_CLOSED_END_1_4_FAM_LOANS_TOT_LOANS_FFIEC" hidden="1">"c13879"</definedName>
    <definedName name="IQ_NCOS_CLOSED_END_1_4_FAMILY_LOANS_TOTAL_LOANS_THRIFT" hidden="1">"c25757"</definedName>
    <definedName name="IQ_NCOS_COMM_IND_LOANS_TOT_LOANS_FFIEC" hidden="1">"c13886"</definedName>
    <definedName name="IQ_NCOS_COMM_LOANS_TOTAL_LOANS_THRIFT" hidden="1">"c25763"</definedName>
    <definedName name="IQ_NCOS_COMM_RE_FARM_LOANS_TOT_LOANS_FFIEC" hidden="1">"c13885"</definedName>
    <definedName name="IQ_NCOS_COMM_RE_FARM_LOANS_TOTAL_LOANS_THRIFT" hidden="1">"c25759"</definedName>
    <definedName name="IQ_NCOS_COMM_RE_NONFARM_NONRES_TOT_LOANS_FFIEC" hidden="1">"c13884"</definedName>
    <definedName name="IQ_NCOS_COMM_RE_NONFARM_NONRESIDENTIAL_TOTAL_LOANS_THRIFT" hidden="1">"c25761"</definedName>
    <definedName name="IQ_NCOS_CONST_LAND_DEV_LOANS_TOT_LOANS_FFIEC" hidden="1">"c13878"</definedName>
    <definedName name="IQ_NCOS_CONSTRUCTION_LAND_DEVELOPMENT_LOANS_TOTAL_LOANS_THRIFT" hidden="1">"c25755"</definedName>
    <definedName name="IQ_NCOS_CONSUMER_LOANS_TOT_LOANS_FFIEC" hidden="1">"c13887"</definedName>
    <definedName name="IQ_NCOS_CONSUMER_LOANS_TOTAL_LOANS_THRIFT" hidden="1">"c25764"</definedName>
    <definedName name="IQ_NCOS_FARM_LOANS_TOT_LOANS_FFIEC" hidden="1">"c13883"</definedName>
    <definedName name="IQ_NCOS_HOME_EQUITY_LOANS_TOT_LOANS_FFIEC" hidden="1">"c13880"</definedName>
    <definedName name="IQ_NCOS_LAND_LOANS_TOTAL_LOANS_THRIFT" hidden="1">"c25760"</definedName>
    <definedName name="IQ_NCOS_MULTIFAM_5_LOANS_TOT_LOANS_FFIEC" hidden="1">"c13882"</definedName>
    <definedName name="IQ_NCOS_MULTIFAMILY_5_MORE_LOANS_TOTAL_LOANS_THRIFT" hidden="1">"c25758"</definedName>
    <definedName name="IQ_NCOS_TOT_1_4_FAM_LOANS_TOT_LOANS_FFIEC" hidden="1">"c13881"</definedName>
    <definedName name="IQ_NCOS_TOT_LEASES_TOT_LOANS_FFIEC" hidden="1">"c13888"</definedName>
    <definedName name="IQ_NCOS_TOT_LOANS_TOT_LOANS_FFIEC" hidden="1">"c13889"</definedName>
    <definedName name="IQ_NCOS_TOTAL_1_4_FAMILY_LOANS_TOTAL_LOANS_THRIFT" hidden="1">"c25756"</definedName>
    <definedName name="IQ_NCOS_TOTAL_LOANS_TOTAL_LOANS_THRIFT" hidden="1">"c25753"</definedName>
    <definedName name="IQ_NCOS_TOTAL_MORTGAGE_LOANS_TOTAL_LOANS_THRIFT" hidden="1">"c25754"</definedName>
    <definedName name="IQ_NCOS_TOTAL_NON_RE_LOANS_TOTAL_LOANS_THRIFT" hidden="1">"c25762"</definedName>
    <definedName name="IQ_NEARBY_CONTRACT_ID" hidden="1">"c14328"</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DOWN_2MONTH" hidden="1">"c16513"</definedName>
    <definedName name="IQ_NET_DEBT_EST_DOWN_2MONTH_CIQ" hidden="1">"c16777"</definedName>
    <definedName name="IQ_NET_DEBT_EST_DOWN_3MONTH" hidden="1">"c16517"</definedName>
    <definedName name="IQ_NET_DEBT_EST_DOWN_3MONTH_CIQ" hidden="1">"c16781"</definedName>
    <definedName name="IQ_NET_DEBT_EST_DOWN_MONTH" hidden="1">"c16509"</definedName>
    <definedName name="IQ_NET_DEBT_EST_DOWN_MONTH_CIQ" hidden="1">"c16773"</definedName>
    <definedName name="IQ_NET_DEBT_EST_NOTE" hidden="1">"c17518"</definedName>
    <definedName name="IQ_NET_DEBT_EST_NOTE_CIQ" hidden="1">"c17471"</definedName>
    <definedName name="IQ_NET_DEBT_EST_NUM_ANALYSTS_2MONTH" hidden="1">"c16511"</definedName>
    <definedName name="IQ_NET_DEBT_EST_NUM_ANALYSTS_2MONTH_CIQ" hidden="1">"c16775"</definedName>
    <definedName name="IQ_NET_DEBT_EST_NUM_ANALYSTS_3MONTH" hidden="1">"c16515"</definedName>
    <definedName name="IQ_NET_DEBT_EST_NUM_ANALYSTS_3MONTH_CIQ" hidden="1">"c16779"</definedName>
    <definedName name="IQ_NET_DEBT_EST_NUM_ANALYSTS_MONTH" hidden="1">"c16507"</definedName>
    <definedName name="IQ_NET_DEBT_EST_NUM_ANALYSTS_MONTH_CIQ" hidden="1">"c16771"</definedName>
    <definedName name="IQ_NET_DEBT_EST_TOTAL_REVISED_2MONTH" hidden="1">"c16514"</definedName>
    <definedName name="IQ_NET_DEBT_EST_TOTAL_REVISED_2MONTH_CIQ" hidden="1">"c16778"</definedName>
    <definedName name="IQ_NET_DEBT_EST_TOTAL_REVISED_3MONTH" hidden="1">"c16518"</definedName>
    <definedName name="IQ_NET_DEBT_EST_TOTAL_REVISED_3MONTH_CIQ" hidden="1">"c16782"</definedName>
    <definedName name="IQ_NET_DEBT_EST_TOTAL_REVISED_MONTH" hidden="1">"c16510"</definedName>
    <definedName name="IQ_NET_DEBT_EST_TOTAL_REVISED_MONTH_CIQ" hidden="1">"c16774"</definedName>
    <definedName name="IQ_NET_DEBT_EST_UP_2MONTH" hidden="1">"c16512"</definedName>
    <definedName name="IQ_NET_DEBT_EST_UP_2MONTH_CIQ" hidden="1">"c16776"</definedName>
    <definedName name="IQ_NET_DEBT_EST_UP_3MONTH" hidden="1">"c16516"</definedName>
    <definedName name="IQ_NET_DEBT_EST_UP_3MONTH_CIQ" hidden="1">"c16780"</definedName>
    <definedName name="IQ_NET_DEBT_EST_UP_MONTH" hidden="1">"c16508"</definedName>
    <definedName name="IQ_NET_DEBT_EST_UP_MONTH_CIQ" hidden="1">"c16772"</definedName>
    <definedName name="IQ_NET_DEBT_GUIDANCE" hidden="1">"c4467"</definedName>
    <definedName name="IQ_NET_DEBT_HIGH_EST" hidden="1">"c3518"</definedName>
    <definedName name="IQ_NET_DEBT_HIGH_EST_CIQ" hidden="1">"c3816"</definedName>
    <definedName name="IQ_NET_DEBT_HIGH_GUIDANCE" hidden="1">"c4181"</definedName>
    <definedName name="IQ_NET_DEBT_ISSUED" hidden="1">"c751"</definedName>
    <definedName name="IQ_NET_DEBT_ISSUED_BNK" hidden="1">"c752"</definedName>
    <definedName name="IQ_NET_DEBT_ISSUED_CM"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GUIDANCE" hidden="1">"c4221"</definedName>
    <definedName name="IQ_NET_DEBT_MEDIAN_EST" hidden="1">"c3520"</definedName>
    <definedName name="IQ_NET_DEBT_MEDIAN_EST_CIQ" hidden="1">"c3815"</definedName>
    <definedName name="IQ_NET_DEBT_NUM_EST" hidden="1">"c3515"</definedName>
    <definedName name="IQ_NET_DEBT_NUM_EST_CIQ" hidden="1">"c3818"</definedName>
    <definedName name="IQ_NET_DEBT_STDDEV_EST" hidden="1">"c3516"</definedName>
    <definedName name="IQ_NET_DEBT_STDDEV_EST_CIQ" hidden="1">"c3819"</definedName>
    <definedName name="IQ_NET_EARNED" hidden="1">"c2734"</definedName>
    <definedName name="IQ_NET_FED_FUNDS_PURCHASED_TOTAL_ASSETS_THRIFT" hidden="1">"c25704"</definedName>
    <definedName name="IQ_NET_FIDUCIARY_RELATED_SERVICES_INC_THRIFT" hidden="1">"c24815"</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AFS_SEC_THRIFT" hidden="1">"c24770"</definedName>
    <definedName name="IQ_NET_GAIN_SALE_LOANS_HELD_INV_THRIFT" hidden="1">"c24774"</definedName>
    <definedName name="IQ_NET_GAIN_SALE_LOANS_LEASES_HFS_THRIFT" hidden="1">"c24771"</definedName>
    <definedName name="IQ_NET_GAIN_SALE_OTHER_ASSETS_HELD_INV_THRIFT" hidden="1">"c24775"</definedName>
    <definedName name="IQ_NET_GAIN_SALE_OTHER_ASSETS_HFS_THRIFT" hidden="1">"c24772"</definedName>
    <definedName name="IQ_NET_GAIN_SALE_PREMISES_FIXED_ASSETS_EXP_FFIEC" hidden="1">"c15372"</definedName>
    <definedName name="IQ_NET_GAIN_SALE_PREMISES_FIXED_ASSETS_INC_FFIEC" hidden="1">"c15369"</definedName>
    <definedName name="IQ_NET_GAIN_SALE_SEC_HTM_THRIFT" hidden="1">"c24773"</definedName>
    <definedName name="IQ_NET_GAINS_FIN_ASSETS_LIABILITIES_FV_THRIFT" hidden="1">"c24776"</definedName>
    <definedName name="IQ_NET_IMPAIR_LOSS_FFIEC" hidden="1">"c25848"</definedName>
    <definedName name="IQ_NET_INC" hidden="1">"c1394"</definedName>
    <definedName name="IQ_NET_INC_BEFORE" hidden="1">"c1368"</definedName>
    <definedName name="IQ_NET_INC_CF" hidden="1">"c1397"</definedName>
    <definedName name="IQ_NET_INC_MARGIN" hidden="1">"c1398"</definedName>
    <definedName name="IQ_NET_INCOME_AVG_ASSETS_THRIFT" hidden="1">"c25661"</definedName>
    <definedName name="IQ_NET_INCOME_HOMEBUILDING_SALES" hidden="1">"c15818"</definedName>
    <definedName name="IQ_NET_INCOME_LH_FFIEC" hidden="1">"c13110"</definedName>
    <definedName name="IQ_NET_INCOME_LOCOM_ADJUST_THRIFT" hidden="1">"c24779"</definedName>
    <definedName name="IQ_NET_INCOME_LOSS_ATTRIBUTABLE_SAVINGS_ASSOCIATION_THRIFT" hidden="1">"c25009"</definedName>
    <definedName name="IQ_NET_INCOME_PC_FFIEC" hidden="1">"c13103"</definedName>
    <definedName name="IQ_NET_INCOME_REPOSSESS_ASSETS_THRIFT" hidden="1">"c24778"</definedName>
    <definedName name="IQ_NET_INCOME_SALE_ASSETS_HFS_AFS_SEC_THRIFT" hidden="1">"c24769"</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CM" hidden="1">"c765"</definedName>
    <definedName name="IQ_NET_INT_INC_FIN" hidden="1">"c766"</definedName>
    <definedName name="IQ_NET_INT_INC_TOTAL_REV" hidden="1">"c767"</definedName>
    <definedName name="IQ_NET_INT_INCOME_AFTER_PROVISION_THRIFT" hidden="1">"c25871"</definedName>
    <definedName name="IQ_NET_INT_INCOME_AVG_ASSET" hidden="1">"c15706"</definedName>
    <definedName name="IQ_NET_INT_INCOME_AVG_ASSETS_THRIFT" hidden="1">"c25649"</definedName>
    <definedName name="IQ_NET_INT_INCOME_AVG_EARNING_ASSETS_THRIFT" hidden="1">"c25668"</definedName>
    <definedName name="IQ_NET_INT_INCOME_FFIEC" hidden="1">"c13001"</definedName>
    <definedName name="IQ_NET_INT_INCOME_FTE_FFIEC" hidden="1">"c13036"</definedName>
    <definedName name="IQ_NET_INT_INCOME_THRIFT" hidden="1">"c24765"</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_LOSSES_AVG_LOANS_THRIFT" hidden="1">"c25635"</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CORE_DEPOSITS_THRIFT" hidden="1">"c25628"</definedName>
    <definedName name="IQ_NET_LOANS_DEPOSITS_FFIEC" hidden="1">"c13340"</definedName>
    <definedName name="IQ_NET_LOANS_EQUITY_FFIEC" hidden="1">"c13347"</definedName>
    <definedName name="IQ_NET_LOANS_EQUITY_THRIFT" hidden="1">"c25632"</definedName>
    <definedName name="IQ_NET_LOANS_LEASES_LETTERS_CREDIT_TOTAL_ASSETS_THRIFT" hidden="1">"c25698"</definedName>
    <definedName name="IQ_NET_LOANS_LEASES_TOTAL_ASSETS_THRIFT" hidden="1">"c25694"</definedName>
    <definedName name="IQ_NET_LOANS_TOTAL_DEPOSITS" hidden="1">"c779"</definedName>
    <definedName name="IQ_NET_LOANS_TOTAL_DEPOSITS_THRIFT" hidden="1">"c25627"</definedName>
    <definedName name="IQ_NET_LOSSES" hidden="1">"c15873"</definedName>
    <definedName name="IQ_NET_LOSSES_FIDUCIARY_RELATED_SERVICES_THRIFT" hidden="1">"c24813"</definedName>
    <definedName name="IQ_NET_NEW_CLIENT_ASSETS" hidden="1">"c20430"</definedName>
    <definedName name="IQ_NET_NONCORE_FUNDING_DEPENDENCE_SHORT_TERM_THRIFT" hidden="1">"c25624"</definedName>
    <definedName name="IQ_NET_NONCORE_FUNDING_DEPENDENCE_THRIFT" hidden="1">"c25623"</definedName>
    <definedName name="IQ_NET_NONINTEREST_INC_EXP_INTERNATIONAL_OPS_FFIEC" hidden="1">"c15387"</definedName>
    <definedName name="IQ_NET_OCCUPANCY_EXP_ADJUSTED_OPERATING_INCOME_THRIFT" hidden="1">"c25686"</definedName>
    <definedName name="IQ_NET_PC_WRITTEN" hidden="1">"c1027"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PROVISION_LOSS_GVA_THRIFT" hidden="1">"c25092"</definedName>
    <definedName name="IQ_NET_PROVISION_LOSS_SVA_THRIFT" hidden="1">"c25100"</definedName>
    <definedName name="IQ_NET_PROVISION_LOSS_TVA_THRIFT" hidden="1">"c25107"</definedName>
    <definedName name="IQ_NET_RENTAL_EXP_FN" hidden="1">"c780"</definedName>
    <definedName name="IQ_NET_SECURITIZATION_INC_FOREIGN_FFIEC" hidden="1">"c15379"</definedName>
    <definedName name="IQ_NET_SERVICING_FEES_ADJUSTED_OPERATING_INCOME_THRIFT" hidden="1">"c25690"</definedName>
    <definedName name="IQ_NET_TO_GROSS_EARNED" hidden="1">"c2750"</definedName>
    <definedName name="IQ_NET_TO_GROSS_WRITTEN" hidden="1">"c2729"</definedName>
    <definedName name="IQ_NET_WORKING_CAP" hidden="1">"c3493"</definedName>
    <definedName name="IQ_NET_WRITTEN" hidden="1">"c2728"</definedName>
    <definedName name="IQ_NEW_BASIS_ACCOUNTING_ADJUSTMENTS_SAVINGS_ASSOCIATION_THRIFT" hidden="1">"c25015"</definedName>
    <definedName name="IQ_NEW_DEPOSITS_RECEIVED_LESS_DEPOSITS_WITHDRAWN_THRIFT" hidden="1">"c25343"</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CONTRACT_ID" hidden="1">"c13928"</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ANK_NONCONTROLLING_INT_THRIFT" hidden="1">"c24798"</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COMPANY" hidden="1">"c25786"</definedName>
    <definedName name="IQ_NI_EST" hidden="1">"c1716"</definedName>
    <definedName name="IQ_NI_EST_CIQ" hidden="1">"c4702"</definedName>
    <definedName name="IQ_NI_EST_DOWN_2MONTH" hidden="1">"c16429"</definedName>
    <definedName name="IQ_NI_EST_DOWN_2MONTH_CIQ" hidden="1">"c16717"</definedName>
    <definedName name="IQ_NI_EST_DOWN_3MONTH" hidden="1">"c16433"</definedName>
    <definedName name="IQ_NI_EST_DOWN_3MONTH_CIQ" hidden="1">"c16721"</definedName>
    <definedName name="IQ_NI_EST_DOWN_MONTH" hidden="1">"c16425"</definedName>
    <definedName name="IQ_NI_EST_DOWN_MONTH_CIQ" hidden="1">"c16713"</definedName>
    <definedName name="IQ_NI_EST_NOTE" hidden="1">"c17514"</definedName>
    <definedName name="IQ_NI_EST_NOTE_CIQ" hidden="1">"c17467"</definedName>
    <definedName name="IQ_NI_EST_NUM_ANALYSTS_2MONTH" hidden="1">"c16427"</definedName>
    <definedName name="IQ_NI_EST_NUM_ANALYSTS_2MONTH_CIQ" hidden="1">"c16715"</definedName>
    <definedName name="IQ_NI_EST_NUM_ANALYSTS_3MONTH" hidden="1">"c16431"</definedName>
    <definedName name="IQ_NI_EST_NUM_ANALYSTS_3MONTH_CIQ" hidden="1">"c16719"</definedName>
    <definedName name="IQ_NI_EST_NUM_ANALYSTS_MONTH" hidden="1">"c16423"</definedName>
    <definedName name="IQ_NI_EST_NUM_ANALYSTS_MONTH_CIQ" hidden="1">"c16711"</definedName>
    <definedName name="IQ_NI_EST_TOTAL_REVISED_2MONTH" hidden="1">"c16430"</definedName>
    <definedName name="IQ_NI_EST_TOTAL_REVISED_2MONTH_CIQ" hidden="1">"c16718"</definedName>
    <definedName name="IQ_NI_EST_TOTAL_REVISED_3MONTH" hidden="1">"c16434"</definedName>
    <definedName name="IQ_NI_EST_TOTAL_REVISED_3MONTH_CIQ" hidden="1">"c16722"</definedName>
    <definedName name="IQ_NI_EST_TOTAL_REVISED_MONTH" hidden="1">"c16426"</definedName>
    <definedName name="IQ_NI_EST_TOTAL_REVISED_MONTH_CIQ" hidden="1">"c16714"</definedName>
    <definedName name="IQ_NI_EST_UP_2MONTH" hidden="1">"c16428"</definedName>
    <definedName name="IQ_NI_EST_UP_2MONTH_CIQ" hidden="1">"c16716"</definedName>
    <definedName name="IQ_NI_EST_UP_3MONTH" hidden="1">"c16432"</definedName>
    <definedName name="IQ_NI_EST_UP_3MONTH_CIQ" hidden="1">"c16720"</definedName>
    <definedName name="IQ_NI_EST_UP_MONTH" hidden="1">"c16424"</definedName>
    <definedName name="IQ_NI_EST_UP_MONTH_CIQ" hidden="1">"c16712"</definedName>
    <definedName name="IQ_NI_FFIEC" hidden="1">"c13034"</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CIQ" hidden="1">"c4709"</definedName>
    <definedName name="IQ_NI_GW_EST_DOWN_2MONTH" hidden="1">"c16453"</definedName>
    <definedName name="IQ_NI_GW_EST_DOWN_2MONTH_CIQ" hidden="1">"c16741"</definedName>
    <definedName name="IQ_NI_GW_EST_DOWN_3MONTH" hidden="1">"c16457"</definedName>
    <definedName name="IQ_NI_GW_EST_DOWN_3MONTH_CIQ" hidden="1">"c16745"</definedName>
    <definedName name="IQ_NI_GW_EST_DOWN_MONTH" hidden="1">"c16449"</definedName>
    <definedName name="IQ_NI_GW_EST_DOWN_MONTH_CIQ" hidden="1">"c16737"</definedName>
    <definedName name="IQ_NI_GW_EST_NOTE" hidden="1">"c17516"</definedName>
    <definedName name="IQ_NI_GW_EST_NOTE_CIQ" hidden="1">"c17469"</definedName>
    <definedName name="IQ_NI_GW_EST_NUM_ANALYSTS_2MONTH" hidden="1">"c16451"</definedName>
    <definedName name="IQ_NI_GW_EST_NUM_ANALYSTS_2MONTH_CIQ" hidden="1">"c16739"</definedName>
    <definedName name="IQ_NI_GW_EST_NUM_ANALYSTS_3MONTH" hidden="1">"c16455"</definedName>
    <definedName name="IQ_NI_GW_EST_NUM_ANALYSTS_3MONTH_CIQ" hidden="1">"c16743"</definedName>
    <definedName name="IQ_NI_GW_EST_NUM_ANALYSTS_MONTH" hidden="1">"c16447"</definedName>
    <definedName name="IQ_NI_GW_EST_NUM_ANALYSTS_MONTH_CIQ" hidden="1">"c16735"</definedName>
    <definedName name="IQ_NI_GW_EST_TOTAL_REVISED_2MONTH" hidden="1">"c16454"</definedName>
    <definedName name="IQ_NI_GW_EST_TOTAL_REVISED_2MONTH_CIQ" hidden="1">"c16742"</definedName>
    <definedName name="IQ_NI_GW_EST_TOTAL_REVISED_3MONTH" hidden="1">"c16458"</definedName>
    <definedName name="IQ_NI_GW_EST_TOTAL_REVISED_3MONTH_CIQ" hidden="1">"c16746"</definedName>
    <definedName name="IQ_NI_GW_EST_TOTAL_REVISED_MONTH" hidden="1">"c16450"</definedName>
    <definedName name="IQ_NI_GW_EST_TOTAL_REVISED_MONTH_CIQ" hidden="1">"c16738"</definedName>
    <definedName name="IQ_NI_GW_EST_UP_2MONTH" hidden="1">"c16452"</definedName>
    <definedName name="IQ_NI_GW_EST_UP_2MONTH_CIQ" hidden="1">"c16740"</definedName>
    <definedName name="IQ_NI_GW_EST_UP_3MONTH" hidden="1">"c16456"</definedName>
    <definedName name="IQ_NI_GW_EST_UP_3MONTH_CIQ" hidden="1">"c16744"</definedName>
    <definedName name="IQ_NI_GW_EST_UP_MONTH" hidden="1">"c16448"</definedName>
    <definedName name="IQ_NI_GW_EST_UP_MONTH_CIQ" hidden="1">"c16736"</definedName>
    <definedName name="IQ_NI_GW_GUIDANCE" hidden="1">"c4471"</definedName>
    <definedName name="IQ_NI_GW_HIGH_EST" hidden="1">"c1725"</definedName>
    <definedName name="IQ_NI_GW_HIGH_EST_CIQ" hidden="1">"c4711"</definedName>
    <definedName name="IQ_NI_GW_HIGH_GUIDANCE" hidden="1">"c4178"</definedName>
    <definedName name="IQ_NI_GW_LOW_EST" hidden="1">"c1726"</definedName>
    <definedName name="IQ_NI_GW_LOW_EST_CIQ" hidden="1">"c4712"</definedName>
    <definedName name="IQ_NI_GW_LOW_GUIDANCE" hidden="1">"c4218"</definedName>
    <definedName name="IQ_NI_GW_MEDIAN_EST" hidden="1">"c1724"</definedName>
    <definedName name="IQ_NI_GW_MEDIAN_EST_CIQ" hidden="1">"c4710"</definedName>
    <definedName name="IQ_NI_GW_NUM_EST" hidden="1">"c1727"</definedName>
    <definedName name="IQ_NI_GW_NUM_EST_CIQ" hidden="1">"c4713"</definedName>
    <definedName name="IQ_NI_GW_STDDEV_EST" hidden="1">"c1728"</definedName>
    <definedName name="IQ_NI_GW_STDDEV_EST_CIQ" hidden="1">"c4714"</definedName>
    <definedName name="IQ_NI_HIGH_EST" hidden="1">"c1718"</definedName>
    <definedName name="IQ_NI_HIGH_EST_CIQ" hidden="1">"c4704"</definedName>
    <definedName name="IQ_NI_HIGH_GUIDANCE" hidden="1">"c4176"</definedName>
    <definedName name="IQ_NI_LOW_EST" hidden="1">"c1719"</definedName>
    <definedName name="IQ_NI_LOW_EST_CIQ" hidden="1">"c4705"</definedName>
    <definedName name="IQ_NI_LOW_GUIDANCE" hidden="1">"c4216"</definedName>
    <definedName name="IQ_NI_MARGIN" hidden="1">"c794"</definedName>
    <definedName name="IQ_NI_MEDIAN_EST" hidden="1">"c1717"</definedName>
    <definedName name="IQ_NI_MEDIAN_EST_CIQ" hidden="1">"c4703"</definedName>
    <definedName name="IQ_NI_NON_CONTROLLING_INTERESTS_FFIEC" hidden="1">"c15366"</definedName>
    <definedName name="IQ_NI_NONCONTROLLING_INT_THRIFT" hidden="1">"c24799"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REPORTED_EST" hidden="1">"c1730"</definedName>
    <definedName name="IQ_NI_REPORTED_EST_CIQ" hidden="1">"c4716"</definedName>
    <definedName name="IQ_NI_REPORTED_EST_DOWN_2MONTH" hidden="1">"c16441"</definedName>
    <definedName name="IQ_NI_REPORTED_EST_DOWN_2MONTH_CIQ" hidden="1">"c16729"</definedName>
    <definedName name="IQ_NI_REPORTED_EST_DOWN_3MONTH" hidden="1">"c16445"</definedName>
    <definedName name="IQ_NI_REPORTED_EST_DOWN_3MONTH_CIQ" hidden="1">"c16733"</definedName>
    <definedName name="IQ_NI_REPORTED_EST_DOWN_MONTH" hidden="1">"c16437"</definedName>
    <definedName name="IQ_NI_REPORTED_EST_DOWN_MONTH_CIQ" hidden="1">"c16725"</definedName>
    <definedName name="IQ_NI_REPORTED_EST_NOTE" hidden="1">"c17515"</definedName>
    <definedName name="IQ_NI_REPORTED_EST_NOTE_CIQ" hidden="1">"c17468"</definedName>
    <definedName name="IQ_NI_REPORTED_EST_NUM_ANALYSTS_2MONTH" hidden="1">"c16439"</definedName>
    <definedName name="IQ_NI_REPORTED_EST_NUM_ANALYSTS_2MONTH_CIQ" hidden="1">"c16727"</definedName>
    <definedName name="IQ_NI_REPORTED_EST_NUM_ANALYSTS_3MONTH" hidden="1">"c16443"</definedName>
    <definedName name="IQ_NI_REPORTED_EST_NUM_ANALYSTS_3MONTH_CIQ" hidden="1">"c16731"</definedName>
    <definedName name="IQ_NI_REPORTED_EST_NUM_ANALYSTS_MONTH" hidden="1">"c16435"</definedName>
    <definedName name="IQ_NI_REPORTED_EST_NUM_ANALYSTS_MONTH_CIQ" hidden="1">"c16723"</definedName>
    <definedName name="IQ_NI_REPORTED_EST_TOTAL_REVISED_2MONTH" hidden="1">"c16442"</definedName>
    <definedName name="IQ_NI_REPORTED_EST_TOTAL_REVISED_2MONTH_CIQ" hidden="1">"c16730"</definedName>
    <definedName name="IQ_NI_REPORTED_EST_TOTAL_REVISED_3MONTH" hidden="1">"c16446"</definedName>
    <definedName name="IQ_NI_REPORTED_EST_TOTAL_REVISED_3MONTH_CIQ" hidden="1">"c16734"</definedName>
    <definedName name="IQ_NI_REPORTED_EST_TOTAL_REVISED_MONTH" hidden="1">"c16438"</definedName>
    <definedName name="IQ_NI_REPORTED_EST_TOTAL_REVISED_MONTH_CIQ" hidden="1">"c16726"</definedName>
    <definedName name="IQ_NI_REPORTED_EST_UP_2MONTH" hidden="1">"c16440"</definedName>
    <definedName name="IQ_NI_REPORTED_EST_UP_2MONTH_CIQ" hidden="1">"c16728"</definedName>
    <definedName name="IQ_NI_REPORTED_EST_UP_3MONTH" hidden="1">"c16444"</definedName>
    <definedName name="IQ_NI_REPORTED_EST_UP_3MONTH_CIQ" hidden="1">"c16732"</definedName>
    <definedName name="IQ_NI_REPORTED_EST_UP_MONTH" hidden="1">"c16436"</definedName>
    <definedName name="IQ_NI_REPORTED_EST_UP_MONTH_CIQ" hidden="1">"c16724"</definedName>
    <definedName name="IQ_NI_REPORTED_HIGH_EST" hidden="1">"c1732"</definedName>
    <definedName name="IQ_NI_REPORTED_HIGH_EST_CIQ" hidden="1">"c4718"</definedName>
    <definedName name="IQ_NI_REPORTED_LOW_EST" hidden="1">"c1733"</definedName>
    <definedName name="IQ_NI_REPORTED_LOW_EST_CIQ" hidden="1">"c4719"</definedName>
    <definedName name="IQ_NI_REPORTED_MEDIAN_EST" hidden="1">"c1731"</definedName>
    <definedName name="IQ_NI_REPORTED_MEDIAN_EST_CIQ" hidden="1">"c4717"</definedName>
    <definedName name="IQ_NI_REPORTED_NUM_EST" hidden="1">"c1734"</definedName>
    <definedName name="IQ_NI_REPORTED_NUM_EST_CIQ" hidden="1">"c4720"</definedName>
    <definedName name="IQ_NI_REPORTED_STDDEV_EST" hidden="1">"c1735"</definedName>
    <definedName name="IQ_NI_REPORTED_STDDEV_EST_CIQ" hidden="1">"c4721"</definedName>
    <definedName name="IQ_NI_SBC_ACT_OR_EST" hidden="1">"c4474"</definedName>
    <definedName name="IQ_NI_SBC_ACT_OR_EST_CIQ" hidden="1">"c5012"</definedName>
    <definedName name="IQ_NI_SBC_EST" hidden="1">"c4473"</definedName>
    <definedName name="IQ_NI_SBC_EST_CIQ" hidden="1">"c5011"</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HIGH_EST" hidden="1">"c4480"</definedName>
    <definedName name="IQ_NI_SBC_GW_HIGH_EST_CIQ" hidden="1">"c5018"</definedName>
    <definedName name="IQ_NI_SBC_GW_LOW_EST" hidden="1">"c4481"</definedName>
    <definedName name="IQ_NI_SBC_GW_LOW_EST_CIQ" hidden="1">"c5019"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LOW_EST" hidden="1">"c4487"</definedName>
    <definedName name="IQ_NI_SBC_LOW_EST_CIQ" hidden="1">"c5025"</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UBTOTAL_AP" hidden="1">"c8983"</definedName>
    <definedName name="IQ_NI_THRIFT" hidden="1">"c24800"</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MAND_DEPOSITS_THRIFT" hidden="1">"c25007"</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FTER_PROVISION_THRIFT" hidden="1">"c25872"</definedName>
    <definedName name="IQ_NON_INT_EXP_AVG_ASSETS_FFIEC" hidden="1">"c18878"</definedName>
    <definedName name="IQ_NON_INT_EXP_AVG_ASSETS_THRIFT" hidden="1">"c25784"</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THRIFT" hidden="1">"c24793"</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DJUSTED_OPERATING_INCOME_THRIFT" hidden="1">"c25688"</definedName>
    <definedName name="IQ_NON_INT_INCOME_AVG_ASSET" hidden="1">"c15707"</definedName>
    <definedName name="IQ_NON_INT_INCOME_AVG_ASSETS_THRIFT" hidden="1">"c25650"</definedName>
    <definedName name="IQ_NON_INT_INCOME_FFIEC" hidden="1">"c13017"</definedName>
    <definedName name="IQ_NON_INT_INCOME_THRIFT" hidden="1">"c24781"</definedName>
    <definedName name="IQ_NON_INTEREST_BEARING_DEPOSITS_ALL_OTHER_ACCOUNTS_THRIFT" hidden="1">"c25423"</definedName>
    <definedName name="IQ_NON_INTEREST_BEARING_DEPOSITS_EMPLOYEE_BENEFIT_RETIREMENT_RELATED_ACCOUNTS_THRIFT" hidden="1">"c25407"</definedName>
    <definedName name="IQ_NON_INTEREST_BEARING_DEPOSITS_PERSONAL_TRUST_AGENCY_INV_MANAGEMENT_ACCOUNTS_THRIFT" hidden="1">"c25391"</definedName>
    <definedName name="IQ_NON_INTEREST_EXP" hidden="1">"c1400"</definedName>
    <definedName name="IQ_NON_INTEREST_INC" hidden="1">"c1401"</definedName>
    <definedName name="IQ_NON_MORTGAGE_AGRICULTURE_FARMERS_COMM_LOANS_100000_THROUGH_250000_THRIFT" hidden="1">"c24974"</definedName>
    <definedName name="IQ_NON_MORTGAGE_AGRICULTURE_FARMERS_COMM_LOANS_250000_THROUGH_500000_THRIFT" hidden="1">"c24976"</definedName>
    <definedName name="IQ_NON_MORTGAGE_AGRICULTURE_FARMERS_COMM_LOANS_LESS_THAN_EQUAL_100000_THRIFT" hidden="1">"c24972"</definedName>
    <definedName name="IQ_NON_MORTGAGE_LOANS_ADJUSTED_NCOS_TOTAL_TOTAL_THRIFT" hidden="1">"c25209"</definedName>
    <definedName name="IQ_NON_MORTGAGE_LOANS_GVA_CHARGE_OFFS_TOTAL_THRIFT" hidden="1">"c25124"</definedName>
    <definedName name="IQ_NON_MORTGAGE_LOANS_GVA_RECOVERIES_TOTAL_THRIFT" hidden="1">"c25155"</definedName>
    <definedName name="IQ_NON_MORTGAGE_LOANS_SVA_PROVISIONS_TRANSFERS_FROM_GVA_TOTAL_TOTAL_THRIFT" hidden="1">"c25178"</definedName>
    <definedName name="IQ_NON_MORTGAGE_NON_AGRICULTURE_COMM_LOANS_100000_THROUGH_250000_THRIFT" hidden="1">"c24961"</definedName>
    <definedName name="IQ_NON_MORTGAGE_NON_AGRICULTURE_COMM_LOANS_250000_THROUGH_1000000_THRIFT" hidden="1">"c24963"</definedName>
    <definedName name="IQ_NON_MORTGAGE_NON_AGRICULTURE_COMM_LOANS_LESS_THAN_EQUAL_100000_THRIFT" hidden="1">"c24959"</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CORE_FUNDING_TOTAL_ASSETS_THRIFT" hidden="1">"c25700"</definedName>
    <definedName name="IQ_NONCUMULATIVE_PREF_THRIFT" hidden="1">"c24916"</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LOANS_GROSS_LOANS_THRIFT" hidden="1">"c25730"</definedName>
    <definedName name="IQ_NONFARM_NONRES_LOANS_RISK_BASED_CAPITAL_THRIFT" hidden="1">"c25715"</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RES_PROPERTY_CONSTRUCTION_MORTGAGE_LOANS_GVA_CHARGE_OFFS_THRIFT" hidden="1">"c25117"</definedName>
    <definedName name="IQ_NONRES_PROPERTY_CONSTRUCTION_MORTGAGE_LOANS_GVA_RECOVERIES_THRIFT" hidden="1">"c25148"</definedName>
    <definedName name="IQ_NONRES_PROPERTY_DWELLING_UNITS_CONSTRUCTION_MORTGAGE_LOANS_ADJUSTED_NCOS_TOTAL_THRIFT" hidden="1">"c25202"</definedName>
    <definedName name="IQ_NONRES_PROPERTY_DWELLING_UNITS_CONSTRUCTION_MORTGAGE_LOANS_SVA_PROVISIONS_TRANSFERS_FROM_GVA_TOTAL_THRIFT" hidden="1">"c25171"</definedName>
    <definedName name="IQ_NONRES_PROPERTY_EXCEPT_LAND_IN_PROCESS_FORECLOSURE_THRIFT" hidden="1">"c25308"</definedName>
    <definedName name="IQ_NONRES_PROPERTY_EXCEPT_LAND_PML_ADJUSTED_NCOS_TOTAL_THRIFT" hidden="1">"c25207"</definedName>
    <definedName name="IQ_NONRES_PROPERTY_EXCEPT_LAND_PML_GVA_CHARGE_OFFS_THRIFT" hidden="1">"c25122"</definedName>
    <definedName name="IQ_NONRES_PROPERTY_EXCEPT_LAND_PML_GVA_RECOVERIES_THRIFT" hidden="1">"c25153"</definedName>
    <definedName name="IQ_NONRES_PROPERTY_EXCEPT_LAND_PML_SVA_PROVISIONS_TRANSFERS_FROM_GVA_TOTAL_THRIFT" hidden="1">"c25176"</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OBLIGATIONS_FDIC_INC_COVERED_ASSETS_ELIGIBLE_0_PCT_RISK_WEIGHT_THRIFT" hidden="1">"c25053"</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_ACCOUNTS_EXCLUDING_RETIREMENT_ACCOUNTS_GREATER_THAN_250000_THRIFT" hidden="1">"c24989"</definedName>
    <definedName name="IQ_NUMBER_DEPOSIT_ACCOUNTS_EXCLUDING_RETIREMENT_ACCOUNTS_LESS_THAN_250000_THRIFT" hidden="1">"c24988"</definedName>
    <definedName name="IQ_NUMBER_DEPOSIT_ACCOUNTS_THRIFT" hidden="1">"c24987"</definedName>
    <definedName name="IQ_NUMBER_FIDUCIARY_MANAGED_ACCOUNTS_THRIFT" hidden="1">"c25439"</definedName>
    <definedName name="IQ_NUMBER_FTE_EMPLOYEES_THRIFT" hidden="1">"c24929"</definedName>
    <definedName name="IQ_NUMBER_ISSUES_IN_DEFAULT_THRIFT" hidden="1">"c25443"</definedName>
    <definedName name="IQ_NUMBER_LOANS_SECURED_FARM_100000_THROUGH_250000_THRIFT" hidden="1">"c24969"</definedName>
    <definedName name="IQ_NUMBER_LOANS_SECURED_FARM_250000_THROUGH_500000_THRIFT" hidden="1">"c24971"</definedName>
    <definedName name="IQ_NUMBER_LOANS_SECURED_FARM_LESS_THAN_EQUAL_100000_THRIFT" hidden="1">"c24967"</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MORTGAGE_LOANS_SECURED_NON_RES_PROPERTY_100000_THROUGH_250000_THRIFT" hidden="1">"c24955"</definedName>
    <definedName name="IQ_NUMBER_MORTGAGE_LOANS_SECURED_NON_RES_PROPERTY_250000_THROUGH_1000000_THRIFT" hidden="1">"c24957"</definedName>
    <definedName name="IQ_NUMBER_MORTGAGE_LOANS_SECURED_NON_RES_PROPERTY_LESS_THAN_EQUAL_100000_THRIFT" hidden="1">"c24953"</definedName>
    <definedName name="IQ_NUMBER_MORTGAGE_LOANS_SECURED_NON_RES_PROPERTY_THRIFT" hidden="1">"c24958"</definedName>
    <definedName name="IQ_NUMBER_NON_MORTGAGE_AGRICULTURE_FARMERS_COMM_LOANS_100000_THROUGH_250000_THRIFT" hidden="1">"c24975"</definedName>
    <definedName name="IQ_NUMBER_NON_MORTGAGE_AGRICULTURE_FARMERS_COMM_LOANS_250000_THROUGH_500000_THRIFT" hidden="1">"c24977"</definedName>
    <definedName name="IQ_NUMBER_NON_MORTGAGE_AGRICULTURE_FARMERS_COMM_LOANS_LESS_THAN_EQUAL_100000_THRIFT" hidden="1">"c24973"</definedName>
    <definedName name="IQ_NUMBER_NON_MORTGAGE_LOANS_EXCEPT_CREDIT_CARD_LOANS_THRIFT" hidden="1">"c24965"</definedName>
    <definedName name="IQ_NUMBER_NON_MORTGAGE_NON_AGRICULTURE_COMM_LOANS_100000_THROUGH_250000_THRIFT" hidden="1">"c24962"</definedName>
    <definedName name="IQ_NUMBER_NON_MORTGAGE_NON_AGRICULTURE_COMM_LOANS_250000_THROUGH_1000000_THRIFT" hidden="1">"c24964"</definedName>
    <definedName name="IQ_NUMBER_NON_MORTGAGE_NON_AGRICULTURE_COMM_LOANS_LESS_THAN_EQUAL_100000_THRIFT" hidden="1">"c24960"</definedName>
    <definedName name="IQ_NUMBER_NONINTEREST_BEARING_TRANSACTION_ACCOUNTS_MORE_THAN_250000_THRIFT" hidden="1">"c25583"</definedName>
    <definedName name="IQ_NUMBER_RETIREMENT_DEPOSIT_ACCOUNTS_GREATER_THAN_250000_THRIFT" hidden="1">"c24993"</definedName>
    <definedName name="IQ_NUMBER_RETIREMENT_DEPOSIT_ACCOUNTS_LESS_THAN_250000_THRIFT" hidden="1">"c24992"</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AVG_ASSETS_THRIFT" hidden="1">"c25663"</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ECD_LEAD_INDICATOR" hidden="1">"c20953"</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FFICE_OCCUPANCY_EQUIP_EXP_THRIFT" hidden="1">"c24787"</definedName>
    <definedName name="IQ_OFFICE_PREMISES_EQUIPMENT_THRIFT" hidden="1">"c24882"</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_END_LINES_CREDIT_THRIFT" hidden="1">"c25608"</definedName>
    <definedName name="IQ_OPEN_INTEREST" hidden="1">"c13931"</definedName>
    <definedName name="IQ_OPENPRICE" hidden="1">"c848"</definedName>
    <definedName name="IQ_OPER_INC" hidden="1">"c849"</definedName>
    <definedName name="IQ_OPER_INC_ACT_OR_EST" hidden="1">"c2220"</definedName>
    <definedName name="IQ_OPER_INC_ACT_OR_EST_CIQ" hidden="1">"c12019"</definedName>
    <definedName name="IQ_OPER_INC_CM" hidden="1">"c850"</definedName>
    <definedName name="IQ_OPER_INC_EST" hidden="1">"c1688"</definedName>
    <definedName name="IQ_OPER_INC_EST_CIQ" hidden="1">"c12010"</definedName>
    <definedName name="IQ_OPER_INC_EST_DOWN_2MONTH" hidden="1">"c16369"</definedName>
    <definedName name="IQ_OPER_INC_EST_DOWN_3MONTH" hidden="1">"c16373"</definedName>
    <definedName name="IQ_OPER_INC_EST_DOWN_MONTH" hidden="1">"c16365"</definedName>
    <definedName name="IQ_OPER_INC_EST_NUM_ANALYSTS_2MONTH" hidden="1">"c16367"</definedName>
    <definedName name="IQ_OPER_INC_EST_NUM_ANALYSTS_3MONTH" hidden="1">"c16371"</definedName>
    <definedName name="IQ_OPER_INC_EST_NUM_ANALYSTS_MONTH" hidden="1">"c16363"</definedName>
    <definedName name="IQ_OPER_INC_EST_TOTAL_REVISED_2MONTH" hidden="1">"c16370"</definedName>
    <definedName name="IQ_OPER_INC_EST_TOTAL_REVISED_3MONTH" hidden="1">"c16374"</definedName>
    <definedName name="IQ_OPER_INC_EST_TOTAL_REVISED_MONTH" hidden="1">"c16366"</definedName>
    <definedName name="IQ_OPER_INC_EST_UP_2MONTH" hidden="1">"c16368"</definedName>
    <definedName name="IQ_OPER_INC_EST_UP_3MONTH" hidden="1">"c16372"</definedName>
    <definedName name="IQ_OPER_INC_EST_UP_MONTH" hidden="1">"c16364"</definedName>
    <definedName name="IQ_OPER_INC_FIN" hidden="1">"c851"</definedName>
    <definedName name="IQ_OPER_INC_HIGH_EST" hidden="1">"c1690"</definedName>
    <definedName name="IQ_OPER_INC_HIGH_EST_CIQ" hidden="1">"c12012"</definedName>
    <definedName name="IQ_OPER_INC_INS" hidden="1">"c852"</definedName>
    <definedName name="IQ_OPER_INC_LOW_EST" hidden="1">"c1691"</definedName>
    <definedName name="IQ_OPER_INC_LOW_EST_CIQ" hidden="1">"c12013"</definedName>
    <definedName name="IQ_OPER_INC_MARGIN" hidden="1">"c1448"</definedName>
    <definedName name="IQ_OPER_INC_MEDIAN_EST" hidden="1">"c1689"</definedName>
    <definedName name="IQ_OPER_INC_MEDIAN_EST_CIQ" hidden="1">"c12011"</definedName>
    <definedName name="IQ_OPER_INC_NUM_EST" hidden="1">"c1692"</definedName>
    <definedName name="IQ_OPER_INC_NUM_EST_CIQ" hidden="1">"c12014"</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_TOTAL_AGG_INT_VALUE_EXER" hidden="1">"c18441"</definedName>
    <definedName name="IQ_OPT_TOTAL_AGG_INT_VALUE_OUT" hidden="1">"c18437"</definedName>
    <definedName name="IQ_OPT_TOTAL_NUM_EXER" hidden="1">"c18439"</definedName>
    <definedName name="IQ_OPT_TOTAL_NUM_OUT" hidden="1">"c18435"</definedName>
    <definedName name="IQ_OPT_TOTAL_PLAN_NAME" hidden="1">"c18467"</definedName>
    <definedName name="IQ_OPT_TOTAL_PRICE_HIGH" hidden="1">"c18432"</definedName>
    <definedName name="IQ_OPT_TOTAL_PRICE_LOW" hidden="1">"c18431"</definedName>
    <definedName name="IQ_OPT_TOTAL_PRICE_RANGE" hidden="1">"c18433"</definedName>
    <definedName name="IQ_OPT_TOTAL_WTD_LIFE_EXER" hidden="1">"c18440"</definedName>
    <definedName name="IQ_OPT_TOTAL_WTD_LIFE_OUT" hidden="1">"c18436"</definedName>
    <definedName name="IQ_OPT_TOTAL_WTD_PRICE_EXER" hidden="1">"c18438"</definedName>
    <definedName name="IQ_OPT_TOTAL_WTD_PRICE_OUT" hidden="1">"c18434"</definedName>
    <definedName name="IQ_OPT_TRANCHE_AGG_INT_VALUE_EXER" hidden="1">"c18430"</definedName>
    <definedName name="IQ_OPT_TRANCHE_AGG_INT_VALUE_OUT" hidden="1">"c18426"</definedName>
    <definedName name="IQ_OPT_TRANCHE_CLASS_NAME" hidden="1">"c18419"</definedName>
    <definedName name="IQ_OPT_TRANCHE_NUM_EXER" hidden="1">"c18428"</definedName>
    <definedName name="IQ_OPT_TRANCHE_NUM_OUT" hidden="1">"c18424"</definedName>
    <definedName name="IQ_OPT_TRANCHE_PLAN_NAME" hidden="1">"c18418"</definedName>
    <definedName name="IQ_OPT_TRANCHE_PLAN_RANK" hidden="1">"c18466"</definedName>
    <definedName name="IQ_OPT_TRANCHE_PRICE_HIGH" hidden="1">"c18421"</definedName>
    <definedName name="IQ_OPT_TRANCHE_PRICE_LOW" hidden="1">"c18420"</definedName>
    <definedName name="IQ_OPT_TRANCHE_PRICE_RANGE" hidden="1">"c18422"</definedName>
    <definedName name="IQ_OPT_TRANCHE_WTD_LIFE_EXER" hidden="1">"c18429"</definedName>
    <definedName name="IQ_OPT_TRANCHE_WTD_LIFE_OUT" hidden="1">"c18425"</definedName>
    <definedName name="IQ_OPT_TRANCHE_WTD_PRICE_EXER" hidden="1">"c18427"</definedName>
    <definedName name="IQ_OPT_TRANCHE_WTD_PRICE_OUT" hidden="1">"c18423"</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RGANIC_GROWTH_RATE" hidden="1">"c20429"</definedName>
    <definedName name="IQ_OTHER_ACCRUED_INT_PAYABLE_THRIFT" hidden="1">"c24908"</definedName>
    <definedName name="IQ_OTHER_ADDITIONS_ADJUSTED_ASSETS_THRIFT" hidden="1">"c25037"</definedName>
    <definedName name="IQ_OTHER_ADDITIONS_T1_FFIEC" hidden="1">"c13142"</definedName>
    <definedName name="IQ_OTHER_ADDITIONS_T1_THRIFT" hidden="1">"c25028"</definedName>
    <definedName name="IQ_OTHER_ADDITIONS_T2_FFIEC" hidden="1">"c13148"</definedName>
    <definedName name="IQ_OTHER_ADDITIONS_T2_THRIFT" hidden="1">"c25044"</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DJUSTMENTS_SAVINGS_ASSOCIATION_THRIFT" hidden="1">"c25018"</definedName>
    <definedName name="IQ_OTHER_AFFO" hidden="1">"c16180"</definedName>
    <definedName name="IQ_OTHER_AMORT" hidden="1">"c5563"</definedName>
    <definedName name="IQ_OTHER_AMORT_BNK" hidden="1">"c5565"</definedName>
    <definedName name="IQ_OTHER_AMORT_CM"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OCI_THRIFT" hidden="1">"c24923"</definedName>
    <definedName name="IQ_OTHER_ASSETS" hidden="1">"c860"</definedName>
    <definedName name="IQ_OTHER_ASSETS_ADJUSTED_NCOS_TOTAL_THRIFT" hidden="1">"c25227"</definedName>
    <definedName name="IQ_OTHER_ASSETS_BNK" hidden="1">"c861"</definedName>
    <definedName name="IQ_OTHER_ASSETS_CM" hidden="1">"c862"</definedName>
    <definedName name="IQ_OTHER_ASSETS_FFIEC" hidden="1">"c12848"</definedName>
    <definedName name="IQ_OTHER_ASSETS_FIN" hidden="1">"c863"</definedName>
    <definedName name="IQ_OTHER_ASSETS_GVA_CHARGE_OFFS_THRIFT" hidden="1">"c25142"</definedName>
    <definedName name="IQ_OTHER_ASSETS_GVA_RECOVERIES_THRIFT" hidden="1">"c25165"</definedName>
    <definedName name="IQ_OTHER_ASSETS_GVA_THRIFT" hidden="1">"c24893"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SVA_PROVISIONS_TRANSFERS_FROM_GVA_TOTAL_THRIFT" hidden="1">"c25196"</definedName>
    <definedName name="IQ_OTHER_ASSETS_THRIFT" hidden="1">"c24892"</definedName>
    <definedName name="IQ_OTHER_ASSETS_TOTAL_FFIEC" hidden="1">"c12841"</definedName>
    <definedName name="IQ_OTHER_ASSETS_UTI" hidden="1">"c866"</definedName>
    <definedName name="IQ_OTHER_BALANCE_CHANGES_OTHER_MORTGAGE_BACKED_SEC_THRIFT" hidden="1">"c25316"</definedName>
    <definedName name="IQ_OTHER_BALANCE_CHANGES_PASS_THROUGH_MORTGAGE_BACKED_SEC_THRIFT" hidden="1">"c25313"</definedName>
    <definedName name="IQ_OTHER_BANK_OWNED_LIFE_INSURANCE_THRIFT" hidden="1">"c24886"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BORROWINGS_AMOUNTS_NETTED_THRIFT" hidden="1">"c25546"</definedName>
    <definedName name="IQ_OTHER_BORROWINGS_LESS_THAN_1_YR_TOTAL_ASSETS_THRIFT" hidden="1">"c25705"</definedName>
    <definedName name="IQ_OTHER_BORROWINGS_LEVEL_1_THRIFT" hidden="1">"c25542"</definedName>
    <definedName name="IQ_OTHER_BORROWINGS_LEVEL_2_THRIFT" hidden="1">"c25543"</definedName>
    <definedName name="IQ_OTHER_BORROWINGS_LEVEL_3_THRIFT" hidden="1">"c25544"</definedName>
    <definedName name="IQ_OTHER_BORROWINGS_THRIFT" hidden="1">"c24904"</definedName>
    <definedName name="IQ_OTHER_BORROWINGS_TOTAL_AFTER_NETTING_THRIFT" hidden="1">"c25547"</definedName>
    <definedName name="IQ_OTHER_BORROWINGS_TOTAL_BEFORE_NETTING_THRIFT" hidden="1">"c25545"</definedName>
    <definedName name="IQ_OTHER_BROKERED_TIME_DEPOSITS_THRIFT" hidden="1">"c25006"</definedName>
    <definedName name="IQ_OTHER_CA" hidden="1">"c868"</definedName>
    <definedName name="IQ_OTHER_CA_SUPPL" hidden="1">"c869"</definedName>
    <definedName name="IQ_OTHER_CA_SUPPL_BNK" hidden="1">"c870"</definedName>
    <definedName name="IQ_OTHER_CA_SUPPL_CM"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CM"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MON_PREFERRED_STOCKS_ALL_OTHER_ACCOUNTS_THRIFT" hidden="1">"c25434"</definedName>
    <definedName name="IQ_OTHER_COMMON_PREFERRED_STOCKS_EMPLOYEE_BENEFIT_RETIREMENT_RELATED_ACCOUNTS_THRIFT" hidden="1">"c25418"</definedName>
    <definedName name="IQ_OTHER_COMMON_PREFERRED_STOCKS_PERSONAL_TRUST_AGENCY_INV_MANAGEMENT_ACCOUNTS_THRIFT" hidden="1">"c25402"</definedName>
    <definedName name="IQ_OTHER_COMPREHENSIVE_INCOME_FFIEC" hidden="1">"c12970"</definedName>
    <definedName name="IQ_OTHER_COMPREHENSIVE_INCOME_SAVINGS_ASSOCIATION_THRIFT" hidden="1">"c25016"</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GROSS_LOANS_THRIFT" hidden="1">"c25728"</definedName>
    <definedName name="IQ_OTHER_CONSTRUCTION_LOANS_NON_ACCRUAL_FFIEC" hidden="1">"c13312"</definedName>
    <definedName name="IQ_OTHER_CONSTRUCTION_LOANS_RISK_BASED_CAPITAL_THRIFT" hidden="1">"c25713"</definedName>
    <definedName name="IQ_OTHER_CONSTRUCTION_LOANS_UNUSED_FFIEC" hidden="1">"c13245"</definedName>
    <definedName name="IQ_OTHER_CONSTRUCTION_RISK_BASED_FFIEC" hidden="1">"c13424"</definedName>
    <definedName name="IQ_OTHER_CONSUMER_INC_LEASE_RECEIVABLES_THRIFT" hidden="1">"c24865"</definedName>
    <definedName name="IQ_OTHER_CONSUMER_LL_REC_FFIEC" hidden="1">"c12891"</definedName>
    <definedName name="IQ_OTHER_CONSUMER_LOANS_FFIEC" hidden="1">"c12824"</definedName>
    <definedName name="IQ_OTHER_CONSUMER_LOANS_TRADING_DOM_FFIEC" hidden="1">"c12935"</definedName>
    <definedName name="IQ_OTHER_CONTINGENT_LIABILITIES_THRIFT" hidden="1">"c25621"</definedName>
    <definedName name="IQ_OTHER_CREDIT_CARD_LINES_UNUSED_FFIEC" hidden="1">"c25863"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ADJUSTED_ASSETS_THRIFT" hidden="1">"c25034"</definedName>
    <definedName name="IQ_OTHER_DEDUCTIONS_LEVERAGE_RATIO_FFIEC" hidden="1">"c13158"</definedName>
    <definedName name="IQ_OTHER_DEDUCTIONS_T1_THRIFT" hidden="1">"c25025"</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LIGIBLE_0_PCT_RISK_WEIGHT_THRIFT" hidden="1">"c25054"</definedName>
    <definedName name="IQ_OTHER_ELIGIBLE_20_PCT_RISK_WEIGHT_THRIFT" hidden="1">"c25061"</definedName>
    <definedName name="IQ_OTHER_ELIGIBLE_50_PCT_RISK_WEIGHT_THRIFT" hidden="1">"c25068"</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CAPITAL_COMPONENTS_THRIFT" hidden="1">"c24924"</definedName>
    <definedName name="IQ_OTHER_EQUITY_CAPITAL_COMPS_FFIEC" hidden="1">"c12880"</definedName>
    <definedName name="IQ_OTHER_EQUITY_CM" hidden="1">"c888"</definedName>
    <definedName name="IQ_OTHER_EQUITY_FFIEC" hidden="1">"c12879"</definedName>
    <definedName name="IQ_OTHER_EQUITY_FIN" hidden="1">"c889"</definedName>
    <definedName name="IQ_OTHER_EQUITY_INS" hidden="1">"c890"</definedName>
    <definedName name="IQ_OTHER_EQUITY_INSTRUMENTS_T2_THRIFT" hidden="1">"c25042"</definedName>
    <definedName name="IQ_OTHER_EQUITY_INV_NOT_CARRIED_FV_THRIFT" hidden="1">"c24881"</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EES_CHARGES_THRIFT" hidden="1">"c24768"</definedName>
    <definedName name="IQ_OTHER_FIDUCIARY_ACCOUNTS_INC_THRIFT" hidden="1">"c24808"</definedName>
    <definedName name="IQ_OTHER_FIDUCIARY_ACCOUNTS_MANAGED_ASSETS_THRIFT" hidden="1">"c25355"</definedName>
    <definedName name="IQ_OTHER_FIDUCIARY_ACCOUNTS_NONMANAGED_ASSETS_THRIFT" hidden="1">"c25376"</definedName>
    <definedName name="IQ_OTHER_FIDUCIARY_ACCOUNTS_NUMBER_MANAGED_ACCOUNTS_THRIFT" hidden="1">"c25366"</definedName>
    <definedName name="IQ_OTHER_FIDUCIARY_ACCOUNTS_NUMBER_NONMANAGED_ACCOUNTS_THRIFT" hidden="1">"c25388"</definedName>
    <definedName name="IQ_OTHER_FIDUCIARY_ACCOUNTS_RELATED_SERVICES_GROSS_LOSSES_MANAGED_ACCOUNTS_THRIFT" hidden="1">"c25464"</definedName>
    <definedName name="IQ_OTHER_FIDUCIARY_ACCOUNTS_RELATED_SERVICES_GROSS_LOSSES_NONMANAGED_ACCOUNTS_THRIFT" hidden="1">"c25469"</definedName>
    <definedName name="IQ_OTHER_FIDUCIARY_ACCOUNTS_RELATED_SERVICES_RECOVERIES_THRIFT" hidden="1">"c25474"</definedName>
    <definedName name="IQ_OTHER_FIDUCIARY_RELATED_SERVICES_INC_THRIFT" hidden="1">"c24810"</definedName>
    <definedName name="IQ_OTHER_FINANCE_ACT" hidden="1">"c893"</definedName>
    <definedName name="IQ_OTHER_FINANCE_ACT_BNK" hidden="1">"c894"</definedName>
    <definedName name="IQ_OTHER_FINANCE_ACT_CM"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CM"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ARNING_DEPOSITS_THRIFT" hidden="1">"c24820"</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CM"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_SEC_INV_SEC_THRIFT" hidden="1">"c25675"</definedName>
    <definedName name="IQ_OTHER_INV_SEC_THRIFT" hidden="1">"c24826"</definedName>
    <definedName name="IQ_OTHER_INVEST" hidden="1">"c915"</definedName>
    <definedName name="IQ_OTHER_INVEST_ACT" hidden="1">"c916"</definedName>
    <definedName name="IQ_OTHER_INVEST_ACT_BNK" hidden="1">"c917"</definedName>
    <definedName name="IQ_OTHER_INVEST_ACT_CM"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CM"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CM"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CM"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DEFERRED_INCOME_THRIFT" hidden="1">"c24912"</definedName>
    <definedName name="IQ_OTHER_LIABILITIES_FFIEC" hidden="1">"c12872"</definedName>
    <definedName name="IQ_OTHER_LIABILITIES_THRIFT" hidden="1">"c24905"</definedName>
    <definedName name="IQ_OTHER_LIABILITIES_TOTAL_FFIEC" hidden="1">"c12869"</definedName>
    <definedName name="IQ_OTHER_LINES_CREDIT_THRIFT" hidden="1">"c25611"</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GROSS_LOANS_THRIFT" hidden="1">"c25735"</definedName>
    <definedName name="IQ_OTHER_LOANS_LEASES_RISK_BASED_CAPITAL_THRIFT" hidden="1">"c25720"</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CM"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EXCLUDING_BONDS_THRIFT" hidden="1">"c24832"</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HRIFT" hidden="1">"c24835"</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_NINT_INCOME_THRIFT" hidden="1">"c24780"</definedName>
    <definedName name="IQ_OTHER_NON_INT_ALLOCATIONS_FFIEC" hidden="1">"c13065"</definedName>
    <definedName name="IQ_OTHER_NON_INT_EXP" hidden="1">"c953"</definedName>
    <definedName name="IQ_OTHER_NON_INT_EXP_FFIEC" hidden="1">"c13027"</definedName>
    <definedName name="IQ_OTHER_NON_INT_EXP_THRIFT" hidden="1">"c24792"</definedName>
    <definedName name="IQ_OTHER_NON_INT_EXP_TOTAL" hidden="1">"c954"</definedName>
    <definedName name="IQ_OTHER_NON_INT_INC" hidden="1">"c955"</definedName>
    <definedName name="IQ_OTHER_NON_INT_INC_OPERATING_INC_FFIEC" hidden="1">"c13392"</definedName>
    <definedName name="IQ_OTHER_NON_INT_INCOME_ADJUSTED_OPERATING_INCOME_THRIFT" hidden="1">"c25691"</definedName>
    <definedName name="IQ_OTHER_NON_INT_INCOME_FFIEC" hidden="1">"c13016"</definedName>
    <definedName name="IQ_OTHER_NON_OPER_EXP" hidden="1">"c956"</definedName>
    <definedName name="IQ_OTHER_NON_OPER_EXP_CM"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CM"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NOTES_BONDS_ALL_OTHER_ACCOUNTS_THRIFT" hidden="1">"c25432"</definedName>
    <definedName name="IQ_OTHER_NOTES_BONDS_EMPLOYEE_BENEFIT_RETIREMENT_RELATED_ACCOUNTS_THRIFT" hidden="1">"c25416"</definedName>
    <definedName name="IQ_OTHER_NOTES_BONDS_PERSONAL_TRUST_AGENCY_INV_MANAGEMENT_ACCOUNTS_THRIFT" hidden="1">"c25400"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CM"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CM"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CM"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CM"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ERATING_EXPENSES_ADJUSTED_OPERATING_INCOME_THRIFT" hidden="1">"c25687"</definedName>
    <definedName name="IQ_OTHER_OPERATING_EXPENSES_AVG_ASSETS_THRIFT" hidden="1">"c25664"</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"c24739"</definedName>
    <definedName name="IQ_OTHER_PASS_THROUGH_THRIFT" hidden="1">"c24831"</definedName>
    <definedName name="IQ_OTHER_PC_WRITTEN" hidden="1">"c1006"</definedName>
    <definedName name="IQ_OTHER_PML_SECURED_FIRST_LIEN_1_4_DWELLING_UNITS_DUE_30_89_THRIFT" hidden="1">"c25242"</definedName>
    <definedName name="IQ_OTHER_PML_SECURED_FIRST_LIEN_1_4_DWELLING_UNITS_DUE_90_THRIFT" hidden="1">"c25263"</definedName>
    <definedName name="IQ_OTHER_PML_SECURED_FIRST_LIEN_1_4_DWELLING_UNITS_NON_ACCRUAL_THRIFT" hidden="1">"c25284"</definedName>
    <definedName name="IQ_OTHER_PML_SECURED_JUNIOR_LIEN_1_4_DWELLING_UNITS_DUE_30_89_THRIFT" hidden="1">"c25243"</definedName>
    <definedName name="IQ_OTHER_PML_SECURED_JUNIOR_LIEN_1_4_DWELLING_UNITS_DUE_90_THRIFT" hidden="1">"c25264"</definedName>
    <definedName name="IQ_OTHER_PML_SECURED_JUNIOR_LIEN_1_4_DWELLING_UNITS_NON_ACCRUAL_THRIFT" hidden="1">"c25285"</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NTAL" hidden="1">"c26971"</definedName>
    <definedName name="IQ_OTHER_REPOSSESSED_ASSETS_ADJUSTED_NCOS_TOTAL_THRIFT" hidden="1">"c25224"</definedName>
    <definedName name="IQ_OTHER_REPOSSESSED_ASSETS_GVA_CHARGE_OFFS_THRIFT" hidden="1">"c25139"</definedName>
    <definedName name="IQ_OTHER_REPOSSESSED_ASSETS_SVA_PROVISIONS_TRANSFERS_FROM_GVA_TOTAL_THRIFT" hidden="1">"c25193"</definedName>
    <definedName name="IQ_OTHER_RESIDUAL_INTERESTS_THRIFT" hidden="1">"c24940"</definedName>
    <definedName name="IQ_OTHER_REV" hidden="1">"c1010"</definedName>
    <definedName name="IQ_OTHER_REV_CM"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CM"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ERVICE_CHARGES_COMM_FEE_DOM_FFIEC" hidden="1">"c25822"</definedName>
    <definedName name="IQ_OTHER_SHORT_TERM_OBLIGATIONS_ALL_OTHER_ACCOUNTS_THRIFT" hidden="1">"c25431"</definedName>
    <definedName name="IQ_OTHER_SHORT_TERM_OBLIGATIONS_EMPLOYEE_BENEFIT_RETIREMENT_RELATED_ACCOUNTS_THRIFT" hidden="1">"c25415"</definedName>
    <definedName name="IQ_OTHER_SHORT_TERM_OBLIGATIONS_PERSONAL_TRUST_AGENCY_INV_MANAGEMENT_ACCOUNTS_THRIFT" hidden="1">"c25399"</definedName>
    <definedName name="IQ_OTHER_SQ_FT" hidden="1">"c8780"</definedName>
    <definedName name="IQ_OTHER_STRIKE_PRICE_GRANTED" hidden="1">"c2692"</definedName>
    <definedName name="IQ_OTHER_TAX_EQUIVALENT_ADJUSTMENTS_FFIEC" hidden="1">"c13855"</definedName>
    <definedName name="IQ_OTHER_TEMP_IMPAIR_LOSS_HTM_AFS_FFIEC" hidden="1">"c25845"</definedName>
    <definedName name="IQ_OTHER_TIME_DEPOSITS_THRIFT" hidden="1">"c25569"</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CM"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CM"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ALANCE_CONTRACTUAL_PURCHASED_CREDIT_IMPAIRED_LOANS_THRIFT" hidden="1">"c25237"</definedName>
    <definedName name="IQ_OUTSTANDING_BS_DATE" hidden="1">"c2128"</definedName>
    <definedName name="IQ_OUTSTANDING_CHECKS_DRAWN_AGAINST_FHLBS_FEDERAL_RESERVE_BANKS_THRIFT" hidden="1">"c25571"</definedName>
    <definedName name="IQ_OUTSTANDING_COMMITMENTS_LOANS_CLOSED_LOANS_IN_PROCESS_MORTGAGE_CONSTRUCTION_LOANS_THRIFT" hidden="1">"c25591"</definedName>
    <definedName name="IQ_OUTSTANDING_COMMITMENTS_LOANS_CLOSED_LOANS_IN_PROCESS_NON_MORTGAGE_LOANS_THRIFT" hidden="1">"c25593"</definedName>
    <definedName name="IQ_OUTSTANDING_COMMITMENTS_LOANS_CLOSED_LOANS_IN_PROCESS_OTHER_MORTGAGE_LOANS_THRIFT" hidden="1">"c25592"</definedName>
    <definedName name="IQ_OUTSTANDING_COMMITMENTS_ORIGINATE_MORTGAGE_LOANS_SECURED_1_4_DWELLING_UNITS_THRIFT" hidden="1">"c25595"</definedName>
    <definedName name="IQ_OUTSTANDING_COMMITMENTS_ORIGINATE_MORTGAGE_LOANS_SECURED_ALL_OTHER_RE_THRIFT" hidden="1">"c25597"</definedName>
    <definedName name="IQ_OUTSTANDING_COMMITMENTS_ORIGINATE_MORTGAGE_LOANS_SECURED_MULTIFAMILY_5_MORE_DWELLING_UNITS_THRIFT" hidden="1">"c25596"</definedName>
    <definedName name="IQ_OUTSTANDING_COMMITMENTS_ORIGINATE_MORTGAGE_LOANS_SECURED_RE_THRIFT" hidden="1">"c25594"</definedName>
    <definedName name="IQ_OUTSTANDING_COMMITMENTS_ORIGINATE_NON_MORTGAGE_LOANS_THRIFT" hidden="1">"c25598"</definedName>
    <definedName name="IQ_OUTSTANDING_COMMITMENTS_PURCHASE_INV_SEC_THRIFT" hidden="1">"c25603"</definedName>
    <definedName name="IQ_OUTSTANDING_COMMITMENTS_PURCHASE_LOANS_THRIFT" hidden="1">"c25599"</definedName>
    <definedName name="IQ_OUTSTANDING_COMMITMENTS_PURCHASE_MORTGAGE_BACKED_SEC_THRIFT" hidden="1">"c25601"</definedName>
    <definedName name="IQ_OUTSTANDING_COMMITMENTS_SELL_INV_SEC_THRIFT" hidden="1">"c25604"</definedName>
    <definedName name="IQ_OUTSTANDING_COMMITMENTS_SELL_LOANS_THRIFT" hidden="1">"c25600"</definedName>
    <definedName name="IQ_OUTSTANDING_COMMITMENTS_SELL_MORTGAGE_BACKED_SEC_THRIFT" hidden="1">"c25602"</definedName>
    <definedName name="IQ_OUTSTANDING_COMMITMENTS_UNDISBURSED_BALANCE_LOANS_CLOSED_THRIFT" hidden="1">"c25590"</definedName>
    <definedName name="IQ_OUTSTANDING_FILING_DATE" hidden="1">"c1023"</definedName>
    <definedName name="IQ_OVERHEAD_EXP_ADJUSTED_OPERATING_INCOME_THRIFT" hidden="1">"c25684"</definedName>
    <definedName name="IQ_OVERHEAD_EXP_AVG_ASSETS_FFIEC" hidden="1">"c13361"</definedName>
    <definedName name="IQ_OVERHEAD_EXP_AVG_ASSETS_THRIFT" hidden="1">"c25652"</definedName>
    <definedName name="IQ_OVERHEAD_EXP_REV_FFIEC" hidden="1">"c13494"</definedName>
    <definedName name="IQ_OVERHEAD_EXP_REVENUES_THRIFT" hidden="1">"c25683"</definedName>
    <definedName name="IQ_OVERHEAD_LESS_NON_INT_INCOME_ADJUSTED_OPERATING_INCOME_THRIFT" hidden="1">"c25692"</definedName>
    <definedName name="IQ_OVERHEAD_LESS_NON_INT_INCOME_AVG_ASSETS_THRIFT" hidden="1">"c25665"</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S_THROUGH_MBS_THRIFT" hidden="1">"c24829"</definedName>
    <definedName name="IQ_PASSBOOK_ACCOUNTS_INC_NONDEMAND_ESCROWS_THRIFT" hidden="1">"c25000"</definedName>
    <definedName name="IQ_PAST_DUE_ALLOW_GROSS_LOANS_FFIEC" hidden="1">"c13416"</definedName>
    <definedName name="IQ_PAST_DUE_LOANS_GROSS_LOANS_THRIFT" hidden="1">"c25737"</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ASSETS_TEST_THRIFT" hidden="1">"c25587"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2MONTHS_CIQ" hidden="1">"c3755"</definedName>
    <definedName name="IQ_PERCENT_CHANGE_EST_CFPS_18MONTHS" hidden="1">"c1813"</definedName>
    <definedName name="IQ_PERCENT_CHANGE_EST_CFPS_18MONTHS_CIQ" hidden="1">"c3756"</definedName>
    <definedName name="IQ_PERCENT_CHANGE_EST_CFPS_3MONTHS" hidden="1">"c1809"</definedName>
    <definedName name="IQ_PERCENT_CHANGE_EST_CFPS_3MONTHS_CIQ" hidden="1">"c3752"</definedName>
    <definedName name="IQ_PERCENT_CHANGE_EST_CFPS_6MONTHS" hidden="1">"c1810"</definedName>
    <definedName name="IQ_PERCENT_CHANGE_EST_CFPS_6MONTHS_CIQ" hidden="1">"c3753"</definedName>
    <definedName name="IQ_PERCENT_CHANGE_EST_CFPS_9MONTHS" hidden="1">"c1811"</definedName>
    <definedName name="IQ_PERCENT_CHANGE_EST_CFPS_9MONTHS_CIQ" hidden="1">"c3754"</definedName>
    <definedName name="IQ_PERCENT_CHANGE_EST_CFPS_DAY" hidden="1">"c1806"</definedName>
    <definedName name="IQ_PERCENT_CHANGE_EST_CFPS_DAY_CIQ" hidden="1">"c3750"</definedName>
    <definedName name="IQ_PERCENT_CHANGE_EST_CFPS_MONTH" hidden="1">"c1808"</definedName>
    <definedName name="IQ_PERCENT_CHANGE_EST_CFPS_MONTH_CIQ" hidden="1">"c3751"</definedName>
    <definedName name="IQ_PERCENT_CHANGE_EST_CFPS_WEEK" hidden="1">"c1807"</definedName>
    <definedName name="IQ_PERCENT_CHANGE_EST_CFPS_WEEK_CIQ" hidden="1">"c3793"</definedName>
    <definedName name="IQ_PERCENT_CHANGE_EST_DPS_12MONTHS" hidden="1">"c1820"</definedName>
    <definedName name="IQ_PERCENT_CHANGE_EST_DPS_12MONTHS_CIQ" hidden="1">"c3762"</definedName>
    <definedName name="IQ_PERCENT_CHANGE_EST_DPS_18MONTHS" hidden="1">"c1821"</definedName>
    <definedName name="IQ_PERCENT_CHANGE_EST_DPS_18MONTHS_CIQ" hidden="1">"c3763"</definedName>
    <definedName name="IQ_PERCENT_CHANGE_EST_DPS_3MONTHS" hidden="1">"c1817"</definedName>
    <definedName name="IQ_PERCENT_CHANGE_EST_DPS_3MONTHS_CIQ" hidden="1">"c3759"</definedName>
    <definedName name="IQ_PERCENT_CHANGE_EST_DPS_6MONTHS" hidden="1">"c1818"</definedName>
    <definedName name="IQ_PERCENT_CHANGE_EST_DPS_6MONTHS_CIQ" hidden="1">"c3760"</definedName>
    <definedName name="IQ_PERCENT_CHANGE_EST_DPS_9MONTHS" hidden="1">"c1819"</definedName>
    <definedName name="IQ_PERCENT_CHANGE_EST_DPS_9MONTHS_CIQ" hidden="1">"c3761"</definedName>
    <definedName name="IQ_PERCENT_CHANGE_EST_DPS_DAY" hidden="1">"c1814"</definedName>
    <definedName name="IQ_PERCENT_CHANGE_EST_DPS_DAY_CIQ" hidden="1">"c3757"</definedName>
    <definedName name="IQ_PERCENT_CHANGE_EST_DPS_MONTH" hidden="1">"c1816"</definedName>
    <definedName name="IQ_PERCENT_CHANGE_EST_DPS_MONTH_CIQ" hidden="1">"c3758"</definedName>
    <definedName name="IQ_PERCENT_CHANGE_EST_DPS_WEEK" hidden="1">"c1815"</definedName>
    <definedName name="IQ_PERCENT_CHANGE_EST_DPS_WEEK_CIQ" hidden="1">"c3794"</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SHARE_12MONTHS" hidden="1">"c1828"</definedName>
    <definedName name="IQ_PERCENT_CHANGE_EST_FFO_SHARE_12MONTHS_CIQ" hidden="1">"c3769"</definedName>
    <definedName name="IQ_PERCENT_CHANGE_EST_FFO_SHARE_18MONTHS" hidden="1">"c1829"</definedName>
    <definedName name="IQ_PERCENT_CHANGE_EST_FFO_SHARE_18MONTHS_CIQ" hidden="1">"c3770"</definedName>
    <definedName name="IQ_PERCENT_CHANGE_EST_FFO_SHARE_3MONTHS" hidden="1">"c1825"</definedName>
    <definedName name="IQ_PERCENT_CHANGE_EST_FFO_SHARE_3MONTHS_CIQ" hidden="1">"c3766"</definedName>
    <definedName name="IQ_PERCENT_CHANGE_EST_FFO_SHARE_6MONTHS" hidden="1">"c1826"</definedName>
    <definedName name="IQ_PERCENT_CHANGE_EST_FFO_SHARE_6MONTHS_CIQ" hidden="1">"c3767"</definedName>
    <definedName name="IQ_PERCENT_CHANGE_EST_FFO_SHARE_9MONTHS" hidden="1">"c1827"</definedName>
    <definedName name="IQ_PERCENT_CHANGE_EST_FFO_SHARE_9MONTHS_CIQ" hidden="1">"c3768"</definedName>
    <definedName name="IQ_PERCENT_CHANGE_EST_FFO_SHARE_DAY" hidden="1">"c1822"</definedName>
    <definedName name="IQ_PERCENT_CHANGE_EST_FFO_SHARE_DAY_CIQ" hidden="1">"c3764"</definedName>
    <definedName name="IQ_PERCENT_CHANGE_EST_FFO_SHARE_MONTH" hidden="1">"c1824"</definedName>
    <definedName name="IQ_PERCENT_CHANGE_EST_FFO_SHARE_MONTH_CIQ" hidden="1">"c3765"</definedName>
    <definedName name="IQ_PERCENT_CHANGE_EST_FFO_SHARE_WEEK" hidden="1">"c1823"</definedName>
    <definedName name="IQ_PERCENT_CHANGE_EST_FFO_SHARE_WEEK_CIQ" hidden="1">"c3795"</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DATE_THRIFT" hidden="1">"c25897"</definedName>
    <definedName name="IQ_PERIODLENGTH_AP" hidden="1">"c11746"</definedName>
    <definedName name="IQ_PERIODLENGTH_CF" hidden="1">"c1502"</definedName>
    <definedName name="IQ_PERIODLENGTH_IS" hidden="1">"c1503"</definedName>
    <definedName name="IQ_PERMANENT_1_4_DWELLING_UNITS_ALL_OTHER_SECURED_FIRST_LIENS_THRIFT" hidden="1">"c24844"</definedName>
    <definedName name="IQ_PERMANENT_1_4_DWELLING_UNITS_ALL_OTHER_SECURED_JUNIOR_LIENS_THRIFT" hidden="1">"c24845"</definedName>
    <definedName name="IQ_PERMANENT_1_4_DWELLING_UNITS_REVOLVING_OPEN_END_LOANS_THRIFT" hidden="1">"c24843"</definedName>
    <definedName name="IQ_PERMANENT_LAND_THRIFT" hidden="1">"c24848"</definedName>
    <definedName name="IQ_PERMANENT_LOANS_SECURED_1_4_DWELLING_UNITS_FORECLOSED_DURING_QUARTER_THRIFT" hidden="1">"c25232"</definedName>
    <definedName name="IQ_PERMANENT_LOANS_SECURED_LAND_FORECLOSED_DURING_QUARTER_THRIFT" hidden="1">"c25235"</definedName>
    <definedName name="IQ_PERMANENT_LOANS_SECURED_MULTIFAMILY_5_MORE_DWELLING_UNITS_FORECLOSED_DURING_QUARTER_THRIFT" hidden="1">"c25233"</definedName>
    <definedName name="IQ_PERMANENT_LOANS_SECURED_NONRES_EXCEPT_LAND_FORECLOSED_DURING_QUARTER_THRIFT" hidden="1">"c25234"</definedName>
    <definedName name="IQ_PERMANENT_MORTGAGE_LOANS_THRIFT" hidden="1">"c24842"</definedName>
    <definedName name="IQ_PERMANENT_MULTIFAMILY_5_MORE_DWELLING_UNITS_THRIFT" hidden="1">"c24846"</definedName>
    <definedName name="IQ_PERMANENT_NONRES_PROPERTY_EXCEPT_LAND_THRIFT" hidden="1">"c24847"</definedName>
    <definedName name="IQ_PERPETUAL_PREF_STOCK_THRIFT" hidden="1">"c24914"</definedName>
    <definedName name="IQ_PERSON_INCOME" hidden="1">"c20954"</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CURRENT_TAXES" hidden="1">"c20956"</definedName>
    <definedName name="IQ_PERSONAL_DISPOSABLE_INCOME" hidden="1">"c20957"</definedName>
    <definedName name="IQ_PERSONAL_INCOME" hidden="1">"c6943"</definedName>
    <definedName name="IQ_PERSONAL_INCOME_APR" hidden="1">"c7603"</definedName>
    <definedName name="IQ_PERSONAL_INCOME_APR_FC" hidden="1">"c8483"</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FC" hidden="1">"c7823"</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OP" hidden="1">"c7163"</definedName>
    <definedName name="IQ_PERSONAL_INCOME_POP_FC" hidden="1">"c8043"</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TRANSFER_RECEIPTS" hidden="1">"c20981"</definedName>
    <definedName name="IQ_PERSONAL_INCOME_TRANSFER_RECEIPTS_OTHER" hidden="1">"c20982"</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COME_YOY" hidden="1">"c7383"</definedName>
    <definedName name="IQ_PERSONAL_INCOME_YOY_FC" hidden="1">"c8263"</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ERSONAL_TRUST_AGENCY_ACCOUNTS_GROSS_LOSSES_MANAGED_ACCOUNTS_THRIFT" hidden="1">"c25461"</definedName>
    <definedName name="IQ_PERSONAL_TRUST_AGENCY_ACCOUNTS_GROSS_LOSSES_NONMANAGED_ACCOUNTS_THRIFT" hidden="1">"c25466"</definedName>
    <definedName name="IQ_PERSONAL_TRUST_AGENCY_ACCOUNTS_INC_THRIFT" hidden="1">"c24801"</definedName>
    <definedName name="IQ_PERSONAL_TRUST_AGENCY_ACCOUNTS_MANAGED_ASSETS_THRIFT" hidden="1">"c25347"</definedName>
    <definedName name="IQ_PERSONAL_TRUST_AGENCY_ACCOUNTS_NONMANAGED_ASSETS_THRIFT" hidden="1">"c25368"</definedName>
    <definedName name="IQ_PERSONAL_TRUST_AGENCY_ACCOUNTS_NUMBER_MANAGED_ACCOUNTS_THRIFT" hidden="1">"c25358"</definedName>
    <definedName name="IQ_PERSONAL_TRUST_AGENCY_ACCOUNTS_NUMBER_NONMANAGED_ACCOUNTS_THRIFT" hidden="1">"c25380"</definedName>
    <definedName name="IQ_PERSONAL_TRUST_AGENCY_ACCOUNTS_RECOVERIES_THRIFT" hidden="1">"c25471"</definedName>
    <definedName name="IQ_PERSONNEL_EXP_ADJUSTED_OPERATING_INCOME_THRIFT" hidden="1">"c25685"</definedName>
    <definedName name="IQ_PERSONNEL_EXP_AVG_ASSETS_FFIEC" hidden="1">"c13371"</definedName>
    <definedName name="IQ_PERSONNEL_EXP_AVG_ASSETS_THRIFT" hidden="1">"c25662"</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LOANS_THRIFT" hidden="1">"c24936"</definedName>
    <definedName name="IQ_PLEDGED_SEC_INVEST_SECURITIES_FFIEC" hidden="1">"c13467"</definedName>
    <definedName name="IQ_PLEDGED_SECURITIES_FFIEC" hidden="1">"c24743"</definedName>
    <definedName name="IQ_PLEDGED_TRADING_ASSETS_THRIFT" hidden="1">"c24937"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L_SECURED_LAND_DUE_30_89_THRIFT" hidden="1">"c25246"</definedName>
    <definedName name="IQ_PML_SECURED_LAND_DUE_90_THRIFT" hidden="1">"c25267"</definedName>
    <definedName name="IQ_PML_SECURED_LAND_NON_ACCRUAL_THRIFT" hidden="1">"c25288"</definedName>
    <definedName name="IQ_PML_SECURED_MULTIFAMILY_5_MORE_DWELLING_UNITS_DUE_30_89_THRIFT" hidden="1">"c25244"</definedName>
    <definedName name="IQ_PML_SECURED_MULTIFAMILY_5_MORE_DWELLING_UNITS_DUE_90_THRIFT" hidden="1">"c25265"</definedName>
    <definedName name="IQ_PML_SECURED_MULTIFAMILY_5_MORE_DWELLING_UNITS_NON_ACCRUAL_THRIFT" hidden="1">"c25286"</definedName>
    <definedName name="IQ_PML_SECURED_NONRES_PROPERTY_EXCEPT_LAND_DUE_30_89_THRIFT" hidden="1">"c25245"</definedName>
    <definedName name="IQ_PML_SECURED_NONRES_PROPERTY_EXCEPT_LAND_DUE_90_THRIFT" hidden="1">"c25266"</definedName>
    <definedName name="IQ_PML_SECURED_NONRES_PROPERTY_EXCEPT_LAND_NON_ACCRUAL_THRIFT" hidden="1">"c25287"</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PULATION" hidden="1">"c20994"</definedName>
    <definedName name="IQ_POPULATION_FC" hidden="1">"c20995"</definedName>
    <definedName name="IQ_PORTFOLIO_INVESTMENT_NET" hidden="1">"c20996"</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CM"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CM"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CM"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DEPOSITS_THRIFT" hidden="1">"c24996"</definedName>
    <definedName name="IQ_PREFERRED_LIST" hidden="1">"c13506"</definedName>
    <definedName name="IQ_PREFERRED_STOCK_DIVIDENDS_DECLARED_SAVINGS_ASSOCIATION_THRIFT" hidden="1">"c25010"</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DOWN_2MONTH" hidden="1">"c16417"</definedName>
    <definedName name="IQ_PRETAX_GW_INC_EST_DOWN_2MONTH_CIQ" hidden="1">"c16705"</definedName>
    <definedName name="IQ_PRETAX_GW_INC_EST_DOWN_3MONTH" hidden="1">"c16421"</definedName>
    <definedName name="IQ_PRETAX_GW_INC_EST_DOWN_3MONTH_CIQ" hidden="1">"c16709"</definedName>
    <definedName name="IQ_PRETAX_GW_INC_EST_DOWN_MONTH" hidden="1">"c16413"</definedName>
    <definedName name="IQ_PRETAX_GW_INC_EST_DOWN_MONTH_CIQ" hidden="1">"c16701"</definedName>
    <definedName name="IQ_PRETAX_GW_INC_EST_NOTE" hidden="1">"c17513"</definedName>
    <definedName name="IQ_PRETAX_GW_INC_EST_NOTE_CIQ" hidden="1">"c17466"</definedName>
    <definedName name="IQ_PRETAX_GW_INC_EST_NUM_ANALYSTS_2MONTH" hidden="1">"c16415"</definedName>
    <definedName name="IQ_PRETAX_GW_INC_EST_NUM_ANALYSTS_2MONTH_CIQ" hidden="1">"c16703"</definedName>
    <definedName name="IQ_PRETAX_GW_INC_EST_NUM_ANALYSTS_3MONTH" hidden="1">"c16419"</definedName>
    <definedName name="IQ_PRETAX_GW_INC_EST_NUM_ANALYSTS_3MONTH_CIQ" hidden="1">"c16707"</definedName>
    <definedName name="IQ_PRETAX_GW_INC_EST_NUM_ANALYSTS_MONTH" hidden="1">"c16411"</definedName>
    <definedName name="IQ_PRETAX_GW_INC_EST_NUM_ANALYSTS_MONTH_CIQ" hidden="1">"c16699"</definedName>
    <definedName name="IQ_PRETAX_GW_INC_EST_TOTAL_REVISED_2MONTH" hidden="1">"c16418"</definedName>
    <definedName name="IQ_PRETAX_GW_INC_EST_TOTAL_REVISED_2MONTH_CIQ" hidden="1">"c16706"</definedName>
    <definedName name="IQ_PRETAX_GW_INC_EST_TOTAL_REVISED_3MONTH" hidden="1">"c16422"</definedName>
    <definedName name="IQ_PRETAX_GW_INC_EST_TOTAL_REVISED_3MONTH_CIQ" hidden="1">"c16710"</definedName>
    <definedName name="IQ_PRETAX_GW_INC_EST_TOTAL_REVISED_MONTH" hidden="1">"c16414"</definedName>
    <definedName name="IQ_PRETAX_GW_INC_EST_TOTAL_REVISED_MONTH_CIQ" hidden="1">"c16702"</definedName>
    <definedName name="IQ_PRETAX_GW_INC_EST_UP_2MONTH" hidden="1">"c16416"</definedName>
    <definedName name="IQ_PRETAX_GW_INC_EST_UP_2MONTH_CIQ" hidden="1">"c16704"</definedName>
    <definedName name="IQ_PRETAX_GW_INC_EST_UP_3MONTH" hidden="1">"c16420"</definedName>
    <definedName name="IQ_PRETAX_GW_INC_EST_UP_3MONTH_CIQ" hidden="1">"c16708"</definedName>
    <definedName name="IQ_PRETAX_GW_INC_EST_UP_MONTH" hidden="1">"c16412"</definedName>
    <definedName name="IQ_PRETAX_GW_INC_EST_UP_MONTH_CIQ" hidden="1">"c16700"</definedName>
    <definedName name="IQ_PRETAX_GW_INC_HIGH_EST" hidden="1">"c1704"</definedName>
    <definedName name="IQ_PRETAX_GW_INC_HIGH_EST_CIQ" hidden="1">"c4690"</definedName>
    <definedName name="IQ_PRETAX_GW_INC_LOW_EST" hidden="1">"c1705"</definedName>
    <definedName name="IQ_PRETAX_GW_INC_LOW_EST_CIQ" hidden="1">"c4691"</definedName>
    <definedName name="IQ_PRETAX_GW_INC_MEDIAN_EST" hidden="1">"c1703"</definedName>
    <definedName name="IQ_PRETAX_GW_INC_MEDIAN_EST_CIQ" hidden="1">"c4689"</definedName>
    <definedName name="IQ_PRETAX_GW_INC_NUM_EST" hidden="1">"c1706"</definedName>
    <definedName name="IQ_PRETAX_GW_INC_NUM_EST_CIQ" hidden="1">"c4692"</definedName>
    <definedName name="IQ_PRETAX_GW_INC_STDDEV_EST" hidden="1">"c1707"</definedName>
    <definedName name="IQ_PRETAX_GW_INC_STDDEV_EST_CIQ" hidden="1">"c4693"</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CIQ" hidden="1">"c4681"</definedName>
    <definedName name="IQ_PRETAX_INC_EST_DOWN_2MONTH" hidden="1">"c16393"</definedName>
    <definedName name="IQ_PRETAX_INC_EST_DOWN_2MONTH_CIQ" hidden="1">"c16681"</definedName>
    <definedName name="IQ_PRETAX_INC_EST_DOWN_3MONTH" hidden="1">"c16397"</definedName>
    <definedName name="IQ_PRETAX_INC_EST_DOWN_3MONTH_CIQ" hidden="1">"c16685"</definedName>
    <definedName name="IQ_PRETAX_INC_EST_DOWN_MONTH" hidden="1">"c16389"</definedName>
    <definedName name="IQ_PRETAX_INC_EST_DOWN_MONTH_CIQ" hidden="1">"c16677"</definedName>
    <definedName name="IQ_PRETAX_INC_EST_NOTE" hidden="1">"c17511"</definedName>
    <definedName name="IQ_PRETAX_INC_EST_NOTE_CIQ" hidden="1">"c17464"</definedName>
    <definedName name="IQ_PRETAX_INC_EST_NUM_ANALYSTS_2MONTH" hidden="1">"c16391"</definedName>
    <definedName name="IQ_PRETAX_INC_EST_NUM_ANALYSTS_2MONTH_CIQ" hidden="1">"c16679"</definedName>
    <definedName name="IQ_PRETAX_INC_EST_NUM_ANALYSTS_3MONTH" hidden="1">"c16395"</definedName>
    <definedName name="IQ_PRETAX_INC_EST_NUM_ANALYSTS_3MONTH_CIQ" hidden="1">"c16683"</definedName>
    <definedName name="IQ_PRETAX_INC_EST_NUM_ANALYSTS_MONTH" hidden="1">"c16387"</definedName>
    <definedName name="IQ_PRETAX_INC_EST_NUM_ANALYSTS_MONTH_CIQ" hidden="1">"c16675"</definedName>
    <definedName name="IQ_PRETAX_INC_EST_TOTAL_REVISED_2MONTH" hidden="1">"c16394"</definedName>
    <definedName name="IQ_PRETAX_INC_EST_TOTAL_REVISED_2MONTH_CIQ" hidden="1">"c16682"</definedName>
    <definedName name="IQ_PRETAX_INC_EST_TOTAL_REVISED_3MONTH" hidden="1">"c16398"</definedName>
    <definedName name="IQ_PRETAX_INC_EST_TOTAL_REVISED_3MONTH_CIQ" hidden="1">"c16686"</definedName>
    <definedName name="IQ_PRETAX_INC_EST_TOTAL_REVISED_MONTH" hidden="1">"c16390"</definedName>
    <definedName name="IQ_PRETAX_INC_EST_TOTAL_REVISED_MONTH_CIQ" hidden="1">"c16678"</definedName>
    <definedName name="IQ_PRETAX_INC_EST_UP_2MONTH" hidden="1">"c16392"</definedName>
    <definedName name="IQ_PRETAX_INC_EST_UP_2MONTH_CIQ" hidden="1">"c16680"</definedName>
    <definedName name="IQ_PRETAX_INC_EST_UP_3MONTH" hidden="1">"c16396"</definedName>
    <definedName name="IQ_PRETAX_INC_EST_UP_3MONTH_CIQ" hidden="1">"c16684"</definedName>
    <definedName name="IQ_PRETAX_INC_EST_UP_MONTH" hidden="1">"c16388"</definedName>
    <definedName name="IQ_PRETAX_INC_EST_UP_MONTH_CIQ" hidden="1">"c16676"</definedName>
    <definedName name="IQ_PRETAX_INC_HIGH_EST" hidden="1">"c1697"</definedName>
    <definedName name="IQ_PRETAX_INC_HIGH_EST_CIQ" hidden="1">"c4683"</definedName>
    <definedName name="IQ_PRETAX_INC_LOW_EST" hidden="1">"c1698"</definedName>
    <definedName name="IQ_PRETAX_INC_LOW_EST_CIQ" hidden="1">"c4684"</definedName>
    <definedName name="IQ_PRETAX_INC_MEDIAN_EST" hidden="1">"c1696"</definedName>
    <definedName name="IQ_PRETAX_INC_MEDIAN_EST_CIQ" hidden="1">"c4682"</definedName>
    <definedName name="IQ_PRETAX_INC_NUM_EST" hidden="1">"c1699"</definedName>
    <definedName name="IQ_PRETAX_INC_NUM_EST_CIQ" hidden="1">"c4685"</definedName>
    <definedName name="IQ_PRETAX_INC_STDDEV_EST" hidden="1">"c1700"</definedName>
    <definedName name="IQ_PRETAX_INC_STDDEV_EST_CIQ" hidden="1">"c4686"</definedName>
    <definedName name="IQ_PRETAX_OPERATING_INC_AVG_ASSETS_FFIEC" hidden="1">"c13365"</definedName>
    <definedName name="IQ_PRETAX_REPORT_INC_EST" hidden="1">"c1709"</definedName>
    <definedName name="IQ_PRETAX_REPORT_INC_EST_CIQ" hidden="1">"c4695"</definedName>
    <definedName name="IQ_PRETAX_REPORT_INC_EST_DOWN_2MONTH" hidden="1">"c16405"</definedName>
    <definedName name="IQ_PRETAX_REPORT_INC_EST_DOWN_2MONTH_CIQ" hidden="1">"c16693"</definedName>
    <definedName name="IQ_PRETAX_REPORT_INC_EST_DOWN_3MONTH" hidden="1">"c16409"</definedName>
    <definedName name="IQ_PRETAX_REPORT_INC_EST_DOWN_3MONTH_CIQ" hidden="1">"c16697"</definedName>
    <definedName name="IQ_PRETAX_REPORT_INC_EST_DOWN_MONTH" hidden="1">"c16401"</definedName>
    <definedName name="IQ_PRETAX_REPORT_INC_EST_DOWN_MONTH_CIQ" hidden="1">"c16689"</definedName>
    <definedName name="IQ_PRETAX_REPORT_INC_EST_NOTE" hidden="1">"c17512"</definedName>
    <definedName name="IQ_PRETAX_REPORT_INC_EST_NOTE_CIQ" hidden="1">"c17465"</definedName>
    <definedName name="IQ_PRETAX_REPORT_INC_EST_NUM_ANALYSTS_2MONTH" hidden="1">"c16403"</definedName>
    <definedName name="IQ_PRETAX_REPORT_INC_EST_NUM_ANALYSTS_2MONTH_CIQ" hidden="1">"c16691"</definedName>
    <definedName name="IQ_PRETAX_REPORT_INC_EST_NUM_ANALYSTS_3MONTH" hidden="1">"c16407"</definedName>
    <definedName name="IQ_PRETAX_REPORT_INC_EST_NUM_ANALYSTS_3MONTH_CIQ" hidden="1">"c16695"</definedName>
    <definedName name="IQ_PRETAX_REPORT_INC_EST_NUM_ANALYSTS_MONTH" hidden="1">"c16399"</definedName>
    <definedName name="IQ_PRETAX_REPORT_INC_EST_NUM_ANALYSTS_MONTH_CIQ" hidden="1">"c16687"</definedName>
    <definedName name="IQ_PRETAX_REPORT_INC_EST_TOTAL_REVISED_2MONTH" hidden="1">"c16406"</definedName>
    <definedName name="IQ_PRETAX_REPORT_INC_EST_TOTAL_REVISED_2MONTH_CIQ" hidden="1">"c16694"</definedName>
    <definedName name="IQ_PRETAX_REPORT_INC_EST_TOTAL_REVISED_3MONTH" hidden="1">"c16410"</definedName>
    <definedName name="IQ_PRETAX_REPORT_INC_EST_TOTAL_REVISED_3MONTH_CIQ" hidden="1">"c16698"</definedName>
    <definedName name="IQ_PRETAX_REPORT_INC_EST_TOTAL_REVISED_MONTH" hidden="1">"c16402"</definedName>
    <definedName name="IQ_PRETAX_REPORT_INC_EST_TOTAL_REVISED_MONTH_CIQ" hidden="1">"c16690"</definedName>
    <definedName name="IQ_PRETAX_REPORT_INC_EST_UP_2MONTH" hidden="1">"c16404"</definedName>
    <definedName name="IQ_PRETAX_REPORT_INC_EST_UP_2MONTH_CIQ" hidden="1">"c16692"</definedName>
    <definedName name="IQ_PRETAX_REPORT_INC_EST_UP_3MONTH" hidden="1">"c16408"</definedName>
    <definedName name="IQ_PRETAX_REPORT_INC_EST_UP_3MONTH_CIQ" hidden="1">"c16696"</definedName>
    <definedName name="IQ_PRETAX_REPORT_INC_EST_UP_MONTH" hidden="1">"c16400"</definedName>
    <definedName name="IQ_PRETAX_REPORT_INC_EST_UP_MONTH_CIQ" hidden="1">"c16688"</definedName>
    <definedName name="IQ_PRETAX_REPORT_INC_HIGH_EST" hidden="1">"c1711"</definedName>
    <definedName name="IQ_PRETAX_REPORT_INC_HIGH_EST_CIQ" hidden="1">"c4697"</definedName>
    <definedName name="IQ_PRETAX_REPORT_INC_LOW_EST" hidden="1">"c1712"</definedName>
    <definedName name="IQ_PRETAX_REPORT_INC_LOW_EST_CIQ" hidden="1">"c4698"</definedName>
    <definedName name="IQ_PRETAX_REPORT_INC_MEDIAN_EST" hidden="1">"c1710"</definedName>
    <definedName name="IQ_PRETAX_REPORT_INC_MEDIAN_EST_CIQ" hidden="1">"c4696"</definedName>
    <definedName name="IQ_PRETAX_REPORT_INC_NUM_EST" hidden="1">"c1713"</definedName>
    <definedName name="IQ_PRETAX_REPORT_INC_NUM_EST_CIQ" hidden="1">"c4699"</definedName>
    <definedName name="IQ_PRETAX_REPORT_INC_STDDEV_EST" hidden="1">"c1714"</definedName>
    <definedName name="IQ_PRETAX_REPORT_INC_STDDEV_EST_CIQ" hidden="1">"c4700"</definedName>
    <definedName name="IQ_PREV_CONTRACT_ID" hidden="1">"c13929"</definedName>
    <definedName name="IQ_PREV_MONTHLY_FACTOR" hidden="1">"c8973"</definedName>
    <definedName name="IQ_PREV_MONTHLY_FACTOR_DATE" hidden="1">"c8974"</definedName>
    <definedName name="IQ_PRICE_CFPS_FWD" hidden="1">"c2237"</definedName>
    <definedName name="IQ_PRICE_CFPS_FWD_CIQ" hidden="1">"c4046"</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UNIT" hidden="1">"c15556"</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INDUSTRY" hidden="1">"c1070"</definedName>
    <definedName name="IQ_PRIMARY_SIC_CODE" hidden="1">"c16218"</definedName>
    <definedName name="IQ_PRIMARY_SIC_INDUSTRY" hidden="1">"c16217"</definedName>
    <definedName name="IQ_PRINCIPAL_AMT" hidden="1">"c2157"</definedName>
    <definedName name="IQ_PRIOR_PERIOD_ADJUSTMENTS_SAVINGS_ASSOCIATION_THRIFT" hidden="1">"c25017"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AVG_LOANS_THRIFT" hidden="1">"c25639"</definedName>
    <definedName name="IQ_PROVISION_LL_FFIEC" hidden="1">"c13019"</definedName>
    <definedName name="IQ_PROVISION_LL_INT_BEARING_ASSETS_THRIFT" hidden="1">"c24783"</definedName>
    <definedName name="IQ_PROVISION_LL_NET_LOSSES_THRIFT" hidden="1">"c25640"</definedName>
    <definedName name="IQ_PROVISION_LL_NON_INT_BEARING_ASSETS_THRIFT" hidden="1">"c24784"</definedName>
    <definedName name="IQ_PROVISION_LOAN_LL_AVG_ASSETS_THRIFT" hidden="1">"c25785"</definedName>
    <definedName name="IQ_PROVISION_LOAN_LOSS_AVG_ASSETS_FFIEC" hidden="1">"c18879"</definedName>
    <definedName name="IQ_PROVISION_LOAN_LOSSES_AVG_ASSETS_THRIFT" hidden="1">"c25653"</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ES_OTHER_MORTGAGE_BACKED_SEC_THRIFT" hidden="1">"c25314"</definedName>
    <definedName name="IQ_PURCHASES_PASS_THROUGH_MORTGAGE_BACKED_SEC_THRIFT" hidden="1">"c25311"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MULTIFAMILY_RES_MORTGAGE_LOANS_ELIGIBLE_50_PCT_RISK_WEIGHT_THRIFT" hidden="1">"c25065"</definedName>
    <definedName name="IQ_QUALIFYING_SINGLE_FAMILY_RES_MORTGAGE_LOANS_ELIGIBLE_50_PCT_RISK_WEIGHT_THRIFT" hidden="1">"c25064"</definedName>
    <definedName name="IQ_QUALIFYING_SUB_DEBT_REDEEM_PREF_T2_FFIEC" hidden="1">"c13144"</definedName>
    <definedName name="IQ_QUALIFYING_SUB_DEBT_REDEEMABLE_PREFERRED_T2_THRIFT" hidden="1">"c25041"</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DWELLING_UNITS_REPOSSESSED_ASSETS_ADJUSTED_NCOS_TOTAL_THRIFT" hidden="1">"c25220"</definedName>
    <definedName name="IQ_RE_1_4_DWELLING_UNITS_REPOSSESSED_ASSETS_GVA_CHARGE_OFFS_THRIFT" hidden="1">"c25135"</definedName>
    <definedName name="IQ_RE_1_4_DWELLING_UNITS_REPOSSESSED_ASSETS_SVA_PROVISIONS_TRANSFERS_FROM_GVA_TOTAL_THRIFT" hidden="1">"c25189"</definedName>
    <definedName name="IQ_RE_1_4_RISK_BASED_FFIEC" hidden="1">"c13418"</definedName>
    <definedName name="IQ_RE_ACQ_SATISFACTION_DEBTS_FFIEC" hidden="1">"c12832"</definedName>
    <definedName name="IQ_RE_ALL_OTHER_ACCOUNTS_THRIFT" hidden="1">"c25436"</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CONSTRUCTION_REPOSSESSED_ASSETS_ADJUSTED_NCOS_TOTAL_THRIFT" hidden="1">"c25219"</definedName>
    <definedName name="IQ_RE_CONSTRUCTION_REPOSSESSED_ASSETS_GVA_CHARGE_OFFS_THRIFT" hidden="1">"c25134"</definedName>
    <definedName name="IQ_RE_CONSTRUCTION_REPOSSESSED_ASSETS_SVA_PROVISIONS_TRANSFERS_FROM_GVA_TOTAL_THRIFT" hidden="1">"c25188"</definedName>
    <definedName name="IQ_RE_DEPR_AMORT" hidden="1">"c8750"</definedName>
    <definedName name="IQ_RE_DEPRECIATION" hidden="1">"c16045"</definedName>
    <definedName name="IQ_RE_EMPLOYEE_BENEFIT_RETIREMENT_RELATED_ACCOUNTS_THRIFT" hidden="1">"c25420"</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HELD_INV_ADJUSTED_NCOS_THRIFT" hidden="1">"c25225"</definedName>
    <definedName name="IQ_RE_HELD_INV_GVA_CHARGE_OFFS_THRIFT" hidden="1">"c25140"</definedName>
    <definedName name="IQ_RE_HELD_INV_SVA_PROVISIONS_TRANSFERS_FROM_GVA_THRIFT" hidden="1">"c25194"</definedName>
    <definedName name="IQ_RE_HELD_INV_THRIFT" hidden="1">"c24878"</definedName>
    <definedName name="IQ_RE_LAND_REPOSSESSED_ASSETS_ADJUSTED_NCOS_TOTAL_THRIFT" hidden="1">"c25223"</definedName>
    <definedName name="IQ_RE_LAND_REPOSSESSED_ASSETS_GVA_CHARGE_OFFS_THRIFT" hidden="1">"c25138"</definedName>
    <definedName name="IQ_RE_LAND_REPOSSESSED_ASSETS_SVA_PROVISIONS_TRANSFERS_FROM_GVA_TOTAL_THRIFT" hidden="1">"c25192"</definedName>
    <definedName name="IQ_RE_LOANS_1_4_GROSS_LOANS_FFIEC" hidden="1">"c13397"</definedName>
    <definedName name="IQ_RE_LOANS_DOM_QUARTERLY_AVG_FFIEC" hidden="1">"c15476"</definedName>
    <definedName name="IQ_RE_LOANS_DUE_30_89_FFIEC" hidden="1">"c25826"</definedName>
    <definedName name="IQ_RE_LOANS_DUE_90_FFIEC" hidden="1">"c25827"</definedName>
    <definedName name="IQ_RE_LOANS_GROSS_LOANS_FFIEC" hidden="1">"c13396"</definedName>
    <definedName name="IQ_RE_LOANS_NON_ACCRUAL_FFIEC" hidden="1">"c25828"</definedName>
    <definedName name="IQ_RE_LOANS_SECURED_1_4_FAMILY_GROSS_LOANS_THRIFT" hidden="1">"c25722"</definedName>
    <definedName name="IQ_RE_LOANS_SECURED_1_4_FAMILY_RISK_BASED_CAPITAL_THRIFT" hidden="1">"c25707"</definedName>
    <definedName name="IQ_RE_LOANS_SECURED_LAND_GROSS_LOANS_THRIFT" hidden="1">"c25731"</definedName>
    <definedName name="IQ_RE_LOANS_SECURED_LAND_RISK_BASED_CAPITAL_THRIFT" hidden="1">"c25716"</definedName>
    <definedName name="IQ_RE_MAINT_CAPEX" hidden="1">"c8755"</definedName>
    <definedName name="IQ_RE_MINORITY_INTEREST" hidden="1">"c8752"</definedName>
    <definedName name="IQ_RE_MORTGAGES_ALL_OTHER_ACCOUNTS_THRIFT" hidden="1">"c25435"</definedName>
    <definedName name="IQ_RE_MORTGAGES_EMPLOYEE_BENEFIT_RETIREMENT_RELATED_ACCOUNTS_THRIFT" hidden="1">"c25419"</definedName>
    <definedName name="IQ_RE_MORTGAGES_PERSONAL_TRUST_AGENCY_INV_MANAGEMENT_ACCOUNTS_THRIFT" hidden="1">"c25403"</definedName>
    <definedName name="IQ_RE_MULTIFAMILY_5_MORE_DWELLING_UNITS_REPOSSESSED_ASSETS_ADJUSTED_NCOS_TOTAL_THRIFT" hidden="1">"c25221"</definedName>
    <definedName name="IQ_RE_MULTIFAMILY_5_MORE_DWELLING_UNITS_REPOSSESSED_ASSETS_GVA_CHARGE_OFFS_THRIFT" hidden="1">"c25136"</definedName>
    <definedName name="IQ_RE_MULTIFAMILY_5_MORE_DWELLING_UNITS_REPOSSESSED_ASSETS_SVA_PROVISIONS_TRANSFERS_FROM_GVA_TOTAL_THRIFT" hidden="1">"c25190"</definedName>
    <definedName name="IQ_RE_NET_INCOME" hidden="1">"c8749"</definedName>
    <definedName name="IQ_RE_NOI" hidden="1">"c8864"</definedName>
    <definedName name="IQ_RE_NOI_GROWTH_SAME_PROP" hidden="1">"c8866"</definedName>
    <definedName name="IQ_RE_NOI_SAME_PROP" hidden="1">"c8865"</definedName>
    <definedName name="IQ_RE_NONRES_EXCEPT_LAND_REPOSSESSED_ASSETS_ADJUSTED_NCOS_TOTAL_THRIFT" hidden="1">"c25222"</definedName>
    <definedName name="IQ_RE_NONRES_EXCEPT_LAND_REPOSSESSED_ASSETS_GVA_CHARGE_OFFS_THRIFT" hidden="1">"c25137"</definedName>
    <definedName name="IQ_RE_NONRES_EXCEPT_LAND_REPOSSESSED_ASSETS_SVA_PROVISIONS_TRANSFERS_FROM_GVA_TOTAL_THRIFT" hidden="1">"c25191"</definedName>
    <definedName name="IQ_RE_OTHER_ITEMS" hidden="1">"c8753"</definedName>
    <definedName name="IQ_RE_PERSONAL_TRUST_AGENCY_INV_MANAGEMENT_ACCOUNTS_THRIFT" hidden="1">"c25404"</definedName>
    <definedName name="IQ_RE_RENTAL_EXPENSE" hidden="1">"c16036"</definedName>
    <definedName name="IQ_RE_RISK_BASED_FFIEC" hidden="1">"c13417"</definedName>
    <definedName name="IQ_REAL_DOMESTIC_PURCHASES" hidden="1">"c20997"</definedName>
    <definedName name="IQ_REAL_ESTATE" hidden="1">"c1093"</definedName>
    <definedName name="IQ_REAL_ESTATE_ASSETS" hidden="1">"c1094"</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ALIZED_GAINS_AVAIL_SALE_SEC_FFIEC" hidden="1">"c13022"</definedName>
    <definedName name="IQ_REALIZED_GAINS_HELD_MATURITY_SEC_FFIEC" hidden="1">"c13021"</definedName>
    <definedName name="IQ_REALIZED_GAINS_SEC_TOT_FFIEC" hidden="1">"c13517"</definedName>
    <definedName name="IQ_REBOOKED_GNMA_LOANS_REPURCHASED_ELIGIBLE_REPURCHASE_DUE_30_89_THRIFT" hidden="1">"c25260"</definedName>
    <definedName name="IQ_REBOOKED_GNMA_LOANS_REPURCHASED_ELIGIBLE_REPURCHASE_DUE_90_THRIFT" hidden="1">"c25281"</definedName>
    <definedName name="IQ_REBOOKED_GNMA_LOANS_REPURCHASED_ELIGIBLE_REPURCHASE_NON_ACCRUAL_THRIFT" hidden="1">"c25302"</definedName>
    <definedName name="IQ_RECENT_FUNDS" hidden="1">"c18908"</definedName>
    <definedName name="IQ_RECENT_FUNDS_ID" hidden="1">"c18909"</definedName>
    <definedName name="IQ_RECIPROCAL_BROKERED_DEPOSITS_THRIFT" hidden="1">"c24997"</definedName>
    <definedName name="IQ_RECORDED_INV_PURCHASED_CREDIT_IMPAIRED_LOANS_THRIFT" hidden="1">"c25238"</definedName>
    <definedName name="IQ_RECOVERIES_AVG_LOANS_FFIEC" hidden="1">"c13476"</definedName>
    <definedName name="IQ_RECOVERIES_GVA_THRIFT" hidden="1">"c25094"</definedName>
    <definedName name="IQ_RECOVERIES_TVA_THRIFT" hidden="1">"c25108"</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HIGH_EST" hidden="1">"c4501"</definedName>
    <definedName name="IQ_RECURRING_PROFIT_HIGH_EST_CIQ" hidden="1">"c5039"</definedName>
    <definedName name="IQ_RECURRING_PROFIT_LOW_EST" hidden="1">"c4502"</definedName>
    <definedName name="IQ_RECURRING_PROFIT_LOW_EST_CIQ" hidden="1">"c5040"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HIGH_EST" hidden="1">"c4510"</definedName>
    <definedName name="IQ_RECURRING_PROFIT_SHARE_HIGH_EST_CIQ" hidden="1">"c5048"</definedName>
    <definedName name="IQ_RECURRING_PROFIT_SHARE_LOW_EST" hidden="1">"c4511"</definedName>
    <definedName name="IQ_RECURRING_PROFIT_SHARE_LOW_EST_CIQ" hidden="1">"c5049"</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OSSESS_1_4_DWELLING_UNITS_RE_THRIFT" hidden="1">"c24871"</definedName>
    <definedName name="IQ_REPOSSESS_ASSETS_THRIFT" hidden="1">"c24869"</definedName>
    <definedName name="IQ_REPOSSESS_CONSTRUCTION_RE_THRIFT" hidden="1">"c24870"</definedName>
    <definedName name="IQ_REPOSSESS_GVA_THRIFT" hidden="1">"c24877"</definedName>
    <definedName name="IQ_REPOSSESS_LAND_THRIFT" hidden="1">"c24874"</definedName>
    <definedName name="IQ_REPOSSESS_MULTIFAMILY_5_MORE_DWELLING_UNITS_RE_THRIFT" hidden="1">"c24872"</definedName>
    <definedName name="IQ_REPOSSESS_NONRES_EXCEPT_LAND_RE_THRIFT" hidden="1">"c24873"</definedName>
    <definedName name="IQ_REPOSSESS_OTHER_ASSETS_THRIFT" hidden="1">"c24876"</definedName>
    <definedName name="IQ_REPOSSESS_US_GOVT_GUARANTEED_INSURED_RE_OWNED_THRIFT" hidden="1">"c24875"</definedName>
    <definedName name="IQ_REPOSSESSED_ASSETS_TOTAL_ADJUSTED_NCOS_TOTAL_THRIFT" hidden="1">"c25218"</definedName>
    <definedName name="IQ_REPOSSESSED_ASSETS_TOTAL_GVA_CHARGE_OFFS_THRIFT" hidden="1">"c25133"</definedName>
    <definedName name="IQ_REPOSSESSED_ASSETS_TOTAL_SVA_PROVISIONS_TRANSFERS_FROM_GVA_TOTAL_THRIFT" hidden="1">"c25187"</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IDUAL_INTERESTS_INT_ONLY_STRIPS_THRIFT" hidden="1">"c24939"</definedName>
    <definedName name="IQ_RESIDUAL_INTERESTS_THRIFT" hidden="1">"c24938"</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CF" hidden="1">"c1107"</definedName>
    <definedName name="IQ_RESTRUCTURE_CM" hidden="1">"c1106"</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BUILDING_MATERIAL" hidden="1">"c21087"</definedName>
    <definedName name="IQ_RETAIL_SALES_CATALOG" hidden="1">"c16128"</definedName>
    <definedName name="IQ_RETAIL_SALES_CLOTHING" hidden="1">"c21088"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PORTING_GOODS" hidden="1">"c21097"</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TOTAL" hidden="1">"c21098"</definedName>
    <definedName name="IQ_RETAIL_SALES_TOTAL_EX_MOTOR_VEHICLE" hidden="1">"c21099"</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LES_YOY_PCT" hidden="1">"c21100"</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EQUITY_THRIFT" hidden="1">"c25633"</definedName>
    <definedName name="IQ_RETAINED_EARNINGS_FFIEC" hidden="1">"c12878"</definedName>
    <definedName name="IQ_RETAINED_EARNINGS_THRIFT" hidden="1">"c24919"</definedName>
    <definedName name="IQ_RETIREMENT_DEFINED_BENEFIT_INC_THRIFT" hidden="1">"c24803"</definedName>
    <definedName name="IQ_RETIREMENT_DEFINED_CONT_INC_THRIFT" hidden="1">"c24802"</definedName>
    <definedName name="IQ_RETIREMENT_DEPOSITS_LESS_THAN_250000_THRIFT" hidden="1">"c24990"</definedName>
    <definedName name="IQ_RETIREMENT_DEPOSITS_WITH_BALANCES_GREATER_THAN_250000_THRIFT" hidden="1">"c24991"</definedName>
    <definedName name="IQ_RETIREMENT_OTHER_RETIREMENT_ACCOUNTS_INC_THRIFT" hidden="1">"c24804"</definedName>
    <definedName name="IQ_RETIREMENT_RELATED_EMPLOYEE_BENEFIT_ACCOUNTS_GROSS_LOSSES_MANAGED_ACCOUNTS_THRIFT" hidden="1">"c25462"</definedName>
    <definedName name="IQ_RETIREMENT_RELATED_EMPLOYEE_BENEFIT_ACCOUNTS_GROSS_LOSSES_NONMANAGED_ACCOUNTS_THRIFT" hidden="1">"c25467"</definedName>
    <definedName name="IQ_RETIREMENT_RELATED_EMPLOYEE_BENEFIT_ACCOUNTS_RECOVERIES_THRIFT" hidden="1">"c25472"</definedName>
    <definedName name="IQ_RETIREMENT_RELATED_TRUST_AGENCY_ACCOUNTS_EMPLOYEE_BENEFIT_DEFINED_BENEFIT_MANAGED_ASSETS_THRIFT" hidden="1">"c25349"</definedName>
    <definedName name="IQ_RETIREMENT_RELATED_TRUST_AGENCY_ACCOUNTS_EMPLOYEE_BENEFIT_DEFINED_BENEFIT_NONMANAGED_ASSETS_THRIFT" hidden="1">"c25370"</definedName>
    <definedName name="IQ_RETIREMENT_RELATED_TRUST_AGENCY_ACCOUNTS_EMPLOYEE_BENEFIT_DEFINED_BENEFIT_NUMBER_MANAGED_ACCOUNTS_THRIFT" hidden="1">"c25360"</definedName>
    <definedName name="IQ_RETIREMENT_RELATED_TRUST_AGENCY_ACCOUNTS_EMPLOYEE_BENEFIT_DEFINED_BENEFIT_NUMBER_NONMANAGED_ACCOUNTS_THRIFT" hidden="1">"c25382"</definedName>
    <definedName name="IQ_RETIREMENT_RELATED_TRUST_AGENCY_ACCOUNTS_EMPLOYEE_BENEFIT_DEFINED_CONTRIBUTION_MANAGED_ASSETS_THRIFT" hidden="1">"c25348"</definedName>
    <definedName name="IQ_RETIREMENT_RELATED_TRUST_AGENCY_ACCOUNTS_EMPLOYEE_BENEFIT_DEFINED_CONTRIBUTION_NONMANAGED_ASSETS_THRIFT" hidden="1">"c25369"</definedName>
    <definedName name="IQ_RETIREMENT_RELATED_TRUST_AGENCY_ACCOUNTS_EMPLOYEE_BENEFIT_DEFINED_CONTRIBUTION_NUMBER_MANAGED_ACCOUNTS_THRIFT" hidden="1">"c25359"</definedName>
    <definedName name="IQ_RETIREMENT_RELATED_TRUST_AGENCY_ACCOUNTS_EMPLOYEE_BENEFIT_DEFINED_CONTRIBUTION_NUMBER_NONMANAGED_ACCOUNTS_THRIFT" hidden="1">"c25381"</definedName>
    <definedName name="IQ_RETIREMENT_RELATED_TRUST_AGENCY_ACCOUNTS_EMPLOYEE_BENEFIT_OTHER_MANAGED_ASSETS_THRIFT" hidden="1">"c25350"</definedName>
    <definedName name="IQ_RETIREMENT_RELATED_TRUST_AGENCY_ACCOUNTS_EMPLOYEE_BENEFIT_OTHER_NONMANAGED_ASSETS_THRIFT" hidden="1">"c25371"</definedName>
    <definedName name="IQ_RETIREMENT_RELATED_TRUST_AGENCY_ACCOUNTS_EMPLOYEE_BENEFIT_OTHER_NUMBER_MANAGED_ACCOUNTS_THRIFT" hidden="1">"c25361"</definedName>
    <definedName name="IQ_RETIREMENT_RELATED_TRUST_AGENCY_ACCOUNTS_EMPLOYEE_BENEFIT_OTHER_NUMBER_NONMANAGED_ACCOUNTS_THRIFT" hidden="1">"c25383"</definedName>
    <definedName name="IQ_RETURN_ASSETS" hidden="1">"c1113"</definedName>
    <definedName name="IQ_RETURN_ASSETS_ACT_OR_EST" hidden="1">"c3585"</definedName>
    <definedName name="IQ_RETURN_ASSETS_ACT_OR_EST_CIQ" hidden="1">"c12020"</definedName>
    <definedName name="IQ_RETURN_ASSETS_BANK" hidden="1">"c1114"</definedName>
    <definedName name="IQ_RETURN_ASSETS_CM" hidden="1">"c1115"</definedName>
    <definedName name="IQ_RETURN_ASSETS_EST" hidden="1">"c3529"</definedName>
    <definedName name="IQ_RETURN_ASSETS_EST_CIQ" hidden="1">"c3828"</definedName>
    <definedName name="IQ_RETURN_ASSETS_EST_DOWN_2MONTH" hidden="1">"c16537"</definedName>
    <definedName name="IQ_RETURN_ASSETS_EST_DOWN_2MONTH_CIQ" hidden="1">"c16801"</definedName>
    <definedName name="IQ_RETURN_ASSETS_EST_DOWN_3MONTH" hidden="1">"c16541"</definedName>
    <definedName name="IQ_RETURN_ASSETS_EST_DOWN_3MONTH_CIQ" hidden="1">"c16805"</definedName>
    <definedName name="IQ_RETURN_ASSETS_EST_DOWN_MONTH" hidden="1">"c16533"</definedName>
    <definedName name="IQ_RETURN_ASSETS_EST_DOWN_MONTH_CIQ" hidden="1">"c16797"</definedName>
    <definedName name="IQ_RETURN_ASSETS_EST_NOTE" hidden="1">"c17520"</definedName>
    <definedName name="IQ_RETURN_ASSETS_EST_NOTE_CIQ" hidden="1">"c17473"</definedName>
    <definedName name="IQ_RETURN_ASSETS_EST_NUM_ANALYSTS_2MONTH" hidden="1">"c16535"</definedName>
    <definedName name="IQ_RETURN_ASSETS_EST_NUM_ANALYSTS_2MONTH_CIQ" hidden="1">"c16799"</definedName>
    <definedName name="IQ_RETURN_ASSETS_EST_NUM_ANALYSTS_3MONTH" hidden="1">"c16539"</definedName>
    <definedName name="IQ_RETURN_ASSETS_EST_NUM_ANALYSTS_3MONTH_CIQ" hidden="1">"c16803"</definedName>
    <definedName name="IQ_RETURN_ASSETS_EST_NUM_ANALYSTS_MONTH" hidden="1">"c16531"</definedName>
    <definedName name="IQ_RETURN_ASSETS_EST_NUM_ANALYSTS_MONTH_CIQ" hidden="1">"c16795"</definedName>
    <definedName name="IQ_RETURN_ASSETS_EST_TOTAL_REVISED_2MONTH" hidden="1">"c16538"</definedName>
    <definedName name="IQ_RETURN_ASSETS_EST_TOTAL_REVISED_2MONTH_CIQ" hidden="1">"c16802"</definedName>
    <definedName name="IQ_RETURN_ASSETS_EST_TOTAL_REVISED_3MONTH" hidden="1">"c16542"</definedName>
    <definedName name="IQ_RETURN_ASSETS_EST_TOTAL_REVISED_3MONTH_CIQ" hidden="1">"c16806"</definedName>
    <definedName name="IQ_RETURN_ASSETS_EST_TOTAL_REVISED_MONTH" hidden="1">"c16534"</definedName>
    <definedName name="IQ_RETURN_ASSETS_EST_TOTAL_REVISED_MONTH_CIQ" hidden="1">"c16798"</definedName>
    <definedName name="IQ_RETURN_ASSETS_EST_UP_2MONTH" hidden="1">"c16536"</definedName>
    <definedName name="IQ_RETURN_ASSETS_EST_UP_2MONTH_CIQ" hidden="1">"c16800"</definedName>
    <definedName name="IQ_RETURN_ASSETS_EST_UP_3MONTH" hidden="1">"c16540"</definedName>
    <definedName name="IQ_RETURN_ASSETS_EST_UP_3MONTH_CIQ" hidden="1">"c16804"</definedName>
    <definedName name="IQ_RETURN_ASSETS_EST_UP_MONTH" hidden="1">"c16532"</definedName>
    <definedName name="IQ_RETURN_ASSETS_EST_UP_MONTH_CIQ" hidden="1">"c16796"</definedName>
    <definedName name="IQ_RETURN_ASSETS_FS" hidden="1">"c1116"</definedName>
    <definedName name="IQ_RETURN_ASSETS_GUIDANCE" hidden="1">"c4517"</definedName>
    <definedName name="IQ_RETURN_ASSETS_HIGH_EST" hidden="1">"c3530"</definedName>
    <definedName name="IQ_RETURN_ASSETS_HIGH_EST_CIQ" hidden="1">"c3830"</definedName>
    <definedName name="IQ_RETURN_ASSETS_HIGH_GUIDANCE" hidden="1">"c4183"</definedName>
    <definedName name="IQ_RETURN_ASSETS_LOW_EST" hidden="1">"c3531"</definedName>
    <definedName name="IQ_RETURN_ASSETS_LOW_EST_CIQ" hidden="1">"c3831"</definedName>
    <definedName name="IQ_RETURN_ASSETS_LOW_GUIDANCE" hidden="1">"c4223"</definedName>
    <definedName name="IQ_RETURN_ASSETS_MEDIAN_EST" hidden="1">"c3532"</definedName>
    <definedName name="IQ_RETURN_ASSETS_MEDIAN_EST_CIQ" hidden="1">"c3829"</definedName>
    <definedName name="IQ_RETURN_ASSETS_NUM_EST" hidden="1">"c3527"</definedName>
    <definedName name="IQ_RETURN_ASSETS_NUM_EST_CIQ" hidden="1">"c3832"</definedName>
    <definedName name="IQ_RETURN_ASSETS_STDDEV_EST" hidden="1">"c3528"</definedName>
    <definedName name="IQ_RETURN_ASSETS_STDDEV_EST_CIQ" hidden="1">"c3833"</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BANK" hidden="1">"c1119"</definedName>
    <definedName name="IQ_RETURN_EQUITY_CM" hidden="1">"c1120"</definedName>
    <definedName name="IQ_RETURN_EQUITY_EST" hidden="1">"c3535"</definedName>
    <definedName name="IQ_RETURN_EQUITY_EST_CIQ" hidden="1">"c3821"</definedName>
    <definedName name="IQ_RETURN_EQUITY_EST_DOWN_2MONTH" hidden="1">"c16549"</definedName>
    <definedName name="IQ_RETURN_EQUITY_EST_DOWN_2MONTH_CIQ" hidden="1">"c16813"</definedName>
    <definedName name="IQ_RETURN_EQUITY_EST_DOWN_3MONTH" hidden="1">"c16553"</definedName>
    <definedName name="IQ_RETURN_EQUITY_EST_DOWN_3MONTH_CIQ" hidden="1">"c16817"</definedName>
    <definedName name="IQ_RETURN_EQUITY_EST_DOWN_MONTH" hidden="1">"c16545"</definedName>
    <definedName name="IQ_RETURN_EQUITY_EST_DOWN_MONTH_CIQ" hidden="1">"c16809"</definedName>
    <definedName name="IQ_RETURN_EQUITY_EST_NOTE" hidden="1">"c17521"</definedName>
    <definedName name="IQ_RETURN_EQUITY_EST_NOTE_CIQ" hidden="1">"c17474"</definedName>
    <definedName name="IQ_RETURN_EQUITY_EST_NUM_ANALYSTS_2MONTH" hidden="1">"c16547"</definedName>
    <definedName name="IQ_RETURN_EQUITY_EST_NUM_ANALYSTS_2MONTH_CIQ" hidden="1">"c16811"</definedName>
    <definedName name="IQ_RETURN_EQUITY_EST_NUM_ANALYSTS_3MONTH" hidden="1">"c16551"</definedName>
    <definedName name="IQ_RETURN_EQUITY_EST_NUM_ANALYSTS_3MONTH_CIQ" hidden="1">"c16815"</definedName>
    <definedName name="IQ_RETURN_EQUITY_EST_NUM_ANALYSTS_MONTH" hidden="1">"c16543"</definedName>
    <definedName name="IQ_RETURN_EQUITY_EST_NUM_ANALYSTS_MONTH_CIQ" hidden="1">"c16807"</definedName>
    <definedName name="IQ_RETURN_EQUITY_EST_TOTAL_REVISED_2MONTH" hidden="1">"c16550"</definedName>
    <definedName name="IQ_RETURN_EQUITY_EST_TOTAL_REVISED_2MONTH_CIQ" hidden="1">"c16814"</definedName>
    <definedName name="IQ_RETURN_EQUITY_EST_TOTAL_REVISED_3MONTH" hidden="1">"c16554"</definedName>
    <definedName name="IQ_RETURN_EQUITY_EST_TOTAL_REVISED_3MONTH_CIQ" hidden="1">"c16818"</definedName>
    <definedName name="IQ_RETURN_EQUITY_EST_TOTAL_REVISED_MONTH" hidden="1">"c16546"</definedName>
    <definedName name="IQ_RETURN_EQUITY_EST_TOTAL_REVISED_MONTH_CIQ" hidden="1">"c16810"</definedName>
    <definedName name="IQ_RETURN_EQUITY_EST_UP_2MONTH" hidden="1">"c16548"</definedName>
    <definedName name="IQ_RETURN_EQUITY_EST_UP_2MONTH_CIQ" hidden="1">"c16812"</definedName>
    <definedName name="IQ_RETURN_EQUITY_EST_UP_3MONTH" hidden="1">"c16552"</definedName>
    <definedName name="IQ_RETURN_EQUITY_EST_UP_3MONTH_CIQ" hidden="1">"c16816"</definedName>
    <definedName name="IQ_RETURN_EQUITY_EST_UP_MONTH" hidden="1">"c16544"</definedName>
    <definedName name="IQ_RETURN_EQUITY_EST_UP_MONTH_CIQ" hidden="1">"c16808"</definedName>
    <definedName name="IQ_RETURN_EQUITY_FS" hidden="1">"c1121"</definedName>
    <definedName name="IQ_RETURN_EQUITY_GUIDANCE" hidden="1">"c4518"</definedName>
    <definedName name="IQ_RETURN_EQUITY_HIGH_EST" hidden="1">"c3536"</definedName>
    <definedName name="IQ_RETURN_EQUITY_HIGH_EST_CIQ" hidden="1">"c3823"</definedName>
    <definedName name="IQ_RETURN_EQUITY_HIGH_GUIDANCE" hidden="1">"c4182"</definedName>
    <definedName name="IQ_RETURN_EQUITY_LOW_EST" hidden="1">"c3537"</definedName>
    <definedName name="IQ_RETURN_EQUITY_LOW_EST_CIQ" hidden="1">"c3824"</definedName>
    <definedName name="IQ_RETURN_EQUITY_LOW_GUIDANCE" hidden="1">"c4222"</definedName>
    <definedName name="IQ_RETURN_EQUITY_MEDIAN_EST" hidden="1">"c3538"</definedName>
    <definedName name="IQ_RETURN_EQUITY_MEDIAN_EST_CIQ" hidden="1">"c3822"</definedName>
    <definedName name="IQ_RETURN_EQUITY_NUM_EST" hidden="1">"c3533"</definedName>
    <definedName name="IQ_RETURN_EQUITY_NUM_EST_CIQ" hidden="1">"c3825"</definedName>
    <definedName name="IQ_RETURN_EQUITY_STDDEV_EST" hidden="1">"c3534"</definedName>
    <definedName name="IQ_RETURN_EQUITY_STDDEV_EST_CIQ" hidden="1">"c3826"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BEFORE_LL_THRIFT" hidden="1">"c24782"</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3MONTH" hidden="1">"c16289"</definedName>
    <definedName name="IQ_REVENUE_EST_DOWN_3MONTH_CIQ" hidden="1">"c16613"</definedName>
    <definedName name="IQ_REVENUE_EST_DOWN_MONTH" hidden="1">"c16281"</definedName>
    <definedName name="IQ_REVENUE_EST_DOWN_MONTH_CIQ" hidden="1">"c16605"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3MONTH" hidden="1">"c16287"</definedName>
    <definedName name="IQ_REVENUE_EST_NUM_ANALYSTS_3MONTH_CIQ" hidden="1">"c16611"</definedName>
    <definedName name="IQ_REVENUE_EST_NUM_ANALYSTS_MONTH" hidden="1">"c16279"</definedName>
    <definedName name="IQ_REVENUE_EST_NUM_ANALYSTS_MONTH_CIQ" hidden="1">"c16603"</definedName>
    <definedName name="IQ_REVENUE_EST_TOTAL_REVISED_2MONTH" hidden="1">"c16286"</definedName>
    <definedName name="IQ_REVENUE_EST_TOTAL_REVISED_2MONTH_CIQ" hidden="1">"c16610"</definedName>
    <definedName name="IQ_REVENUE_EST_TOTAL_REVISED_3MONTH" hidden="1">"c16290"</definedName>
    <definedName name="IQ_REVENUE_EST_TOTAL_REVISED_3MONTH_CIQ" hidden="1">"c16614"</definedName>
    <definedName name="IQ_REVENUE_EST_TOTAL_REVISED_MONTH" hidden="1">"c16282"</definedName>
    <definedName name="IQ_REVENUE_EST_TOTAL_REVISED_MONTH_CIQ" hidden="1">"c16606"</definedName>
    <definedName name="IQ_REVENUE_EST_UP_2MONTH" hidden="1">"c16284"</definedName>
    <definedName name="IQ_REVENUE_EST_UP_2MONTH_CIQ" hidden="1">"c16608"</definedName>
    <definedName name="IQ_REVENUE_EST_UP_3MONTH" hidden="1">"c16288"</definedName>
    <definedName name="IQ_REVENUE_EST_UP_3MONTH_CIQ" hidden="1">"c16612"</definedName>
    <definedName name="IQ_REVENUE_EST_UP_MONTH" hidden="1">"c16280"</definedName>
    <definedName name="IQ_REVENUE_EST_UP_MONTH_CIQ" hidden="1">"c16604"</definedName>
    <definedName name="IQ_REVENUE_GUIDANCE" hidden="1">"c4519"</definedName>
    <definedName name="IQ_REVENUE_HIGH_EST" hidden="1">"c1127"</definedName>
    <definedName name="IQ_REVENUE_HIGH_EST_CIQ" hidden="1">"c3618"</definedName>
    <definedName name="IQ_REVENUE_HIGH_GUIDANCE" hidden="1">"c4169"</definedName>
    <definedName name="IQ_REVENUE_LOW_EST" hidden="1">"c1128"</definedName>
    <definedName name="IQ_REVENUE_LOW_EST_CIQ" hidden="1">"c3619"</definedName>
    <definedName name="IQ_REVENUE_LOW_GUIDANCE" hidden="1">"c4209"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40650.7113194444</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GROSS_LOANS_THRIFT" hidden="1">"c25723"</definedName>
    <definedName name="IQ_REVOLVING_LOANS_RISK_BASED_CAPITAL_THRIFT" hidden="1">"c25708"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OPEN_END_PML_SECURED_1_4_DWELLING_UNITS_DUE_30_89_THRIFT" hidden="1">"c25241"</definedName>
    <definedName name="IQ_REVOLVING_OPEN_END_PML_SECURED_1_4_DWELLING_UNITS_DUE_90_THRIFT" hidden="1">"c25262"</definedName>
    <definedName name="IQ_REVOLVING_OPEN_END_PML_SECURED_1_4_DWELLING_UNITS_NON_ACCRUAL_THRIFT" hidden="1">"c25283"</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BEFORE_EXCESS_ALLOWANCE_LL_LOSSES_THRIFT" hidden="1">"c25077"</definedName>
    <definedName name="IQ_RISK_WEIGHTED_ASSETS_LOW_LEVEL_RECOURSE_RESIDUAL_INTERESTS_THRIFT" hidden="1">"c25075"</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EMPLOYEE_BENEFITS_THRIFT" hidden="1">"c24786"</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CM"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CM"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CEEDS_RENTAL_ASSETS" hidden="1">"c26974"</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CM"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COMM_NON_MORTGAGE_LOANS_THRIFT" hidden="1">"c25340"</definedName>
    <definedName name="IQ_SALES_CONSUMER_NON_MORTGAGE_LOANS_THRIFT" hidden="1">"c25342"</definedName>
    <definedName name="IQ_SALES_MARKETING" hidden="1">"c2240"</definedName>
    <definedName name="IQ_SALES_OTHER_MORTGAGE_BACKED_SEC_THRIFT" hidden="1">"c25315"</definedName>
    <definedName name="IQ_SALES_PASS_THROUGH_MORTGAGE_BACKED_SEC_THRIFT" hidden="1">"c25312"</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ACT_OR_EST" hidden="1">"c18269"</definedName>
    <definedName name="IQ_SAME_STORE_ACT_OR_EST_CIQ" hidden="1">"c18275"</definedName>
    <definedName name="IQ_SAME_STORE_EST" hidden="1">"c18116"</definedName>
    <definedName name="IQ_SAME_STORE_EST_CIQ" hidden="1">"c18184"</definedName>
    <definedName name="IQ_SAME_STORE_EST_NOTE" hidden="1">"c18237"</definedName>
    <definedName name="IQ_SAME_STORE_EST_NOTE_CIQ" hidden="1">"c18244"</definedName>
    <definedName name="IQ_SAME_STORE_FRANCHISE" hidden="1">"c2900"</definedName>
    <definedName name="IQ_SAME_STORE_GUIDANCE" hidden="1">"c18412"</definedName>
    <definedName name="IQ_SAME_STORE_HIGH_EST" hidden="1">"c18136"</definedName>
    <definedName name="IQ_SAME_STORE_HIGH_EST_CIQ" hidden="1">"c18198"</definedName>
    <definedName name="IQ_SAME_STORE_HIGH_GUIDANCE" hidden="1">"c18413"</definedName>
    <definedName name="IQ_SAME_STORE_LOW_EST" hidden="1">"c18146"</definedName>
    <definedName name="IQ_SAME_STORE_LOW_EST_CIQ" hidden="1">"c18205"</definedName>
    <definedName name="IQ_SAME_STORE_LOW_GUIDANCE" hidden="1">"c18414"</definedName>
    <definedName name="IQ_SAME_STORE_MEDIAN_EST" hidden="1">"c18126"</definedName>
    <definedName name="IQ_SAME_STORE_MEDIAN_EST_CIQ" hidden="1">"c18191"</definedName>
    <definedName name="IQ_SAME_STORE_NUM_EST" hidden="1">"c18166"</definedName>
    <definedName name="IQ_SAME_STORE_NUM_EST_CIQ" hidden="1">"c18219"</definedName>
    <definedName name="IQ_SAME_STORE_OWNED" hidden="1">"c2908"</definedName>
    <definedName name="IQ_SAME_STORE_STDDEV_EST" hidden="1">"c18156"</definedName>
    <definedName name="IQ_SAME_STORE_STDDEV_EST_CIQ" hidden="1">"c18212"</definedName>
    <definedName name="IQ_SAME_STORE_TOTAL" hidden="1">"c2892"</definedName>
    <definedName name="IQ_SAVING_DEP" hidden="1">"c1150"</definedName>
    <definedName name="IQ_SAVINGS_ACCT_DEPOSITS_TOTAL_DEPOSITS" hidden="1">"c15721"</definedName>
    <definedName name="IQ_SAVINGS_ASSOCIATION_EQUITY_CAPITAL_BEGINNING_BALANCE_FROM_PRIOR_QTR_THRIFT" hidden="1">"c25008"</definedName>
    <definedName name="IQ_SAVINGS_ASSOCIATION_EQUITY_CAPITAL_ENDING_BALANCE_THRIFT" hidden="1">"c25019"</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ACKED_NON_MORTGAGE_LOANS_THRIFT" hidden="1">"c24825"</definedName>
    <definedName name="IQ_SEC_BACKED_US_GOVT_ELIGIBLE_0_PCT_RISK_WEIGHT_THRIFT" hidden="1">"c25052"</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RISK_WEIGHTED_100_PCT_MORE_UNDER_RATINGS_THRIFT" hidden="1">"c25071"</definedName>
    <definedName name="IQ_SEC_SOLD_REPURCHASE_FFIEC" hidden="1">"c12857"</definedName>
    <definedName name="IQ_SEC_SOLD_UNDER_AGREEMENTS_REPURCHASE_THRIFT" hidden="1">"c25574"</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_RECEIV" hidden="1">"c1151"</definedName>
    <definedName name="IQ_SECURED_COMMERCIAL_LOANS_THRIFT" hidden="1">"c24854"</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ED_FUNDS_PURCHASED_TOTAL_ASSETS_THRIFT" hidden="1">"c25703"</definedName>
    <definedName name="IQ_SECURED_FEDERAL_FUNDS_PURCHASED_THRIFT" hidden="1">"c25573"</definedName>
    <definedName name="IQ_SECURED_MULTI_RES_LL_REC_DOM_FFIEC" hidden="1">"c12905"</definedName>
    <definedName name="IQ_SECURITIES_AFS_AMORT_COST_FFIEC" hidden="1">"c20488"</definedName>
    <definedName name="IQ_SECURITIES_AFS_FAIR_VAL_FFIEC" hidden="1">"c20453"</definedName>
    <definedName name="IQ_SECURITIES_HELD_MATURITY_FFIEC" hidden="1">"c12777"</definedName>
    <definedName name="IQ_SECURITIES_HTM_AMORT_COST_FFIEC" hidden="1">"c20436"</definedName>
    <definedName name="IQ_SECURITIES_HTM_FAIR_VAL_FFIEC" hidden="1">"c20471"</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IZED_DEBT" hidden="1">"c17897"</definedName>
    <definedName name="IQ_SECURITIZED_DEBT_PCT" hidden="1">"c18011"</definedName>
    <definedName name="IQ_SECURITY_ACTIVE_STATUS" hidden="1">"c15160"</definedName>
    <definedName name="IQ_SECURITY_BORROW" hidden="1">"c1152"</definedName>
    <definedName name="IQ_SECURITY_FEATURES" hidden="1">"c17681"</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COMM_FEE_DOM_FFIEC" hidden="1">"c25821"</definedName>
    <definedName name="IQ_SERVICE_CHARGES_DEPOSIT_ACCOUNTS_DOM_FFIEC" hidden="1">"c13003"</definedName>
    <definedName name="IQ_SERVICE_CHARGES_OPERATING_INC_FFIEC" hidden="1">"c13384"</definedName>
    <definedName name="IQ_SERVICE_FEE" hidden="1">"c8951"</definedName>
    <definedName name="IQ_SERVICING_ASSETS_MORTGAGE_LOANS_THRIFT" hidden="1">"c24888"</definedName>
    <definedName name="IQ_SERVICING_ASSETS_NON_MORTGAGE_LOANS_THRIFT" hidden="1">"c24889"</definedName>
    <definedName name="IQ_SERVICING_FEES_FFIEC" hidden="1">"c13011"</definedName>
    <definedName name="IQ_SERVICING_FEES_OPERATING_INC_FFIEC" hidden="1">"c13389"</definedName>
    <definedName name="IQ_SETTLEMENT_PRICE" hidden="1">"c15157"</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BUSINESS_DESCRIPTION" hidden="1">"c24668"</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_SHORT_TERM_NONCORE_FUNDING_THRIFT" hidden="1">"c25625"</definedName>
    <definedName name="IQ_SHORT_TERM_INV_TOTAL_ASSETS_THRIFT" hidden="1">"c25695"</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CM"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POT_CLOSEPRICE" hidden="1">"c17802"</definedName>
    <definedName name="IQ_SPOT_HIGHPRICE" hidden="1">"c17800"</definedName>
    <definedName name="IQ_SPOT_LASTSALEPRICE" hidden="1">"c17806"</definedName>
    <definedName name="IQ_SPOT_LOWPRICE" hidden="1">"c17801"</definedName>
    <definedName name="IQ_SPOT_PRICEDATE" hidden="1">"c17805"</definedName>
    <definedName name="IQ_SPOT_YEARHIGH" hidden="1">"c17803"</definedName>
    <definedName name="IQ_SPOT_YEARLOW" hidden="1">"c17804"</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SUB_DEBT" hidden="1">"c2530"</definedName>
    <definedName name="IQ_SR_SUB_DEBT_EBITDA" hidden="1">"c2556"</definedName>
    <definedName name="IQ_SR_SUB_DEBT_EBITDA_CAPEX" hidden="1">"c2557"</definedName>
    <definedName name="IQ_SR_SUB_DEBT_PCT" hidden="1">"c2531"</definedName>
    <definedName name="IQ_SR_UNSECURED_BONDS_NOTES" hidden="1">"c17891"</definedName>
    <definedName name="IQ_SR_UNSECURED_BONDS_NOTES_PCT" hidden="1">"c18005"</definedName>
    <definedName name="IQ_ST_DEBT" hidden="1">"c1176"</definedName>
    <definedName name="IQ_ST_DEBT_BNK" hidden="1">"c1177"</definedName>
    <definedName name="IQ_ST_DEBT_CM" hidden="1">"c1178"</definedName>
    <definedName name="IQ_ST_DEBT_DERIVATIVES" hidden="1">"c17741"</definedName>
    <definedName name="IQ_ST_DEBT_FIN" hidden="1">"c1179"</definedName>
    <definedName name="IQ_ST_DEBT_INS" hidden="1">"c1180"</definedName>
    <definedName name="IQ_ST_DEBT_ISSUED" hidden="1">"c1181"</definedName>
    <definedName name="IQ_ST_DEBT_ISSUED_BNK" hidden="1">"c1182"</definedName>
    <definedName name="IQ_ST_DEBT_ISSUED_CM"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CM"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COUNTY_MUNICIPAL_OBLIGATIONS_ALL_OTHER_ACCOUNTS_THRIFT" hidden="1">"c25426"</definedName>
    <definedName name="IQ_STATE_COUNTY_MUNICIPAL_OBLIGATIONS_EMPLOYEE_BENEFIT_RETIREMENT_RELATED_ACCOUNTS_THRIFT" hidden="1">"c25410"</definedName>
    <definedName name="IQ_STATE_COUNTY_MUNICIPAL_OBLIGATIONS_PERSONAL_TRUST_AGENCY_INV_MANAGEMENT_ACCOUNTS_THRIFT" hidden="1">"c25394"</definedName>
    <definedName name="IQ_STATE_LOCAL_OTHER_INC_TAXES_THRIFT" hidden="1">"c24817"</definedName>
    <definedName name="IQ_STATE_LOCAL_REVENUE_BONDS_ELIGIBLE_50_PCT_RISK_WEIGHT_THRIFT" hidden="1">"c25067"</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_MUNI_OBLIGATIONS_THRIFT" hidden="1">"c24824"</definedName>
    <definedName name="IQ_STATE_OF_INC" hidden="1">"c18104"</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ISSUED_SAVINGS_ASSOCIATION_THRIFT" hidden="1">"c25012"</definedName>
    <definedName name="IQ_STOCK_MARKET_INDEX" hidden="1">"c21101"</definedName>
    <definedName name="IQ_STOCK_OPTIONS_COMP" hidden="1">"c3509"</definedName>
    <definedName name="IQ_STOCK_OPTIONS_COMP_PRETAX" hidden="1">"c3507"</definedName>
    <definedName name="IQ_STOCK_OPTIONS_COMP_TAX" hidden="1">"c3508"</definedName>
    <definedName name="IQ_STOCK_RETIRED_SAVINGS_ASSOCIATION_THRIFT" hidden="1">"c25013"</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ENTURES_THRIFT" hidden="1">"c24902"</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ORDINATED_DEBENTURES_AMOUNTS_NETTED_THRIFT" hidden="1">"c25540"</definedName>
    <definedName name="IQ_SUBORDINATED_DEBENTURES_LEVEL_1_THRIFT" hidden="1">"c25536"</definedName>
    <definedName name="IQ_SUBORDINATED_DEBENTURES_LEVEL_2_THRIFT" hidden="1">"c25537"</definedName>
    <definedName name="IQ_SUBORDINATED_DEBENTURES_LEVEL_3_THRIFT" hidden="1">"c25538"</definedName>
    <definedName name="IQ_SUBORDINATED_DEBENTURES_TOTAL_AFTER_NETTING_THRIFT" hidden="1">"c25541"</definedName>
    <definedName name="IQ_SUBORDINATED_DEBENTURES_TOTAL_BEFORE_NETTING_THRIFT" hidden="1">"c25539"</definedName>
    <definedName name="IQ_SUBORDINATED_DEBENTURES_WITH_REMAINING_MATURITY_ONE_YEAR_LESS_THRIFT" hidden="1">"c25577"</definedName>
    <definedName name="IQ_SUBORDINATED_DEBENTURES_WITH_REMAINING_MATURITY_OVER_ONE_YEAR_THRIFT" hidden="1">"c25578"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ASSETS_THRIFT" hidden="1">"c25088"</definedName>
    <definedName name="IQ_TANGIBLE_COMMON_EQUITY_FFIEC" hidden="1">"c13914"</definedName>
    <definedName name="IQ_TANGIBLE_COMMON_EQUITY_THRIFT" hidden="1">"c25086"</definedName>
    <definedName name="IQ_TANGIBLE_EQUITY_ASSETS_FFIEC" hidden="1">"c13346"</definedName>
    <definedName name="IQ_TANGIBLE_EQUITY_FFIEC" hidden="1">"c13915"</definedName>
    <definedName name="IQ_TANGIBLE_EQUITY_RATIO_THRIFT" hidden="1">"c25084"</definedName>
    <definedName name="IQ_TANGIBLE_EQUITY_THRIFT" hidden="1">"c25087"</definedName>
    <definedName name="IQ_TANGIBLE_TIER_1_LEVERAGE_FFIEC" hidden="1">"c13345"</definedName>
    <definedName name="IQ_TANGIBLE_TIER_1_LEVERAGE_RATIO_THRIFT" hidden="1">"c25631"</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MPLOYEE_AVG" hidden="1">"c1225"</definedName>
    <definedName name="IQ_TEV_EST" hidden="1">"c4526"</definedName>
    <definedName name="IQ_TEV_EST_CIQ" hidden="1">"c5079"</definedName>
    <definedName name="IQ_TEV_EST_DOWN_2MONTH" hidden="1">"c16489"</definedName>
    <definedName name="IQ_TEV_EST_DOWN_3MONTH" hidden="1">"c16493"</definedName>
    <definedName name="IQ_TEV_EST_DOWN_MONTH" hidden="1">"c16485"</definedName>
    <definedName name="IQ_TEV_EST_NOTE_CIQ" hidden="1">"c18231"</definedName>
    <definedName name="IQ_TEV_EST_NUM_ANALYSTS_2MONTH" hidden="1">"c16487"</definedName>
    <definedName name="IQ_TEV_EST_NUM_ANALYSTS_3MONTH" hidden="1">"c16491"</definedName>
    <definedName name="IQ_TEV_EST_NUM_ANALYSTS_MONTH" hidden="1">"c16483"</definedName>
    <definedName name="IQ_TEV_EST_TOTAL_REVISED_2MONTH" hidden="1">"c16490"</definedName>
    <definedName name="IQ_TEV_EST_TOTAL_REVISED_3MONTH" hidden="1">"c16494"</definedName>
    <definedName name="IQ_TEV_EST_TOTAL_REVISED_MONTH" hidden="1">"c16486"</definedName>
    <definedName name="IQ_TEV_EST_UP_2MONTH" hidden="1">"c16488"</definedName>
    <definedName name="IQ_TEV_EST_UP_3MONTH" hidden="1">"c16492"</definedName>
    <definedName name="IQ_TEV_EST_UP_MONTH" hidden="1">"c16484"</definedName>
    <definedName name="IQ_TEV_HIGH_EST" hidden="1">"c4527"</definedName>
    <definedName name="IQ_TEV_HIGH_EST_CIQ" hidden="1">"c5080"</definedName>
    <definedName name="IQ_TEV_LOW_EST" hidden="1">"c4528"</definedName>
    <definedName name="IQ_TEV_LOW_EST_CIQ" hidden="1">"c5081"</definedName>
    <definedName name="IQ_TEV_MEDIAN_EST" hidden="1">"c4529"</definedName>
    <definedName name="IQ_TEV_MEDIAN_EST_CIQ" hidden="1">"c5082"</definedName>
    <definedName name="IQ_TEV_NUM_EST" hidden="1">"c4530"</definedName>
    <definedName name="IQ_TEV_NUM_EST_CIQ" hidden="1">"c5083"</definedName>
    <definedName name="IQ_TEV_STDDEV_EST" hidden="1">"c4531"</definedName>
    <definedName name="IQ_TEV_STDDEV_EST_CIQ" hidden="1">"c5084"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IER_1_CAPITAL_BEFORE_CHARGES_T1_FFIEC" hidden="1">"c13139"</definedName>
    <definedName name="IQ_TIER_1_CAPITAL_FFIEC" hidden="1">"c13143"</definedName>
    <definedName name="IQ_TIER_1_CAPITAL_RATIO_THRIFT" hidden="1">"c25081"</definedName>
    <definedName name="IQ_TIER_1_CAPITAL_REQUIREMENT_ADJUSTED_ASSETS_THRIFT" hidden="1">"c25039"</definedName>
    <definedName name="IQ_TIER_1_CAPITAL_T1_THRIFT" hidden="1">"c25029"</definedName>
    <definedName name="IQ_TIER_1_LEVERAGE_RATIO_FFIEC" hidden="1">"c13160"</definedName>
    <definedName name="IQ_TIER_1_RISK_BASED_CAPITAL_RATIO_FFIEC" hidden="1">"c13161"</definedName>
    <definedName name="IQ_TIER_1_RISK_BASED_CAPITAL_RATIO_THRIFT" hidden="1">"c25083"</definedName>
    <definedName name="IQ_TIER_2_CAPITAL_FFIEC" hidden="1">"c13149"</definedName>
    <definedName name="IQ_TIER_2_CAPITAL_T2_THRIFT" hidden="1">"c25045"</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100000_MORE_TOTAL_ASSETS_THRIFT" hidden="1">"c25701"</definedName>
    <definedName name="IQ_TIME_DEPOSITS_100000_THROUGH_250000_THRIFT" hidden="1">"c25002"</definedName>
    <definedName name="IQ_TIME_DEPOSITS_GREATER_100000_TOTAL_DEPOSITS_THRIFT" hidden="1">"c25779"</definedName>
    <definedName name="IQ_TIME_DEPOSITS_GREATER_THAN_250000_THRIFT" hidden="1">"c25003"</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HRIFT" hidden="1">"c25001"</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1_4_FAMILY_LOANS_TOTAL_LOANS_THRIFT" hidden="1">"c25741"</definedName>
    <definedName name="IQ_TOTAL_ALLOWABLE_EXCLUSIONS_THRIFT" hidden="1">"c25567"</definedName>
    <definedName name="IQ_TOTAL_AR_CM"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ADJUSTED_ASSETS_THRIFT" hidden="1">"c25030"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MANAGED_PROP_MUTUAL_FUNDS_ANNUITIES_THRIFT" hidden="1">"c24941"</definedName>
    <definedName name="IQ_TOTAL_ASSETS_MEASURED_FV_RECURRING_BASIS_AMOUNTS_NETTED_THRIFT" hidden="1">"c25522"</definedName>
    <definedName name="IQ_TOTAL_ASSETS_MEASURED_FV_RECURRING_BASIS_LEVEL_1_THRIFT" hidden="1">"c25518"</definedName>
    <definedName name="IQ_TOTAL_ASSETS_MEASURED_FV_RECURRING_BASIS_LEVEL_2_THRIFT" hidden="1">"c25519"</definedName>
    <definedName name="IQ_TOTAL_ASSETS_MEASURED_FV_RECURRING_BASIS_LEVEL_3_THRIFT" hidden="1">"c25520"</definedName>
    <definedName name="IQ_TOTAL_ASSETS_MEASURED_FV_RECURRING_BASIS_TOTAL_AFTER_NETTING_THRIFT" hidden="1">"c25523"</definedName>
    <definedName name="IQ_TOTAL_ASSETS_MEASURED_FV_RECURRING_BASIS_TOTAL_BEFORE_NETTING_THRIFT" hidden="1">"c25521"</definedName>
    <definedName name="IQ_TOTAL_ASSETS_PC_FFIEC" hidden="1">"c13099"</definedName>
    <definedName name="IQ_TOTAL_ASSETS_SUBTOTAL_AP" hidden="1">"c8985"</definedName>
    <definedName name="IQ_TOTAL_ASSETS_THRIFT" hidden="1">"c24894"</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ORROWINGS_THRIFT" hidden="1">"c24899"</definedName>
    <definedName name="IQ_TOTAL_BROKER_ORIGINATED_DEPOSITS_FULLY_INSURED_THRIFT" hidden="1">"c24978"</definedName>
    <definedName name="IQ_TOTAL_BROKER_ORIGINATED_DEPOSITS_OTHER_THRIFT" hidden="1">"c24981"</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EPOSITS_INV_SEC_THRIFT" hidden="1">"c24828"</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HRIFT" hidden="1">"c25085"</definedName>
    <definedName name="IQ_TOTAL_COMMON_EQUITY_TOTAL_ASSETS_FFIEC" hidden="1">"c13864"</definedName>
    <definedName name="IQ_TOTAL_COMMON_EQUITY_TOTAL_ASSETS_THRIFT" hidden="1">"c25739"</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AILY_AVERAGE_ALLOWABLE_EXCLUSIONS_THRIFT" hidden="1">"c25580"</definedName>
    <definedName name="IQ_TOTAL_DAILY_AVERAGE_FOREIGN_DEPOSITS_THRIFT" hidden="1">"c25581"</definedName>
    <definedName name="IQ_TOTAL_DAILY_AVERAGE_GROSS_DEPOSIT_LIABILITIES_BEFORE_EXCLUSIONS_THRIFT" hidden="1">"c25579"</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HIGH_EST" hidden="1">"c4534"</definedName>
    <definedName name="IQ_TOTAL_DEBT_HIGH_EST_CIQ" hidden="1">"c5087"</definedName>
    <definedName name="IQ_TOTAL_DEBT_ISSUED" hidden="1">"c1251"</definedName>
    <definedName name="IQ_TOTAL_DEBT_ISSUED_BNK" hidden="1">"c1252"</definedName>
    <definedName name="IQ_TOTAL_DEBT_ISSUED_CM"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CM"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EPOSITS_THRIFT" hidden="1">"c24984"</definedName>
    <definedName name="IQ_TOTAL_DIV_PAID_CF" hidden="1">"c1266"</definedName>
    <definedName name="IQ_TOTAL_DIVIDEND_INCOME_THRIFT" hidden="1">"c24756"</definedName>
    <definedName name="IQ_TOTAL_EARNING_ASSETS_QUARTERLY_AVG_FFIEC" hidden="1">"c25823"</definedName>
    <definedName name="IQ_TOTAL_ELIGIBLE_0_PCT_RISK_WEIGHT_THRIFT" hidden="1">"c25050"</definedName>
    <definedName name="IQ_TOTAL_ELIGIBLE_100_PCT_RISK_WEIGHT_THRIFT" hidden="1">"c25070"</definedName>
    <definedName name="IQ_TOTAL_ELIGIBLE_20_PCT_RISK_WEIGHT_THRIFT" hidden="1">"c25056"</definedName>
    <definedName name="IQ_TOTAL_ELIGIBLE_50_PCT_RISK_WEIGHT_THRIFT" hidden="1">"c25063"</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INC_MINORITY_INT_THRIFT" hidden="1">"c24927"</definedName>
    <definedName name="IQ_TOTAL_EQUITY_CAPITAL_T1_FFIEC" hidden="1">"c13130"</definedName>
    <definedName name="IQ_TOTAL_EQUITY_CAPITAL_T1_THRIFT" hidden="1">"c25021"</definedName>
    <definedName name="IQ_TOTAL_EQUITY_CAPITAL_THRIFT" hidden="1">"c24925"</definedName>
    <definedName name="IQ_TOTAL_EQUITY_FFIEC" hidden="1">"c12881"</definedName>
    <definedName name="IQ_TOTAL_EQUITY_INCL_MINORITY_INTEREST_FFIEC" hidden="1">"c15278"</definedName>
    <definedName name="IQ_TOTAL_EQUITY_INV_NOT_CARRIED_FV_THRIFT" hidden="1">"c24879"</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EQUITY_TOTAL_ASSETS_THRIFT" hidden="1">"c25738"</definedName>
    <definedName name="IQ_TOTAL_FIDUCIARY_ACCOUNTS_MANAGED_ASSETS_THRIFT" hidden="1">"c25346"</definedName>
    <definedName name="IQ_TOTAL_FIDUCIARY_ACCOUNTS_NONMANAGED_ASSETS_THRIFT" hidden="1">"c25367"</definedName>
    <definedName name="IQ_TOTAL_FIDUCIARY_ACCOUNTS_NUMBER_MANAGED_ACCOUNTS_THRIFT" hidden="1">"c25357"</definedName>
    <definedName name="IQ_TOTAL_FIDUCIARY_ACCOUNTS_NUMBER_NONMANAGED_ACCOUNTS_THRIFT" hidden="1">"c25379"</definedName>
    <definedName name="IQ_TOTAL_FOREIGN_DEPOSITS_FFIEC" hidden="1">"c15348"</definedName>
    <definedName name="IQ_TOTAL_FOREIGN_DEPOSITS_INCLUDED_IN_TOTAL_ALLOWABLE_EXCLUSIONS_THRIFT" hidden="1">"c25568"</definedName>
    <definedName name="IQ_TOTAL_FOREIGN_LOANS_QUARTERLY_AVG_FFIEC" hidden="1">"c15482"</definedName>
    <definedName name="IQ_TOTAL_GROSS_DEPOSIT_LIABILITIES_BEFORE_EXCLUSIONS_THRIFT" hidden="1">"c25566"</definedName>
    <definedName name="IQ_TOTAL_GROSS_FIDUCIARY_RELATED_SERVICES_INC_THRIFT" hidden="1">"c24811"</definedName>
    <definedName name="IQ_TOTAL_GROSS_LOSSES_MANAGED_ACCOUNTS_THRIFT" hidden="1">"c25465"</definedName>
    <definedName name="IQ_TOTAL_GROSS_LOSSES_NONMANAGED_ACCOUNTS_THRIFT" hidden="1">"c25470"</definedName>
    <definedName name="IQ_TOTAL_IBF_ASSETS_CONSOL_BANK_FFIEC" hidden="1">"c15299"</definedName>
    <definedName name="IQ_TOTAL_IBF_LIABILITIES_FFIEC" hidden="1">"c15302"</definedName>
    <definedName name="IQ_TOTAL_IBF_LL_REC_FFIEC" hidden="1">"c15297"</definedName>
    <definedName name="IQ_TOTAL_INT_EXP_THRIFT" hidden="1">"c24764"</definedName>
    <definedName name="IQ_TOTAL_INT_EXPENSE_FFIEC" hidden="1">"c13000"</definedName>
    <definedName name="IQ_TOTAL_INT_INCOME_FFIEC" hidden="1">"c12989"</definedName>
    <definedName name="IQ_TOTAL_INT_INCOME_THRIFT" hidden="1">"c24753"</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EASES_TOTAL_LOANS_THRIFT" hidden="1">"c25751"</definedName>
    <definedName name="IQ_TOTAL_LIAB" hidden="1">"c1276"</definedName>
    <definedName name="IQ_TOTAL_LIAB_BNK" hidden="1">"c1277"</definedName>
    <definedName name="IQ_TOTAL_LIAB_CM"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EQUITY_THRIFT" hidden="1">"c24928"</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IABILITIES_MEASURED_FV_RECURRING_BASIS_AMOUNTS_NETTED_THRIFT" hidden="1">"c25564"</definedName>
    <definedName name="IQ_TOTAL_LIABILITIES_MEASURED_FV_RECURRING_BASIS_LEVEL_1_THRIFT" hidden="1">"c25560"</definedName>
    <definedName name="IQ_TOTAL_LIABILITIES_MEASURED_FV_RECURRING_BASIS_LEVEL_2_THRIFT" hidden="1">"c25561"</definedName>
    <definedName name="IQ_TOTAL_LIABILITIES_MEASURED_FV_RECURRING_BASIS_LEVEL_3_THRIFT" hidden="1">"c25562"</definedName>
    <definedName name="IQ_TOTAL_LIABILITIES_MEASURED_FV_RECURRING_BASIS_TOTAL_AFTER_NETTING_THRIFT" hidden="1">"c25565"</definedName>
    <definedName name="IQ_TOTAL_LIABILITIES_MEASURED_FV_RECURRING_BASIS_TOTAL_BEFORE_NETTING_THRIFT" hidden="1">"c25563"</definedName>
    <definedName name="IQ_TOTAL_LIABILITIES_THRIFT" hidden="1">"c24913"</definedName>
    <definedName name="IQ_TOTAL_LL_DOMESTIC_QUARTERLY_AVG_FFIEC" hidden="1">"c25825"</definedName>
    <definedName name="IQ_TOTAL_LL_FOREIGN_QUARTERLY_AVG_FFIEC" hidden="1">"c25824"</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IN_PROCESS_FORECLOSURE_THRIFT" hidden="1">"c25310"</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MANAGED_ASSETS_ALL_OTHER_ACCOUNTS_THRIFT" hidden="1">"c25422"</definedName>
    <definedName name="IQ_TOTAL_MANAGED_ASSETS_EMPLOYEE_BENEFIT_RETIREMENT_RELATED_ACCOUNTS_THRIFT" hidden="1">"c25406"</definedName>
    <definedName name="IQ_TOTAL_MANAGED_ASSETS_PERSONAL_TRUST_AGENCY_INV_MANAGEMENT_ACCOUNTS_THRIFT" hidden="1">"c25390"</definedName>
    <definedName name="IQ_TOTAL_MBS_THRIFT" hidden="1">"c24837"</definedName>
    <definedName name="IQ_TOTAL_MORTGAGE_LOANS_THRIFT" hidden="1">"c24852"</definedName>
    <definedName name="IQ_TOTAL_MORTGAGE_NON_MORTGAGE_LOANS_DUE_30_89_THRIFT" hidden="1">"c25255"</definedName>
    <definedName name="IQ_TOTAL_MORTGAGE_NON_MORTGAGE_LOANS_DUE_90_THRIFT" hidden="1">"c25276"</definedName>
    <definedName name="IQ_TOTAL_MORTGAGE_NON_MORTGAGE_LOANS_NON_ACCRUAL_THRIFT" hidden="1">"c25297"</definedName>
    <definedName name="IQ_TOTAL_NON_MORTGAGE_LOANS_THRIFT" hidden="1">"c24868"</definedName>
    <definedName name="IQ_TOTAL_NON_RE_LOANS_TOTAL_LOANS_THRIFT" hidden="1">"c25752"</definedName>
    <definedName name="IQ_TOTAL_NON_REC" hidden="1">"c1444"</definedName>
    <definedName name="IQ_TOTAL_NON_TRANS_ACCTS_FFIEC" hidden="1">"c15328"</definedName>
    <definedName name="IQ_TOTAL_NONINTEREST_EXPENSE_FOREIGN_FFIEC" hidden="1">"c15386"</definedName>
    <definedName name="IQ_TOTAL_OPER_EXP_CM"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ASSETS_THRIFT" hidden="1">"c24883"</definedName>
    <definedName name="IQ_TOTAL_OTHER_OPER" hidden="1">"c1289"</definedName>
    <definedName name="IQ_TOTAL_OTHER_TEMP_IMPAIR_LOSS_FFIEC" hidden="1">"c25846"</definedName>
    <definedName name="IQ_TOTAL_OTHER_UNUSED_FFIEC" hidden="1">"c25858"</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AMT_ASSETS_COVERED_RECOURSE_OBLIGATIONS_DIRECT_CREDIT_SUBSTITUTES_THRIFT" hidden="1">"c25615"</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THRIFT" hidden="1">"c25475"</definedName>
    <definedName name="IQ_TOTAL_RENTAL_REVENUE" hidden="1">"c16022"</definedName>
    <definedName name="IQ_TOTAL_RESERVES" hidden="1">"c21102"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CM"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EVENUE_THRIFT" hidden="1">"c24785"</definedName>
    <definedName name="IQ_TOTAL_RISK_BASED_CAPITAL_FFIEC" hidden="1">"c13153"</definedName>
    <definedName name="IQ_TOTAL_RISK_BASED_CAPITAL_RATIO_FFIEC" hidden="1">"c13162"</definedName>
    <definedName name="IQ_TOTAL_RISK_BASED_CAPITAL_RATIO_THRIFT" hidden="1">"c25082"</definedName>
    <definedName name="IQ_TOTAL_RISK_BASED_CAPITAL_REQUIREMENT_THRIFT" hidden="1">"c25080"</definedName>
    <definedName name="IQ_TOTAL_RISK_BASED_CAPITAL_THRIFT" hidden="1">"c25049"</definedName>
    <definedName name="IQ_TOTAL_RISK_WEIGHTED_ASSETS_FFIEC" hidden="1">"c13858"</definedName>
    <definedName name="IQ_TOTAL_RISK_WEIGHTED_ASSETS_THRIFT" hidden="1">"c25079"</definedName>
    <definedName name="IQ_TOTAL_ROOMS" hidden="1">"c8789"</definedName>
    <definedName name="IQ_TOTAL_SPECIAL" hidden="1">"c1618"</definedName>
    <definedName name="IQ_TOTAL_SQ_FT" hidden="1">"c8781"</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TOTAL_DEPOSITS_THRIFT" hidden="1">"c25780"</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CM"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NKY_ADVISOR_CLIENT_NAME_LIST" hidden="1">"c17671"</definedName>
    <definedName name="IQ_TR_BNKY_ADVISOR_FEE_LIST" hidden="1">"c17673"</definedName>
    <definedName name="IQ_TR_BNKY_ADVISOR_FEE_PCT_LIST" hidden="1">"c17674"</definedName>
    <definedName name="IQ_TR_BNKY_ADVISOR_ID_LIST" hidden="1">"c17670"</definedName>
    <definedName name="IQ_TR_BNKY_ADVISOR_NAME_LIST" hidden="1">"c17669"</definedName>
    <definedName name="IQ_TR_BNKY_ADVISOR_ROLE_LIST" hidden="1">"c17672"</definedName>
    <definedName name="IQ_TR_BNKY_AFFILIATES_JOINT_ADMIN" hidden="1">"c17636"</definedName>
    <definedName name="IQ_TR_BNKY_AFFILIATES_JOINT_ADMIN_LIST" hidden="1">"c17656"</definedName>
    <definedName name="IQ_TR_BNKY_CASE_CONSOLIDATED_DATE" hidden="1">"c17632"</definedName>
    <definedName name="IQ_TR_BNKY_CASE_FILING_FEE_PAID" hidden="1">"c17634"</definedName>
    <definedName name="IQ_TR_BNKY_CASE_NUMBER" hidden="1">"c17627"</definedName>
    <definedName name="IQ_TR_BNKY_CASH_IN_HAND" hidden="1">"c17651"</definedName>
    <definedName name="IQ_TR_BNKY_COURT" hidden="1">"c17626"</definedName>
    <definedName name="IQ_TR_BNKY_CREDITOR_CLAIM_AMT_LIST" hidden="1">"c17660"</definedName>
    <definedName name="IQ_TR_BNKY_CREDITOR_ID_LIST" hidden="1">"c17658"</definedName>
    <definedName name="IQ_TR_BNKY_CREDITOR_NAME_LIST" hidden="1">"c17657"</definedName>
    <definedName name="IQ_TR_BNKY_CREDITOR_REL_LIST" hidden="1">"c17659"</definedName>
    <definedName name="IQ_TR_BNKY_CREDITORS" hidden="1">"c17635"</definedName>
    <definedName name="IQ_TR_BNKY_DIP_COMMITMENT_FEE_LIST" hidden="1">"c17667"</definedName>
    <definedName name="IQ_TR_BNKY_DIP_FIN_PROVIDED" hidden="1">"c17640"</definedName>
    <definedName name="IQ_TR_BNKY_DIP_FIN_PROVIDED_LIST" hidden="1">"c17665"</definedName>
    <definedName name="IQ_TR_BNKY_DIP_FIN_PROVIDERS" hidden="1">"c17639"</definedName>
    <definedName name="IQ_TR_BNKY_DIP_FIN_SECURITY_TYPES" hidden="1">"c17642"</definedName>
    <definedName name="IQ_TR_BNKY_DIP_FIN_UTILIZED" hidden="1">"c17641"</definedName>
    <definedName name="IQ_TR_BNKY_DIP_ID_LIST" hidden="1">"c17662"</definedName>
    <definedName name="IQ_TR_BNKY_DIP_LEAD_PROVIDER_LIST" hidden="1">"c17668"</definedName>
    <definedName name="IQ_TR_BNKY_DIP_LIBOR_SPREAD_LIST" hidden="1">"c17666"</definedName>
    <definedName name="IQ_TR_BNKY_DIP_MATURITY_DATE_LIST" hidden="1">"c17664"</definedName>
    <definedName name="IQ_TR_BNKY_DIP_NAME_LIST" hidden="1">"c17661"</definedName>
    <definedName name="IQ_TR_BNKY_DIP_SECURITY_LIST" hidden="1">"c17663"</definedName>
    <definedName name="IQ_TR_BNKY_DISMISSED_DATE" hidden="1">"c17633"</definedName>
    <definedName name="IQ_TR_BNKY_EMERGED_REORG_DATE" hidden="1">"c17630"</definedName>
    <definedName name="IQ_TR_BNKY_FEATURES_LIST" hidden="1">"c17655"</definedName>
    <definedName name="IQ_TR_BNKY_FILING_TYPE" hidden="1">"c17624"</definedName>
    <definedName name="IQ_TR_BNKY_INVOL_PETITION_FILED_DATE" hidden="1">"c17629"</definedName>
    <definedName name="IQ_TR_BNKY_ISSUANCE_DEBT" hidden="1">"c17648"</definedName>
    <definedName name="IQ_TR_BNKY_ISSUANCE_EQUITY" hidden="1">"c17649"</definedName>
    <definedName name="IQ_TR_BNKY_LEAD_ASSETS_INIT_FILING" hidden="1">"c17645"</definedName>
    <definedName name="IQ_TR_BNKY_LEAD_ASSETS_INIT_FILING_LIST" hidden="1">"c17678"</definedName>
    <definedName name="IQ_TR_BNKY_LEAD_DEBTOR" hidden="1">"c17643"</definedName>
    <definedName name="IQ_TR_BNKY_LEAD_DEBTOR_LIST" hidden="1">"c17675"</definedName>
    <definedName name="IQ_TR_BNKY_LEAD_LIAB_INIT_FILING" hidden="1">"c17644"</definedName>
    <definedName name="IQ_TR_BNKY_LEAD_LIAB_INIT_FILING_LIST" hidden="1">"c17677"</definedName>
    <definedName name="IQ_TR_BNKY_LEAD_REV_ANN" hidden="1">"c17646"</definedName>
    <definedName name="IQ_TR_BNKY_LEAD_REV_ANN_LIST" hidden="1">"c17679"</definedName>
    <definedName name="IQ_TR_BNKY_LEAD_STOCK_PRICE_ANN" hidden="1">"c17647"</definedName>
    <definedName name="IQ_TR_BNKY_LEAD_STOCK_PRICE_ANN_LIST" hidden="1">"c17680"</definedName>
    <definedName name="IQ_TR_BNKY_LEAD_TYPE_LIST" hidden="1">"c17676"</definedName>
    <definedName name="IQ_TR_BNKY_LIQUIDATED_DATE" hidden="1">"c17631"</definedName>
    <definedName name="IQ_TR_BNKY_PRE_BANKRUPTCY_SITUATION" hidden="1">"c17637"</definedName>
    <definedName name="IQ_TR_BNKY_RESOLUTION" hidden="1">"c17638"</definedName>
    <definedName name="IQ_TR_BNKY_RESTRUCTURING_WEBSITE" hidden="1">"c17625"</definedName>
    <definedName name="IQ_TR_BNKY_SALE_ASSETS" hidden="1">"c17650"</definedName>
    <definedName name="IQ_TR_BNKY_TOTAL_CLAIMANTS_AMT" hidden="1">"c17653"</definedName>
    <definedName name="IQ_TR_BNKY_TOTAL_FIN_PROVIDED" hidden="1">"c17652"</definedName>
    <definedName name="IQ_TR_BNKY_TOTAL_PAYMENTS_CLAIMANTS" hidden="1">"c17654"</definedName>
    <definedName name="IQ_TR_BNKY_VOL_PETITION_FILED_DATE" hidden="1">"c17628"</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_FWD" hidden="1">"c17878"</definedName>
    <definedName name="IQ_TR_IMPLIED_EV_EBITDA" hidden="1">"c2303"</definedName>
    <definedName name="IQ_TR_IMPLIED_EV_EBITDA_FINAL" hidden="1">"c16251"</definedName>
    <definedName name="IQ_TR_IMPLIED_EV_EBITDA_FWD" hidden="1">"c17877"</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MPLIED_EV_REV_FWD" hidden="1">"c17876"</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FFER_PRICE_BV_FWD" hidden="1">"c17880"</definedName>
    <definedName name="IQ_TR_OFFER_PRICE_EARNINGS_FWD" hidden="1">"c17879"</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MAIN_MONETARY_VALUE" hidden="1">"c18099"</definedName>
    <definedName name="IQ_TR_REMAIN_NUMBER_SHARES" hidden="1">"c18101"</definedName>
    <definedName name="IQ_TR_REMAIN_PCT_SHARES" hidden="1">"c18100"</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ID" hidden="1">"c2406"</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HELF_EXP_EXPIRATION_DATE" hidden="1">"c18102"</definedName>
    <definedName name="IQ_TR_SHELF_EXPIRED_DATE" hidden="1">"c18103"</definedName>
    <definedName name="IQ_TR_SPECIAL_COMMITTEE" hidden="1">"c2362"</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BV_SHARE_EST" hidden="1">"c17885"</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_EST" hidden="1">"c17883"</definedName>
    <definedName name="IQ_TR_TARGET_EBITDA" hidden="1">"c2334"</definedName>
    <definedName name="IQ_TR_TARGET_EBITDA_EQ_INC" hidden="1">"c3608"</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REVENUE_EST" hidden="1">"c17881"</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BALANCE_USD" hidden="1">"c21103"</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DING_SEC_AMOUNTS_NETTED_THRIFT" hidden="1">"c25486"</definedName>
    <definedName name="IQ_TRADING_SEC_LEVEL_1_THRIFT" hidden="1">"c25482"</definedName>
    <definedName name="IQ_TRADING_SEC_LEVEL_2_THRIFT" hidden="1">"c25483"</definedName>
    <definedName name="IQ_TRADING_SEC_LEVEL_3_THRIFT" hidden="1">"c25484"</definedName>
    <definedName name="IQ_TRADING_SEC_TOTAL_AFTER_NETTING_THRIFT" hidden="1">"c25487"</definedName>
    <definedName name="IQ_TRADING_SEC_TOTAL_BEFORE_NETTING_THRIFT" hidden="1">"c25485"</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INC_DEMAND_DEPOSITS_THRIFT" hidden="1">"c24998"</definedName>
    <definedName name="IQ_TRANSACTION_ACCOUNTS_TOTAL_DEPOSITS_THRIFT" hidden="1">"c25777"</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ANSFER_AGENT_REGISTRAR_PAYING_AGENT_OTHER_CORPORATE_AGENCY_NUMBER_ISSUES_THRIFT" hidden="1">"c25444"</definedName>
    <definedName name="IQ_TRANSFERS_GVA_THRIFT" hidden="1">"c25093"</definedName>
    <definedName name="IQ_TRANSFERS_SVA_THRIFT" hidden="1">"c25101"</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CM"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OUBLED_DEBT_RESTRUCTURED_DUE_30_89_THRIFT" hidden="1">"c25256"</definedName>
    <definedName name="IQ_TROUBLED_DEBT_RESTRUCTURED_DUE_90_THRIFT" hidden="1">"c25277"</definedName>
    <definedName name="IQ_TROUBLED_DEBT_RESTRUCTURED_NON_ACCRUAL_THRIFT" hidden="1">"c25298"</definedName>
    <definedName name="IQ_TROUBLED_DEBT_RESTRUCTURED_THRIFT" hidden="1">"c25230"</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MORTIZED_YIELD_ADJUSTMENTS_THRIFT" hidden="1">"c24898"</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RC" hidden="1">"c2517"</definedName>
    <definedName name="IQ_UNDRAWN_SECURITIZED" hidden="1">"c17900"</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CM"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_RATE" hidden="1">"c21104"</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NSURED_DEPOSITS_THRIFT" hidden="1">"c24995"</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ALIZED_GAINS_AFS_EQUITY_SEC_T2_THRIFT" hidden="1">"c25040"</definedName>
    <definedName name="IQ_UNRECOG_TAX_BENEFIT_BEG_PERIOD" hidden="1">"c15732"</definedName>
    <definedName name="IQ_UNRECOG_TAX_BENEFIT_END_PERIOD" hidden="1">"c15740"</definedName>
    <definedName name="IQ_UNRECOG_TAX_BENEFIT_OTHER_ADJ" hidden="1">"c15739"</definedName>
    <definedName name="IQ_UNSECURED_COMMERCIAL_LOANS_THRIFT" hidden="1">"c24855"</definedName>
    <definedName name="IQ_UNSECURED_COMMITMENTS_COMMERCIAL_RE_UNUSED_FFIEC" hidden="1">"c13246"</definedName>
    <definedName name="IQ_UNSECURED_DEBT" hidden="1">"c2548"</definedName>
    <definedName name="IQ_UNSECURED_DEBT_PCT" hidden="1">"c2549"</definedName>
    <definedName name="IQ_UNSECURED_FEDERAL_FUNDS_PURCHASED_THRIFT" hidden="1">"c25572"</definedName>
    <definedName name="IQ_UNSECURED_OTHER_BORROWINGS_WITH_REMAINING_MATURITY_ONE_YEAR_LESS_THRIFT" hidden="1">"c25575"</definedName>
    <definedName name="IQ_UNSECURED_OTHER_BORROWINGS_WITH_REMAINING_MATURITY_OVER_ONE_YEAR_THRIFT" hidden="1">"c25576"</definedName>
    <definedName name="IQ_UNUSED_LINES_CREDIT_COMM_LINES_THRIFT" hidden="1">"c25607"</definedName>
    <definedName name="IQ_UNUSED_LINES_CREDIT_REVOLVING_OPEN_END_LOANS_1_4_DWELLING_UNITS_THRIFT" hidden="1">"c25606"</definedName>
    <definedName name="IQ_UNUSED_LINES_CREDIT_THRIFT" hidden="1">"c25605"</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AGENCY_SPONSORED_ENTERPRISE_SEC_THRIFT" hidden="1">"c24822"</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AGENCY_SPONSORED_ENTERPRISE_SEC_INV_SEC_THRIFT" hidden="1">"c25671"</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_TREASURY_US_GOVT_AGENCY_OBLIGATIONS_ALL_OTHER_ACCOUNTS_THRIFT" hidden="1">"c25425"</definedName>
    <definedName name="IQ_US_TREASURY_US_GOVT_AGENCY_OBLIGATIONS_EMPLOYEE_BENEFIT_RETIREMENT_RELATED_ACCOUNTS_THRIFT" hidden="1">"c25409"</definedName>
    <definedName name="IQ_US_TREASURY_US_GOVT_AGENCY_OBLIGATIONS_PERSONAL_TRUST_AGENCY_INV_MANAGEMENT_ACCOUNTS_THRIFT" hidden="1">"c25393"</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DEBT" hidden="1">"c17895"</definedName>
    <definedName name="IQ_VARIABLE_RATE_DEBT_PCT" hidden="1">"c18009"</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_TOTAL_AGG_INT_VALUE_EXER" hidden="1">"c18465"</definedName>
    <definedName name="IQ_WAR_TOTAL_AGG_INT_VALUE_OUT" hidden="1">"c18461"</definedName>
    <definedName name="IQ_WAR_TOTAL_NUM_EXER" hidden="1">"c18463"</definedName>
    <definedName name="IQ_WAR_TOTAL_NUM_OUT" hidden="1">"c18459"</definedName>
    <definedName name="IQ_WAR_TOTAL_PLAN_NAME" hidden="1">"c18469"</definedName>
    <definedName name="IQ_WAR_TOTAL_PRICE_HIGH" hidden="1">"c18456"</definedName>
    <definedName name="IQ_WAR_TOTAL_PRICE_LOW" hidden="1">"c18455"</definedName>
    <definedName name="IQ_WAR_TOTAL_PRICE_RANGE" hidden="1">"c18457"</definedName>
    <definedName name="IQ_WAR_TOTAL_WTD_LIFE_EXER" hidden="1">"c18464"</definedName>
    <definedName name="IQ_WAR_TOTAL_WTD_LIFE_OUT" hidden="1">"c18460"</definedName>
    <definedName name="IQ_WAR_TOTAL_WTD_PRICE_EXER" hidden="1">"c18462"</definedName>
    <definedName name="IQ_WAR_TOTAL_WTD_PRICE_OUT" hidden="1">"c18458"</definedName>
    <definedName name="IQ_WAR_TRANCHE_AGG_INT_VALUE_EXER" hidden="1">"c18454"</definedName>
    <definedName name="IQ_WAR_TRANCHE_AGG_INT_VALUE_OUT" hidden="1">"c18450"</definedName>
    <definedName name="IQ_WAR_TRANCHE_CLASS_NAME" hidden="1">"c18443"</definedName>
    <definedName name="IQ_WAR_TRANCHE_NUM_EXER" hidden="1">"c18452"</definedName>
    <definedName name="IQ_WAR_TRANCHE_NUM_OUT" hidden="1">"c18448"</definedName>
    <definedName name="IQ_WAR_TRANCHE_PLAN_NAME" hidden="1">"c18442"</definedName>
    <definedName name="IQ_WAR_TRANCHE_PLAN_RANK" hidden="1">"c18468"</definedName>
    <definedName name="IQ_WAR_TRANCHE_PRICE_HIGH" hidden="1">"c18445"</definedName>
    <definedName name="IQ_WAR_TRANCHE_PRICE_LOW" hidden="1">"c18444"</definedName>
    <definedName name="IQ_WAR_TRANCHE_PRICE_RANGE" hidden="1">"c18446"</definedName>
    <definedName name="IQ_WAR_TRANCHE_WTD_LIFE_EXER" hidden="1">"c18453"</definedName>
    <definedName name="IQ_WAR_TRANCHE_WTD_LIFE_OUT" hidden="1">"c18449"</definedName>
    <definedName name="IQ_WAR_TRANCHE_WTD_PRICE_EXER" hidden="1">"c18451"</definedName>
    <definedName name="IQ_WAR_TRANCHE_WTD_PRICE_OUT" hidden="1">"c18447"</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LCOHOL" hidden="1">"c21149"</definedName>
    <definedName name="IQ_WHOLESALE_SALES_APPAREL" hidden="1">"c21150"</definedName>
    <definedName name="IQ_WHOLESALE_SALES_APR" hidden="1">"c7688"</definedName>
    <definedName name="IQ_WHOLESALE_SALES_APR_FC" hidden="1">"c8568"</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C" hidden="1">"c7908"</definedName>
    <definedName name="IQ_WHOLESALE_SALES_FURNITURE" hidden="1">"c21159"</definedName>
    <definedName name="IQ_WHOLESALE_SALES_GROCERIES" hidden="1">"c21160"</definedName>
    <definedName name="IQ_WHOLESALE_SALES_HARDWARE" hidden="1">"c21161"</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POP" hidden="1">"c7248"</definedName>
    <definedName name="IQ_WHOLESALE_SALES_POP_FC" hidden="1">"c8128"</definedName>
    <definedName name="IQ_WHOLESALE_SALES_TOTAL" hidden="1">"c21170"</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IELD_CURVE_LIST" hidden="1">"c19250"</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_ZERO_COUPON_DEBT" hidden="1">"c17896"</definedName>
    <definedName name="IQ_ZERO_COUPON_DEBT_PCT" hidden="1">"c18010"</definedName>
    <definedName name="IR">#REF!</definedName>
    <definedName name="ITEMBS">'[1]Plano de Contas'!$E$3:$F$23</definedName>
    <definedName name="ITEMCF">'[1]Plano de Contas'!$I$3:$J$22</definedName>
    <definedName name="ITEMIS">'[1]Plano de Contas'!$G$3:$H$27</definedName>
    <definedName name="ITM">#REF!</definedName>
    <definedName name="JAN">#REF!</definedName>
    <definedName name="JANDATA">#REF!</definedName>
    <definedName name="JANDATA04">#REF!</definedName>
    <definedName name="JESI">#REF!</definedName>
    <definedName name="JUL">#REF!</definedName>
    <definedName name="JUN">#REF!</definedName>
    <definedName name="JUNDATA">#REF!</definedName>
    <definedName name="JUROS">'[4]453'!$P$40</definedName>
    <definedName name="LABQTR1">#REF!</definedName>
    <definedName name="LABQTR2">#REF!</definedName>
    <definedName name="LABQTR3">#REF!</definedName>
    <definedName name="LABQTR4">#REF!</definedName>
    <definedName name="lala" hidden="1">{"'RR'!$A$2:$E$81"}</definedName>
    <definedName name="LIBERAÇÃO_BL">'[3]2318'!$E$40</definedName>
    <definedName name="Loaded_Data">#REF!</definedName>
    <definedName name="loc" hidden="1">{"Title - LC",#N/A,FALSE,"TITLE"}</definedName>
    <definedName name="LOCAL">#REF!</definedName>
    <definedName name="location">#REF!</definedName>
    <definedName name="log">#REF!</definedName>
    <definedName name="LTM">[2]Sumário!$C$10</definedName>
    <definedName name="MACRO">#REF!</definedName>
    <definedName name="MAR">#REF!</definedName>
    <definedName name="MARDATA">#REF!</definedName>
    <definedName name="MATANNUAL">#REF!</definedName>
    <definedName name="MATQTR1">#REF!</definedName>
    <definedName name="MATQTR2">#REF!</definedName>
    <definedName name="MATQTR3">#REF!</definedName>
    <definedName name="MATQTR4">#REF!</definedName>
    <definedName name="MAYDATA">#REF!</definedName>
    <definedName name="men">#REF!</definedName>
    <definedName name="MILLE">#REF!</definedName>
    <definedName name="Minor">#REF!</definedName>
    <definedName name="mn">#REF!</definedName>
    <definedName name="mnt">#REF!</definedName>
    <definedName name="MOD">#REF!</definedName>
    <definedName name="MODENA">#REF!</definedName>
    <definedName name="month">#REF!</definedName>
    <definedName name="MONTHE">#REF!</definedName>
    <definedName name="MONTHM">#REF!</definedName>
    <definedName name="MONTHP">#REF!</definedName>
    <definedName name="MONTHSUM">#REF!</definedName>
    <definedName name="mot" hidden="1">{#N/A,#N/A,TRUE,"7d";#N/A,#N/A,TRUE,"7g";#N/A,#N/A,TRUE,"7i"}</definedName>
    <definedName name="MOT_ACQ">#REF!</definedName>
    <definedName name="MOT_CEN">#REF!</definedName>
    <definedName name="MOT_JES">#REF!</definedName>
    <definedName name="MOT_MOD">#REF!</definedName>
    <definedName name="Multa">'[3]371'!$E$36</definedName>
    <definedName name="NewProduct">#REF!</definedName>
    <definedName name="Niveis">#REF!</definedName>
    <definedName name="NOTA_BENE">#REF!</definedName>
    <definedName name="NOV">#REF!</definedName>
    <definedName name="NvsASD">"V2001-12-31"</definedName>
    <definedName name="NvsAutoDrillOk">"VN"</definedName>
    <definedName name="NvsElapsedTime">0.0106994212910649</definedName>
    <definedName name="NvsEndTime">36845.380222338</definedName>
    <definedName name="NvsInstSpec">"%,FBU_FILIAL,TENTIDADES,NTRJ"</definedName>
    <definedName name="NvsLayoutType">"M3"</definedName>
    <definedName name="NvsPanelEffdt">"V1990-01-01"</definedName>
    <definedName name="NvsPanelSetid">"VMODEL"</definedName>
    <definedName name="NvsReqBU">"VTEL"</definedName>
    <definedName name="NvsReqBUOnly">"VN"</definedName>
    <definedName name="NvsTransLed">"VN"</definedName>
    <definedName name="NvsTreeASD">"V1990-01-01"</definedName>
    <definedName name="NvsValTbl.ACCOUNT">"GL_ACCOUNT_TBL"</definedName>
    <definedName name="NvsValTbl.BU_FILIAL">"BU_FILIAL"</definedName>
    <definedName name="o">{"'RR'!$A$2:$E$81"}</definedName>
    <definedName name="OCT">#REF!</definedName>
    <definedName name="OH">#REF!</definedName>
    <definedName name="ooo" hidden="1">{#N/A,#N/A,TRUE,"7d";#N/A,#N/A,TRUE,"7g";#N/A,#N/A,TRUE,"7i"}</definedName>
    <definedName name="ORRETAGEM">'[3]761'!$R$31</definedName>
    <definedName name="ORRETÁGEM">'[3]761'!$R$31</definedName>
    <definedName name="ORRETEGEM">'[3]761'!$R$31</definedName>
    <definedName name="OUTRAS_CLASSIFICAÇÕES">#REF!</definedName>
    <definedName name="OUTROS">'[3]557'!$L$31</definedName>
    <definedName name="OUTSOURCE">#REF!</definedName>
    <definedName name="OVH">#REF!</definedName>
    <definedName name="p">#REF!</definedName>
    <definedName name="P.LÍQUIDO">'[3]298'!$D$9</definedName>
    <definedName name="PAFOVHD" hidden="1">{#N/A,#N/A,TRUE,"7d";#N/A,#N/A,TRUE,"7g";#N/A,#N/A,TRUE,"7i"}</definedName>
    <definedName name="page1">#REF!</definedName>
    <definedName name="page2">#REF!</definedName>
    <definedName name="page3">#REF!</definedName>
    <definedName name="Pal_Workbook_GUID" hidden="1">"VB6G2KQM5PJMAEXRT1C2ATYT"</definedName>
    <definedName name="PASIVO">#REF!</definedName>
    <definedName name="PASSIVO">#REF!</definedName>
    <definedName name="PendingStandard">#REF!</definedName>
    <definedName name="Perf">#REF!</definedName>
    <definedName name="period">#REF!</definedName>
    <definedName name="PESO">'[3]557'!$F$17</definedName>
    <definedName name="PESO_A">'[3]554'!$C$12</definedName>
    <definedName name="PESO_B">'[3]554'!$E$12</definedName>
    <definedName name="PESO_BRUTO">'[3]557'!$U$3</definedName>
    <definedName name="PESO_C">'[3]554'!$G$12</definedName>
    <definedName name="PESO_D">'[3]590'!$I$12</definedName>
    <definedName name="PESO_TOTAL">'[3]2318'!$E$7</definedName>
    <definedName name="piciu" hidden="1">{#N/A,#N/A,TRUE,"7d";#N/A,#N/A,TRUE,"7g";#N/A,#N/A,TRUE,"7i"}</definedName>
    <definedName name="piciu2" hidden="1">{#N/A,#N/A,TRUE,"7d";#N/A,#N/A,TRUE,"7g";#N/A,#N/A,TRUE,"7i"}</definedName>
    <definedName name="piciu3" hidden="1">{#N/A,#N/A,TRUE,"7d";#N/A,#N/A,TRUE,"7g";#N/A,#N/A,TRUE,"7i"}</definedName>
    <definedName name="piciu4" hidden="1">{#N/A,#N/A,TRUE,"7d";#N/A,#N/A,TRUE,"7g";#N/A,#N/A,TRUE,"7i"}</definedName>
    <definedName name="pino" hidden="1">{#N/A,#N/A,TRUE,"7d";#N/A,#N/A,TRUE,"7g";#N/A,#N/A,TRUE,"7i"}</definedName>
    <definedName name="plant">#REF!</definedName>
    <definedName name="plant1">#REF!</definedName>
    <definedName name="PO">#REF!</definedName>
    <definedName name="ppp" hidden="1">{#N/A,#N/A,TRUE,"7d";#N/A,#N/A,TRUE,"7g";#N/A,#N/A,TRUE,"7i"}</definedName>
    <definedName name="Prev">#REF!</definedName>
    <definedName name="PRICE">#REF!</definedName>
    <definedName name="PRINT_ALL">#REF!</definedName>
    <definedName name="_xlnm.Print_Area">#REF!</definedName>
    <definedName name="Print_Area_MI">#REF!</definedName>
    <definedName name="Print_Title">#REF!</definedName>
    <definedName name="PRINT_TITLE1">#REF!</definedName>
    <definedName name="_xlnm.Print_Titles">#REF!</definedName>
    <definedName name="Print_Titles_MI">#REF!,#REF!</definedName>
    <definedName name="PRIORIDADE">#REF!</definedName>
    <definedName name="PRIORIDADE_2008">#REF!</definedName>
    <definedName name="PROCESS">#REF!</definedName>
    <definedName name="Product">#REF!</definedName>
    <definedName name="Productivity">" 'EFf - UTL'!$A$6:$v$71"</definedName>
    <definedName name="PRODUZIONE">#REF!</definedName>
    <definedName name="Programs">#REF!</definedName>
    <definedName name="Projects_Exc" hidden="1">{"Title - AER",#N/A,FALSE,"TITLE";"Summary - Actual - AER",#N/A,FALSE,"SUMMARY - ACTUAL"}</definedName>
    <definedName name="PTAX">'[3]159'!$E$5</definedName>
    <definedName name="Purchase">#REF!</definedName>
    <definedName name="QTRINCORP">#REF!</definedName>
    <definedName name="QUANT._CTN">'[3]298'!$D$7</definedName>
    <definedName name="QUANT__CTR">'[3]2318'!$C$7</definedName>
    <definedName name="QUANT_A">'[3]554'!$C$13</definedName>
    <definedName name="QUANT_B">'[3]554'!$E$13</definedName>
    <definedName name="QUANT_C">'[3]554'!$G$13</definedName>
    <definedName name="QUANT_D">'[3]590'!$I$13</definedName>
    <definedName name="QUANT_E">'[3]590'!$K$13</definedName>
    <definedName name="QUANT_F">'[3]590'!$M$13</definedName>
    <definedName name="QUANT_TOTAL">'[3]554'!$I$13</definedName>
    <definedName name="Quantidade">'[3]159'!$H$10</definedName>
    <definedName name="QUARTERCOSTS">#REF!</definedName>
    <definedName name="rate">#REF!</definedName>
    <definedName name="re" hidden="1">{"'RR'!$A$2:$E$81"}</definedName>
    <definedName name="Receita_fin" hidden="1">{"'RR'!$A$2:$E$81"}</definedName>
    <definedName name="RECEITAS">#REF!</definedName>
    <definedName name="REEDSOL">#REF!</definedName>
    <definedName name="REFERENCIACAIXA">[1]Caixa!$C$21:$C$216</definedName>
    <definedName name="region">#REF!</definedName>
    <definedName name="report" hidden="1">{#N/A,#N/A,TRUE,"Total";#N/A,#N/A,TRUE,"Crop Harvesting";#N/A,#N/A,TRUE,"Hay &amp; Forage";#N/A,#N/A,TRUE,"CROP PRODUCTION";#N/A,#N/A,TRUE,"TRACTOR";#N/A,#N/A,TRUE,"Crawlers &amp; Dozers";#N/A,#N/A,TRUE,"TLB";#N/A,#N/A,TRUE,"Excavators";#N/A,#N/A,TRUE,"Loaders and Graders ";#N/A,#N/A,TRUE,"Skid Steer Loaders"}</definedName>
    <definedName name="report2">#REF!</definedName>
    <definedName name="report3">#REF!</definedName>
    <definedName name="rere" hidden="1">#REF!</definedName>
    <definedName name="RESPONSAVEL_PELA_EXECUÇÃO">#REF!</definedName>
    <definedName name="RESULT">#REF!</definedName>
    <definedName name="REWORK">#REF!</definedName>
    <definedName name="rexestbgraf1">#REF!</definedName>
    <definedName name="rexestbs">#REF!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MCOptions">"*000000000000000"</definedName>
    <definedName name="ROLLOFF">#REF!</definedName>
    <definedName name="ROR">#REF!</definedName>
    <definedName name="SAD">#REF!</definedName>
    <definedName name="SCARTI">#REF!</definedName>
    <definedName name="sd" hidden="1">{#N/A,#N/A,TRUE,"7d";#N/A,#N/A,TRUE,"7g";#N/A,#N/A,TRUE,"7i"}</definedName>
    <definedName name="SDA">'[3]2318'!$E$41</definedName>
    <definedName name="SDA_RIO">'[3]371'!$E$35</definedName>
    <definedName name="sdgdfgsd" hidden="1">{#N/A,#N/A,TRUE,"7d";#N/A,#N/A,TRUE,"7g";#N/A,#N/A,TRUE,"7i"}</definedName>
    <definedName name="SEG._IMP.">'[3]554'!$B$35</definedName>
    <definedName name="SEG.IMP.">'[3]557'!$I$21</definedName>
    <definedName name="SEG_IMPOST">'[3]454'!$E$34</definedName>
    <definedName name="SEGURO">'[3]159'!#REF!</definedName>
    <definedName name="SEGURO_IMPOSTOS">'[3]2318'!$E$38</definedName>
    <definedName name="SEGURO_REAL">'[3]2318'!$E$23</definedName>
    <definedName name="SEGURO_USD">'[3]2318'!$F$23</definedName>
    <definedName name="SELECTCOSTED">#REF!</definedName>
    <definedName name="SEP">#REF!</definedName>
    <definedName name="Shaun">#REF!</definedName>
    <definedName name="SHEET">#REF!</definedName>
    <definedName name="SINAL">#REF!</definedName>
    <definedName name="SLDD">#REF!</definedName>
    <definedName name="slide" hidden="1">{#N/A,#N/A,TRUE,"7d";#N/A,#N/A,TRUE,"7g";#N/A,#N/A,TRUE,"7i"}</definedName>
    <definedName name="SMA580M2_euros">#REF!</definedName>
    <definedName name="SMA580SM4_euros">#REF!</definedName>
    <definedName name="SMA580SM4PC_euros">#REF!</definedName>
    <definedName name="SMA580SM4plus_euros">#REF!</definedName>
    <definedName name="SMA5904_euros">#REF!</definedName>
    <definedName name="SMENG">#REF!</definedName>
    <definedName name="SMMFG">#REF!</definedName>
    <definedName name="SMPURCH">#REF!</definedName>
    <definedName name="SMSUMM">#REF!</definedName>
    <definedName name="solver_adj1"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1" hidden="1">#REF!</definedName>
    <definedName name="solver_pre" hidden="1">0.000001</definedName>
    <definedName name="solver_rel1" hidden="1">2</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15600</definedName>
    <definedName name="ss" hidden="1">{"'RR'!$A$2:$E$81"}</definedName>
    <definedName name="Standards">#REF!</definedName>
    <definedName name="STD" hidden="1">{#N/A,#N/A,TRUE,"7d";#N/A,#N/A,TRUE,"7g";#N/A,#N/A,TRUE,"7i"}</definedName>
    <definedName name="Std_2005">#REF!</definedName>
    <definedName name="Std_2006">#REF!</definedName>
    <definedName name="STEP">#REF!</definedName>
    <definedName name="Structure">#REF!</definedName>
    <definedName name="STRUTTURA">#REF!</definedName>
    <definedName name="SUMMARY">#REF!</definedName>
    <definedName name="T.R.M.M.">'[3]298'!$E$33</definedName>
    <definedName name="TabCenCus">#REF!</definedName>
    <definedName name="TabImport">#REF!</definedName>
    <definedName name="table">#REF!</definedName>
    <definedName name="TASK">'[3]454'!$E$30</definedName>
    <definedName name="TAXA_CAMBIO">'[3]2318'!$F$5</definedName>
    <definedName name="TAXA_FRETE">'[3]2318'!$F$4</definedName>
    <definedName name="TAXA_SEGURO_IMPOST">'[3]371'!$E$33</definedName>
    <definedName name="tblCurrency">#REF!</definedName>
    <definedName name="TextRefCopyRangeCount" hidden="1">1</definedName>
    <definedName name="TIPO_DE_PROJETO">#REF!</definedName>
    <definedName name="Title">#REF!</definedName>
    <definedName name="TMC">#REF!</definedName>
    <definedName name="TMCQTR1">#REF!</definedName>
    <definedName name="TMCQTR2">#REF!</definedName>
    <definedName name="TMCQTR3">#REF!</definedName>
    <definedName name="TMCQTR4">#REF!</definedName>
    <definedName name="TOOLINGCOSTS">#REF!</definedName>
    <definedName name="tot">#REF!</definedName>
    <definedName name="TOTAL_CIF">'[3]157'!$M$18</definedName>
    <definedName name="Total_Container">'[3]278'!$C$10</definedName>
    <definedName name="TOTAL_FOB">'[3]425'!$U$15</definedName>
    <definedName name="TOTAL_INCREASE">#REF!</definedName>
    <definedName name="TOTAL_LIQUIDO">'[3]159'!#REF!</definedName>
    <definedName name="Total_Produtos">'[3]159'!$G$20</definedName>
    <definedName name="Total_Volume">'[3]557'!#REF!</definedName>
    <definedName name="TOTAL_VOLUMES">'[3]557'!$X$3</definedName>
    <definedName name="TOTALE">#REF!</definedName>
    <definedName name="TOTALS">#REF!</definedName>
    <definedName name="TRA">'[3]298'!$E$25</definedName>
    <definedName name="TRACTORCOSTS">#REF!</definedName>
    <definedName name="Transporte_Férreo">'[3]557'!#REF!</definedName>
    <definedName name="TRANSPORTE_PORTO_DAP">'[3]454'!$E$27</definedName>
    <definedName name="TRIMESTRES">[1]SCHULZ!$A$3:$CH$3</definedName>
    <definedName name="TRMM">'[3]2318'!$E$32</definedName>
    <definedName name="TTLCAPATAZIAS">'[3]557'!#REF!</definedName>
    <definedName name="TVOL">#REF!</definedName>
    <definedName name="u">'[3]159'!#REF!</definedName>
    <definedName name="units">#REF!</definedName>
    <definedName name="Untitled">#REF!</definedName>
    <definedName name="US">#REF!</definedName>
    <definedName name="US__FISC.">'[3]554'!$J$2</definedName>
    <definedName name="US__PTAX">'[3]554'!$J$3</definedName>
    <definedName name="Usage">#REF!</definedName>
    <definedName name="USD">#REF!</definedName>
    <definedName name="USD__KG">'[3]267'!$E$16</definedName>
    <definedName name="USD_COM">'[3]297'!$C$23</definedName>
    <definedName name="USD_FISCAL">'[3]2318'!$F$2</definedName>
    <definedName name="USD_PTAX">'[3]2318'!$F$3</definedName>
    <definedName name="USDCOMERC">'[4]453'!$O$2</definedName>
    <definedName name="USDFISCAL">'[4]453'!$O$1</definedName>
    <definedName name="uu">'[3]557'!#REF!</definedName>
    <definedName name="vendor">#REF!</definedName>
    <definedName name="Viana_Fit_Out2" hidden="1">{"Assump1",#N/A,TRUE,"Assumptions";"Assump2",#N/A,TRUE,"Assumptions"}</definedName>
    <definedName name="VN">#REF!</definedName>
    <definedName name="VO">#REF!</definedName>
    <definedName name="w" hidden="1">{"'RR'!$A$2:$E$81"}</definedName>
    <definedName name="wrn.Actual." hidden="1">{"Title - AER",#N/A,FALSE,"TITLE";"Summary - Actual - AER",#N/A,FALSE,"SUMMARY - ACTUAL"}</definedName>
    <definedName name="wrn.Aging._.and._.Trend._.Analysis." hidden="1">{#N/A,#N/A,FALSE,"Aging Summary";#N/A,#N/A,FALSE,"Ratio Analysis";#N/A,#N/A,FALSE,"Test 120 Day Accts";#N/A,#N/A,FALSE,"Tickmarks"}</definedName>
    <definedName name="wrn.Assumptions." hidden="1">{"Assump1",#N/A,TRUE,"Assumptions";"Assump2",#N/A,TRUE,"Assumptions"}</definedName>
    <definedName name="wrn.Budget." hidden="1">{"Title - BER",#N/A,FALSE,"TITLE"}</definedName>
    <definedName name="wrn.cuadros." hidden="1">{"anex_I",#N/A,FALSE,"Anexos";#N/A,#N/A,FALSE,"Carát 12_97";"ESP",#N/A,FALSE,"eecc";"rdo",#N/A,FALSE,"eecc";"evpn98",#N/A,FALSE,"eecc";"evpn97",#N/A,FALSE,"eecc";"anex_II",#N/A,FALSE,"Anexos";"anex_III",#N/A,FALSE,"Anexos";"anex_IV",#N/A,FALSE,"Anexos";"anex_V",#N/A,FALSE,"Anexos";"anex_VI",#N/A,FALSE,"Anexos";"anex_VII",#N/A,FALSE,"Anexos"}</definedName>
    <definedName name="wrn.Local." hidden="1">{"Title - LC",#N/A,FALSE,"TITLE"}</definedName>
    <definedName name="wrn.LOURES." hidden="1">{"LOURES1",#N/A,TRUE,"Sheet1";"LOURES2",#N/A,TRUE,"Sheet1"}</definedName>
    <definedName name="wrn.MAT." hidden="1">{#N/A,#N/A,TRUE,"7d";#N/A,#N/A,TRUE,"7g";#N/A,#N/A,TRUE,"7i"}</definedName>
    <definedName name="wrn.PO._.CAPACITY." hidden="1">{#N/A,#N/A,FALSE,"CALENDAR";#N/A,#N/A,FALSE,"PAY-ROLL";#N/A,#N/A,FALSE,"VOLUMI ";#N/A,#N/A,FALSE,"FABBISOGNO";#N/A,#N/A,FALSE,"CAPACITY";#N/A,#N/A,FALSE,"MFG 3 ";#N/A,#N/A,FALSE,"RID TEMPI";#N/A,#N/A,FALSE,"MFG 4";#N/A,#N/A,FALSE,"MFG 4-C";#N/A,#N/A,FALSE,"MFG 6";#N/A,#N/A,FALSE,"MFG 6-A";#N/A,#N/A,FALSE,"MFG 1A";#N/A,#N/A,FALSE,"MFG 1B";#N/A,#N/A,FALSE,"MAIN EVENTS";#N/A,#N/A,FALSE,"ACTION PLAN";#N/A,#N/A,FALSE,"CONFRONTO"}</definedName>
    <definedName name="wrn.PO._.CAPACITY._.completo." hidden="1">{#N/A,#N/A,FALSE,"CALENDAR";#N/A,#N/A,FALSE,"VOLUMI ";#N/A,#N/A,FALSE,"PAY-ROLL";#N/A,#N/A,FALSE,"MFG 3 ";#N/A,#N/A,FALSE,"FABBISOGNO";#N/A,#N/A,FALSE,"CAPACITY";#N/A,#N/A,FALSE,"MFG 4-C";#N/A,#N/A,FALSE,"MFG 4";#N/A,#N/A,FALSE,"MFG 6";#N/A,#N/A,FALSE,"MFG 6-A";#N/A,#N/A,FALSE,"MAIN EVENTS";#N/A,#N/A,FALSE,"ACTION PLAN";#N/A,#N/A,FALSE,"RID TEMPI";#N/A,#N/A,FALSE,"TOT ORE RID-TEMPI";#N/A,#N/A,FALSE,"ORE GAMMA";#N/A,#N/A,FALSE,"ASSENTEISMO";#N/A,#N/A,FALSE,"TEMPI MEDI";#N/A,#N/A,FALSE,"ORE VOLUMI"}</definedName>
    <definedName name="wrn.PO._.CAPACITY._.SMATTEO." hidden="1">{#N/A,#N/A,FALSE,"CALENDAR";#N/A,#N/A,FALSE,"PAY-ROLL";#N/A,#N/A,FALSE,"VOLUMI ";#N/A,#N/A,FALSE,"MFG 1A";#N/A,#N/A,FALSE,"MFG 1B";#N/A,#N/A,FALSE,"MFG 4";#N/A,#N/A,FALSE,"MFG 4-C";#N/A,#N/A,FALSE,"MFG 3 ";#N/A,#N/A,FALSE,"MFG 6";#N/A,#N/A,FALSE,"MFG 6-A";#N/A,#N/A,FALSE,"MAIN EVENTS"}</definedName>
    <definedName name="wrn.PO._.CAPACITY1." hidden="1">{#N/A,#N/A,FALSE,"CALENDAR";#N/A,#N/A,FALSE,"PAY-ROLL";#N/A,#N/A,FALSE,"VOLUMI";#N/A,#N/A,FALSE,"FABBISOGNO";#N/A,#N/A,FALSE,"CAPACITY"}</definedName>
    <definedName name="wrn.PO._.CAPACITY2." hidden="1">{#N/A,#N/A,FALSE,"MFG 3 ";#N/A,#N/A,FALSE,"RID TEMPI";#N/A,#N/A,FALSE,"MFG 4";#N/A,#N/A,FALSE,"MFG 4-C";#N/A,#N/A,FALSE,"MFG 6";#N/A,#N/A,FALSE,"MFG 6-A";#N/A,#N/A,FALSE,"MFG 1A";#N/A,#N/A,FALSE,"MFG 1B";#N/A,#N/A,FALSE,"MAIN EVENTS";#N/A,#N/A,FALSE,"CONFRONTO"}</definedName>
    <definedName name="wrn.report." hidden="1">{#N/A,#N/A,TRUE,"Total";#N/A,#N/A,TRUE,"Crop Harvesting";#N/A,#N/A,TRUE,"Hay &amp; Forage";#N/A,#N/A,TRUE,"CROP PRODUCTION";#N/A,#N/A,TRUE,"TRACTOR";#N/A,#N/A,TRUE,"Crawlers &amp; Dozers";#N/A,#N/A,TRUE,"TLB";#N/A,#N/A,TRUE,"Excavators";#N/A,#N/A,TRUE,"Loaders and Graders ";#N/A,#N/A,TRUE,"Skid Steer Loaders"}</definedName>
    <definedName name="z" hidden="1">{#N/A,#N/A,TRUE,"7d";#N/A,#N/A,TRUE,"7g";#N/A,#N/A,TRUE,"7i"}</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28" l="1"/>
  <c r="G25" i="28"/>
  <c r="F25" i="28"/>
  <c r="H25" i="28" s="1"/>
  <c r="E25" i="28"/>
  <c r="D25" i="28"/>
  <c r="G24" i="28"/>
  <c r="F24" i="28"/>
  <c r="E24" i="28"/>
  <c r="H24" i="28" s="1"/>
  <c r="D24" i="28"/>
  <c r="G23" i="28"/>
  <c r="F23" i="28"/>
  <c r="H23" i="28" s="1"/>
  <c r="E23" i="28"/>
  <c r="D23" i="28"/>
  <c r="G22" i="28"/>
  <c r="G26" i="28" s="1"/>
  <c r="F22" i="28"/>
  <c r="F26" i="28" s="1"/>
  <c r="E22" i="28"/>
  <c r="E26" i="28" s="1"/>
  <c r="D22" i="28"/>
  <c r="O16" i="28"/>
  <c r="N16" i="28"/>
  <c r="M16" i="28"/>
  <c r="L16" i="28"/>
  <c r="K16" i="28"/>
  <c r="J16" i="28"/>
  <c r="I16" i="28"/>
  <c r="H16" i="28"/>
  <c r="G16" i="28"/>
  <c r="F16" i="28"/>
  <c r="E16" i="28"/>
  <c r="D16" i="28"/>
  <c r="P15" i="28"/>
  <c r="P14" i="28"/>
  <c r="P13" i="28"/>
  <c r="P12" i="28"/>
  <c r="P16" i="28" l="1"/>
  <c r="H22" i="28"/>
  <c r="H26" i="28" s="1"/>
  <c r="AN37" i="27" l="1"/>
  <c r="AM37" i="27"/>
  <c r="AL37" i="27"/>
  <c r="AK37" i="27"/>
  <c r="AJ37" i="27"/>
  <c r="AJ36" i="27" s="1"/>
  <c r="AI37" i="27"/>
  <c r="AI36" i="27" s="1"/>
  <c r="AH37" i="27"/>
  <c r="AH36" i="27" s="1"/>
  <c r="AG37" i="27"/>
  <c r="AF37" i="27"/>
  <c r="AE37" i="27"/>
  <c r="AD37" i="27"/>
  <c r="AC37" i="27"/>
  <c r="AC36" i="27" s="1"/>
  <c r="AB37" i="27"/>
  <c r="AA37" i="27"/>
  <c r="AA36" i="27" s="1"/>
  <c r="Z37" i="27"/>
  <c r="Z36" i="27" s="1"/>
  <c r="Y37" i="27"/>
  <c r="Y36" i="27" s="1"/>
  <c r="X37" i="27"/>
  <c r="W37" i="27"/>
  <c r="V37" i="27"/>
  <c r="U37" i="27"/>
  <c r="T37" i="27"/>
  <c r="T36" i="27" s="1"/>
  <c r="S37" i="27"/>
  <c r="S36" i="27" s="1"/>
  <c r="R37" i="27"/>
  <c r="R36" i="27" s="1"/>
  <c r="Q37" i="27"/>
  <c r="P37" i="27"/>
  <c r="O37" i="27"/>
  <c r="N37" i="27"/>
  <c r="M37" i="27"/>
  <c r="M36" i="27" s="1"/>
  <c r="L37" i="27"/>
  <c r="K37" i="27"/>
  <c r="K36" i="27" s="1"/>
  <c r="J37" i="27"/>
  <c r="J36" i="27" s="1"/>
  <c r="I37" i="27"/>
  <c r="I36" i="27" s="1"/>
  <c r="H37" i="27"/>
  <c r="G37" i="27"/>
  <c r="F37" i="27"/>
  <c r="E37" i="27"/>
  <c r="AN36" i="27"/>
  <c r="AM36" i="27"/>
  <c r="AL36" i="27"/>
  <c r="AK36" i="27"/>
  <c r="AG36" i="27"/>
  <c r="AF36" i="27"/>
  <c r="AE36" i="27"/>
  <c r="AD36" i="27"/>
  <c r="AB36" i="27"/>
  <c r="X36" i="27"/>
  <c r="W36" i="27"/>
  <c r="V36" i="27"/>
  <c r="U36" i="27"/>
  <c r="Q36" i="27"/>
  <c r="P36" i="27"/>
  <c r="O36" i="27"/>
  <c r="N36" i="27"/>
  <c r="L36" i="27"/>
  <c r="H36" i="27"/>
  <c r="G36" i="27"/>
  <c r="F36" i="27"/>
  <c r="E36" i="27"/>
  <c r="AN33" i="27"/>
  <c r="AM33" i="27"/>
  <c r="AL33" i="27"/>
  <c r="AK33" i="27"/>
  <c r="AJ33" i="27"/>
  <c r="AI33" i="27"/>
  <c r="AH33" i="27"/>
  <c r="AG33"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AN27" i="27"/>
  <c r="AM27" i="27"/>
  <c r="AL27" i="27"/>
  <c r="AK27" i="27"/>
  <c r="AJ27" i="27"/>
  <c r="AI27" i="27"/>
  <c r="AH27" i="27"/>
  <c r="AG27" i="27"/>
  <c r="AF27" i="27"/>
  <c r="AE27" i="27"/>
  <c r="AD27" i="27"/>
  <c r="AC27" i="27"/>
  <c r="AB27" i="27"/>
  <c r="AA27" i="27"/>
  <c r="Z27" i="27"/>
  <c r="Y27" i="27"/>
  <c r="X27" i="27"/>
  <c r="W27" i="27"/>
  <c r="V27" i="27"/>
  <c r="U27" i="27"/>
  <c r="T27" i="27"/>
  <c r="S27" i="27"/>
  <c r="R27" i="27"/>
  <c r="Q27" i="27"/>
  <c r="P27" i="27"/>
  <c r="O27" i="27"/>
  <c r="N27" i="27"/>
  <c r="M27" i="27"/>
  <c r="L27" i="27"/>
  <c r="K27" i="27"/>
  <c r="J27" i="27"/>
  <c r="I27" i="27"/>
  <c r="H27" i="27"/>
  <c r="G27" i="27"/>
  <c r="F27" i="27"/>
  <c r="E27" i="27"/>
  <c r="AN24" i="27"/>
  <c r="AM24" i="27"/>
  <c r="AL24" i="27"/>
  <c r="AK24" i="27"/>
  <c r="AK18" i="27" s="1"/>
  <c r="AJ24" i="27"/>
  <c r="AI24" i="27"/>
  <c r="AH24" i="27"/>
  <c r="AG24" i="27"/>
  <c r="AF24" i="27"/>
  <c r="AE24" i="27"/>
  <c r="AD24" i="27"/>
  <c r="AD18" i="27" s="1"/>
  <c r="AC24" i="27"/>
  <c r="AB24" i="27"/>
  <c r="AA24" i="27"/>
  <c r="Z24" i="27"/>
  <c r="Y24" i="27"/>
  <c r="X24" i="27"/>
  <c r="W24" i="27"/>
  <c r="V24" i="27"/>
  <c r="U24" i="27"/>
  <c r="U18" i="27" s="1"/>
  <c r="T24" i="27"/>
  <c r="S24" i="27"/>
  <c r="R24" i="27"/>
  <c r="Q24" i="27"/>
  <c r="P24" i="27"/>
  <c r="O24" i="27"/>
  <c r="N24" i="27"/>
  <c r="N18" i="27" s="1"/>
  <c r="M24" i="27"/>
  <c r="L24" i="27"/>
  <c r="K24" i="27"/>
  <c r="J24" i="27"/>
  <c r="I24" i="27"/>
  <c r="H24" i="27"/>
  <c r="G24" i="27"/>
  <c r="F24" i="27"/>
  <c r="E24" i="27"/>
  <c r="E18" i="27" s="1"/>
  <c r="AN19" i="27"/>
  <c r="AN18" i="27" s="1"/>
  <c r="AM19" i="27"/>
  <c r="AL19" i="27"/>
  <c r="AL18" i="27" s="1"/>
  <c r="AK19" i="27"/>
  <c r="AJ19" i="27"/>
  <c r="AI19" i="27"/>
  <c r="AH19" i="27"/>
  <c r="AH18" i="27" s="1"/>
  <c r="AG19" i="27"/>
  <c r="AG18" i="27" s="1"/>
  <c r="AG9" i="27" s="1"/>
  <c r="AG40" i="27" s="1"/>
  <c r="AF19" i="27"/>
  <c r="AF18" i="27" s="1"/>
  <c r="AE19" i="27"/>
  <c r="AE18" i="27" s="1"/>
  <c r="AD19" i="27"/>
  <c r="AC19" i="27"/>
  <c r="AB19" i="27"/>
  <c r="AA19" i="27"/>
  <c r="Z19" i="27"/>
  <c r="Z18" i="27" s="1"/>
  <c r="Y19" i="27"/>
  <c r="X19" i="27"/>
  <c r="X18" i="27" s="1"/>
  <c r="W19" i="27"/>
  <c r="V19" i="27"/>
  <c r="V18" i="27" s="1"/>
  <c r="U19" i="27"/>
  <c r="T19" i="27"/>
  <c r="S19" i="27"/>
  <c r="R19" i="27"/>
  <c r="R18" i="27" s="1"/>
  <c r="Q19" i="27"/>
  <c r="Q18" i="27" s="1"/>
  <c r="Q9" i="27" s="1"/>
  <c r="Q40" i="27" s="1"/>
  <c r="P19" i="27"/>
  <c r="P18" i="27" s="1"/>
  <c r="O19" i="27"/>
  <c r="O18" i="27" s="1"/>
  <c r="N19" i="27"/>
  <c r="M19" i="27"/>
  <c r="L19" i="27"/>
  <c r="K19" i="27"/>
  <c r="J19" i="27"/>
  <c r="J18" i="27" s="1"/>
  <c r="I19" i="27"/>
  <c r="H19" i="27"/>
  <c r="H18" i="27" s="1"/>
  <c r="G19" i="27"/>
  <c r="F19" i="27"/>
  <c r="F18" i="27" s="1"/>
  <c r="E19" i="27"/>
  <c r="AM18" i="27"/>
  <c r="AJ18" i="27"/>
  <c r="AI18" i="27"/>
  <c r="AC18" i="27"/>
  <c r="AB18" i="27"/>
  <c r="AA18" i="27"/>
  <c r="Y18" i="27"/>
  <c r="W18" i="27"/>
  <c r="T18" i="27"/>
  <c r="S18" i="27"/>
  <c r="M18" i="27"/>
  <c r="L18" i="27"/>
  <c r="K18" i="27"/>
  <c r="I18" i="27"/>
  <c r="G18" i="27"/>
  <c r="AN14" i="27"/>
  <c r="AM14" i="27"/>
  <c r="AL14" i="27"/>
  <c r="AK14" i="27"/>
  <c r="AJ14" i="27"/>
  <c r="AJ10" i="27" s="1"/>
  <c r="AJ9" i="27" s="1"/>
  <c r="AJ40" i="27" s="1"/>
  <c r="AI14" i="27"/>
  <c r="AH14" i="27"/>
  <c r="AG14" i="27"/>
  <c r="AF14" i="27"/>
  <c r="AE14" i="27"/>
  <c r="AD14" i="27"/>
  <c r="AC14" i="27"/>
  <c r="AB14" i="27"/>
  <c r="AA14" i="27"/>
  <c r="Z14" i="27"/>
  <c r="Y14" i="27"/>
  <c r="X14" i="27"/>
  <c r="W14" i="27"/>
  <c r="V14" i="27"/>
  <c r="U14" i="27"/>
  <c r="T14" i="27"/>
  <c r="T10" i="27" s="1"/>
  <c r="T9" i="27" s="1"/>
  <c r="T40" i="27" s="1"/>
  <c r="S14" i="27"/>
  <c r="R14" i="27"/>
  <c r="Q14" i="27"/>
  <c r="P14" i="27"/>
  <c r="O14" i="27"/>
  <c r="N14" i="27"/>
  <c r="M14" i="27"/>
  <c r="L14" i="27"/>
  <c r="K14" i="27"/>
  <c r="J14" i="27"/>
  <c r="I14" i="27"/>
  <c r="H14" i="27"/>
  <c r="G14" i="27"/>
  <c r="F14" i="27"/>
  <c r="E14" i="27"/>
  <c r="AN11" i="27"/>
  <c r="AM11" i="27"/>
  <c r="AL11" i="27"/>
  <c r="AL10" i="27" s="1"/>
  <c r="AL9" i="27" s="1"/>
  <c r="AL40" i="27" s="1"/>
  <c r="AK11" i="27"/>
  <c r="AK10" i="27" s="1"/>
  <c r="AJ11" i="27"/>
  <c r="AI11" i="27"/>
  <c r="AI10" i="27" s="1"/>
  <c r="AI9" i="27" s="1"/>
  <c r="AH11" i="27"/>
  <c r="AH10" i="27" s="1"/>
  <c r="AG11" i="27"/>
  <c r="AF11" i="27"/>
  <c r="AE11" i="27"/>
  <c r="AD11" i="27"/>
  <c r="AD10" i="27" s="1"/>
  <c r="AC11" i="27"/>
  <c r="AB11" i="27"/>
  <c r="AB10" i="27" s="1"/>
  <c r="AB9" i="27" s="1"/>
  <c r="AB40" i="27" s="1"/>
  <c r="AA11" i="27"/>
  <c r="AA10" i="27" s="1"/>
  <c r="AA9" i="27" s="1"/>
  <c r="Z11" i="27"/>
  <c r="Z10" i="27" s="1"/>
  <c r="Z9" i="27" s="1"/>
  <c r="Y11" i="27"/>
  <c r="X11" i="27"/>
  <c r="W11" i="27"/>
  <c r="V11" i="27"/>
  <c r="V10" i="27" s="1"/>
  <c r="V9" i="27" s="1"/>
  <c r="V40" i="27" s="1"/>
  <c r="U11" i="27"/>
  <c r="U10" i="27" s="1"/>
  <c r="T11" i="27"/>
  <c r="S11" i="27"/>
  <c r="S10" i="27" s="1"/>
  <c r="S9" i="27" s="1"/>
  <c r="R11" i="27"/>
  <c r="R10" i="27" s="1"/>
  <c r="Q11" i="27"/>
  <c r="P11" i="27"/>
  <c r="O11" i="27"/>
  <c r="N11" i="27"/>
  <c r="N10" i="27" s="1"/>
  <c r="M11" i="27"/>
  <c r="L11" i="27"/>
  <c r="L10" i="27" s="1"/>
  <c r="L9" i="27" s="1"/>
  <c r="L40" i="27" s="1"/>
  <c r="K11" i="27"/>
  <c r="K10" i="27" s="1"/>
  <c r="K9" i="27" s="1"/>
  <c r="J11" i="27"/>
  <c r="J10" i="27" s="1"/>
  <c r="J9" i="27" s="1"/>
  <c r="I11" i="27"/>
  <c r="H11" i="27"/>
  <c r="G11" i="27"/>
  <c r="F11" i="27"/>
  <c r="F10" i="27" s="1"/>
  <c r="F9" i="27" s="1"/>
  <c r="F40" i="27" s="1"/>
  <c r="E11" i="27"/>
  <c r="E10" i="27" s="1"/>
  <c r="AN10" i="27"/>
  <c r="AM10" i="27"/>
  <c r="AG10" i="27"/>
  <c r="AF10" i="27"/>
  <c r="AE10" i="27"/>
  <c r="AC10" i="27"/>
  <c r="Y10" i="27"/>
  <c r="Y9" i="27" s="1"/>
  <c r="X10" i="27"/>
  <c r="X9" i="27" s="1"/>
  <c r="X40" i="27" s="1"/>
  <c r="W10" i="27"/>
  <c r="W9" i="27" s="1"/>
  <c r="W40" i="27" s="1"/>
  <c r="Q10" i="27"/>
  <c r="P10" i="27"/>
  <c r="O10" i="27"/>
  <c r="M10" i="27"/>
  <c r="I10" i="27"/>
  <c r="I9" i="27" s="1"/>
  <c r="I40" i="27" s="1"/>
  <c r="H10" i="27"/>
  <c r="H9" i="27" s="1"/>
  <c r="H40" i="27" s="1"/>
  <c r="G10" i="27"/>
  <c r="G9" i="27" s="1"/>
  <c r="G40" i="27" s="1"/>
  <c r="AC9" i="27"/>
  <c r="M9" i="27"/>
  <c r="AQ8" i="27"/>
  <c r="F7" i="27"/>
  <c r="F8" i="27" s="1"/>
  <c r="E7" i="27"/>
  <c r="H6" i="27"/>
  <c r="G6" i="27"/>
  <c r="F6" i="27"/>
  <c r="AM9" i="27" l="1"/>
  <c r="AM40" i="27" s="1"/>
  <c r="Z40" i="27"/>
  <c r="AA40" i="27"/>
  <c r="P9" i="27"/>
  <c r="P40" i="27" s="1"/>
  <c r="AD9" i="27"/>
  <c r="AD40" i="27" s="1"/>
  <c r="N9" i="27"/>
  <c r="N40" i="27" s="1"/>
  <c r="O9" i="27"/>
  <c r="O40" i="27" s="1"/>
  <c r="J40" i="27"/>
  <c r="Y40" i="27"/>
  <c r="AE9" i="27"/>
  <c r="AE40" i="27" s="1"/>
  <c r="AF9" i="27"/>
  <c r="AF40" i="27" s="1"/>
  <c r="S40" i="27"/>
  <c r="AC40" i="27"/>
  <c r="AN9" i="27"/>
  <c r="AN40" i="27" s="1"/>
  <c r="K40" i="27"/>
  <c r="R9" i="27"/>
  <c r="R40" i="27" s="1"/>
  <c r="AH9" i="27"/>
  <c r="AH40" i="27" s="1"/>
  <c r="M40" i="27"/>
  <c r="AI40" i="27"/>
  <c r="E9" i="27"/>
  <c r="E40" i="27" s="1"/>
  <c r="U9" i="27"/>
  <c r="U40" i="27" s="1"/>
  <c r="AK9" i="27"/>
  <c r="AK40" i="27" s="1"/>
  <c r="I6" i="27"/>
  <c r="G7" i="27"/>
  <c r="G8" i="27" s="1"/>
  <c r="H7" i="27"/>
  <c r="E8" i="27"/>
  <c r="AR8" i="27"/>
  <c r="H8" i="27" l="1"/>
  <c r="AS8" i="27"/>
  <c r="I7" i="27"/>
  <c r="J6" i="27"/>
  <c r="I8" i="27"/>
  <c r="AT8" i="27" l="1"/>
  <c r="J8" i="27"/>
  <c r="J7" i="27"/>
  <c r="K6" i="27"/>
  <c r="K7" i="27" l="1"/>
  <c r="L6" i="27"/>
  <c r="AU8" i="27"/>
  <c r="AV8" i="27" l="1"/>
  <c r="L8" i="27"/>
  <c r="L7" i="27"/>
  <c r="M6" i="27"/>
  <c r="K8" i="27"/>
  <c r="AW8" i="27" l="1"/>
  <c r="M7" i="27"/>
  <c r="N6" i="27"/>
  <c r="AX8" i="27" l="1"/>
  <c r="N7" i="27"/>
  <c r="O6" i="27"/>
  <c r="M8" i="27"/>
  <c r="O7" i="27" l="1"/>
  <c r="P6" i="27"/>
  <c r="O8" i="27"/>
  <c r="N8" i="27"/>
  <c r="P7" i="27" l="1"/>
  <c r="Q6" i="27"/>
  <c r="P8" i="27"/>
  <c r="Q7" i="27" l="1"/>
  <c r="R6" i="27"/>
  <c r="Q8" i="27"/>
  <c r="R7" i="27" l="1"/>
  <c r="S6" i="27"/>
  <c r="R8" i="27"/>
  <c r="T6" i="27" l="1"/>
  <c r="S7" i="27"/>
  <c r="S8" i="27" l="1"/>
  <c r="U6" i="27"/>
  <c r="T8" i="27"/>
  <c r="T7" i="27"/>
  <c r="V6" i="27" l="1"/>
  <c r="U7" i="27"/>
  <c r="U8" i="27"/>
  <c r="V7" i="27" l="1"/>
  <c r="W6" i="27"/>
  <c r="X6" i="27" l="1"/>
  <c r="W7" i="27"/>
  <c r="W8" i="27" s="1"/>
  <c r="V8" i="27"/>
  <c r="X7" i="27" l="1"/>
  <c r="X8" i="27" s="1"/>
  <c r="Y6" i="27"/>
  <c r="Y7" i="27" l="1"/>
  <c r="Y8" i="27" s="1"/>
  <c r="Z6" i="27"/>
  <c r="Z7" i="27" l="1"/>
  <c r="Z8" i="27" s="1"/>
  <c r="AA6" i="27"/>
  <c r="AA7" i="27" l="1"/>
  <c r="AA8" i="27" s="1"/>
  <c r="AB6" i="27"/>
  <c r="AB7" i="27" l="1"/>
  <c r="AB8" i="27" s="1"/>
  <c r="AC6" i="27"/>
  <c r="AC7" i="27" l="1"/>
  <c r="AC8" i="27" s="1"/>
  <c r="AD6" i="27"/>
  <c r="AD7" i="27" l="1"/>
  <c r="AD8" i="27" s="1"/>
  <c r="AE6" i="27"/>
  <c r="AE7" i="27" l="1"/>
  <c r="AF6" i="27"/>
  <c r="AE8" i="27"/>
  <c r="AG6" i="27" l="1"/>
  <c r="AF7" i="27"/>
  <c r="AF8" i="27"/>
  <c r="AG7" i="27" l="1"/>
  <c r="AH6" i="27"/>
  <c r="AG8" i="27"/>
  <c r="AH7" i="27" l="1"/>
  <c r="AI6" i="27"/>
  <c r="AH8" i="27"/>
  <c r="AJ6" i="27" l="1"/>
  <c r="AI7" i="27"/>
  <c r="AI8" i="27" s="1"/>
  <c r="AK6" i="27" l="1"/>
  <c r="AJ7" i="27"/>
  <c r="AJ8" i="27" s="1"/>
  <c r="AL6" i="27" l="1"/>
  <c r="AK7" i="27"/>
  <c r="AK8" i="27" s="1"/>
  <c r="AL7" i="27" l="1"/>
  <c r="AL8" i="27" s="1"/>
  <c r="AM6" i="27"/>
  <c r="AN6" i="27" l="1"/>
  <c r="AM7" i="27"/>
  <c r="AM8" i="27" s="1"/>
  <c r="AN7" i="27" l="1"/>
  <c r="AP30" i="27" l="1"/>
  <c r="AQ33" i="27"/>
  <c r="AQ10" i="27"/>
  <c r="AP19" i="27"/>
  <c r="AQ24" i="27"/>
  <c r="AQ40" i="27"/>
  <c r="AQ9" i="27"/>
  <c r="AQ26" i="27"/>
  <c r="AP36" i="27"/>
  <c r="AQ29" i="27"/>
  <c r="AP27" i="27"/>
  <c r="AP24" i="27"/>
  <c r="AQ21" i="27"/>
  <c r="AS18" i="27"/>
  <c r="AP33" i="27"/>
  <c r="AP20" i="27"/>
  <c r="AQ22" i="27"/>
  <c r="AP11" i="27"/>
  <c r="AQ37" i="27"/>
  <c r="AQ19" i="27"/>
  <c r="AQ18" i="27"/>
  <c r="AP31" i="27"/>
  <c r="AP15" i="27"/>
  <c r="AQ31" i="27"/>
  <c r="AP28" i="27"/>
  <c r="AP22" i="27"/>
  <c r="AP38" i="27"/>
  <c r="AQ23" i="27"/>
  <c r="AQ25" i="27"/>
  <c r="AQ15" i="27"/>
  <c r="AP23" i="27"/>
  <c r="AQ30" i="27"/>
  <c r="AQ20" i="27"/>
  <c r="AQ27" i="27"/>
  <c r="AP16" i="27"/>
  <c r="AP12" i="27"/>
  <c r="AP17" i="27"/>
  <c r="AP26" i="27"/>
  <c r="AP21" i="27"/>
  <c r="AP40" i="27"/>
  <c r="AP18" i="27"/>
  <c r="AP14" i="27"/>
  <c r="AQ16" i="27"/>
  <c r="AR21" i="27"/>
  <c r="AQ13" i="27"/>
  <c r="AP25" i="27"/>
  <c r="AQ28" i="27"/>
  <c r="AP10" i="27"/>
  <c r="AU17" i="27"/>
  <c r="AQ17" i="27"/>
  <c r="AP9" i="27"/>
  <c r="AP29" i="27"/>
  <c r="AQ36" i="27"/>
  <c r="AR17" i="27"/>
  <c r="AP13" i="27"/>
  <c r="AQ32" i="27"/>
  <c r="AR28" i="27"/>
  <c r="AR9" i="27"/>
  <c r="AR26" i="27"/>
  <c r="AR38" i="27"/>
  <c r="AR16" i="27"/>
  <c r="AQ14" i="27"/>
  <c r="AQ34" i="27"/>
  <c r="AQ38" i="27"/>
  <c r="AP34" i="27"/>
  <c r="AR34" i="27"/>
  <c r="AR30" i="27"/>
  <c r="AR36" i="27"/>
  <c r="AQ12" i="27"/>
  <c r="AR33" i="27"/>
  <c r="AR20" i="27"/>
  <c r="AR27" i="27"/>
  <c r="AR11" i="27"/>
  <c r="AR25" i="27"/>
  <c r="AQ11" i="27"/>
  <c r="AR18" i="27"/>
  <c r="AR22" i="27"/>
  <c r="AR29" i="27"/>
  <c r="AR13" i="27"/>
  <c r="AU40" i="27"/>
  <c r="AR31" i="27"/>
  <c r="AS38" i="27"/>
  <c r="AS31" i="27"/>
  <c r="AS14" i="27"/>
  <c r="AR12" i="27"/>
  <c r="AR15" i="27"/>
  <c r="AS26" i="27"/>
  <c r="AR40" i="27"/>
  <c r="AP32" i="27"/>
  <c r="AS17" i="27"/>
  <c r="AR32" i="27"/>
  <c r="AP37" i="27"/>
  <c r="AS40" i="27"/>
  <c r="AR37" i="27"/>
  <c r="AR23" i="27"/>
  <c r="AR10" i="27"/>
  <c r="AW34" i="27"/>
  <c r="AS12" i="27"/>
  <c r="AS23" i="27"/>
  <c r="AS13" i="27"/>
  <c r="AV31" i="27"/>
  <c r="AS10" i="27"/>
  <c r="AS34" i="27"/>
  <c r="AR14" i="27"/>
  <c r="AR19" i="27"/>
  <c r="AR24" i="27"/>
  <c r="AS11" i="27"/>
  <c r="AS22" i="27"/>
  <c r="AS27" i="27"/>
  <c r="AS19" i="27"/>
  <c r="AS32" i="27"/>
  <c r="AS25" i="27"/>
  <c r="AS24" i="27"/>
  <c r="AS21" i="27"/>
  <c r="AS30" i="27"/>
  <c r="AS20" i="27"/>
  <c r="AS33" i="27"/>
  <c r="AS29" i="27"/>
  <c r="AS16" i="27"/>
  <c r="AS9" i="27"/>
  <c r="AS37" i="27"/>
  <c r="AS15" i="27"/>
  <c r="AS36" i="27"/>
  <c r="AS28" i="27"/>
  <c r="AU11" i="27"/>
  <c r="AW31" i="27"/>
  <c r="AU38" i="27"/>
  <c r="AU10" i="27"/>
  <c r="AU16" i="27"/>
  <c r="AT9" i="27"/>
  <c r="AT26" i="27"/>
  <c r="AT30" i="27"/>
  <c r="AT36" i="27"/>
  <c r="AT27" i="27"/>
  <c r="AT28" i="27"/>
  <c r="AV26" i="27"/>
  <c r="AU18" i="27"/>
  <c r="AT16" i="27"/>
  <c r="AT23" i="27"/>
  <c r="AT17" i="27"/>
  <c r="AV18" i="27"/>
  <c r="AT33" i="27"/>
  <c r="AU27" i="27"/>
  <c r="AT31" i="27"/>
  <c r="AT10" i="27"/>
  <c r="AU36" i="27"/>
  <c r="AT11" i="27"/>
  <c r="AV10" i="27"/>
  <c r="AT13" i="27"/>
  <c r="AU19" i="27"/>
  <c r="AT24" i="27"/>
  <c r="AT25" i="27"/>
  <c r="AT20" i="27"/>
  <c r="AT32" i="27"/>
  <c r="AT34" i="27"/>
  <c r="AT37" i="27"/>
  <c r="AU30" i="27"/>
  <c r="AT18" i="27"/>
  <c r="AU15" i="27"/>
  <c r="AT29" i="27"/>
  <c r="AU14" i="27"/>
  <c r="AT21" i="27"/>
  <c r="AT12" i="27"/>
  <c r="AT14" i="27"/>
  <c r="AT40" i="27"/>
  <c r="AT19" i="27"/>
  <c r="AT38" i="27"/>
  <c r="AT15" i="27"/>
  <c r="AT22" i="27"/>
  <c r="AV12" i="27"/>
  <c r="AU24" i="27"/>
  <c r="AU20" i="27"/>
  <c r="AU22" i="27"/>
  <c r="AW30" i="27"/>
  <c r="AU21" i="27"/>
  <c r="AU29" i="27"/>
  <c r="AU37" i="27"/>
  <c r="AV13" i="27"/>
  <c r="AU34" i="27"/>
  <c r="AU25" i="27"/>
  <c r="AU23" i="27"/>
  <c r="AU26" i="27"/>
  <c r="AU28" i="27"/>
  <c r="AU12" i="27"/>
  <c r="AU33" i="27"/>
  <c r="AU13" i="27"/>
  <c r="AU9" i="27"/>
  <c r="AU31" i="27"/>
  <c r="AU32" i="27"/>
  <c r="AW19" i="27"/>
  <c r="AV23" i="27"/>
  <c r="AW23" i="27"/>
  <c r="AV9" i="27"/>
  <c r="AV20" i="27"/>
  <c r="AV14" i="27"/>
  <c r="AV19" i="27"/>
  <c r="AV36" i="27"/>
  <c r="AV22" i="27"/>
  <c r="AV40" i="27"/>
  <c r="AW37" i="27"/>
  <c r="AV29" i="27"/>
  <c r="AV28" i="27"/>
  <c r="AV24" i="27"/>
  <c r="AW15" i="27"/>
  <c r="AV30" i="27"/>
  <c r="AW13" i="27"/>
  <c r="AV34" i="27"/>
  <c r="AV25" i="27"/>
  <c r="AV21" i="27"/>
  <c r="AV16" i="27"/>
  <c r="AV37" i="27"/>
  <c r="AW9" i="27"/>
  <c r="AV15" i="27"/>
  <c r="AV17" i="27"/>
  <c r="AV32" i="27"/>
  <c r="AV33" i="27"/>
  <c r="AX13" i="27"/>
  <c r="AV11" i="27"/>
  <c r="AX9" i="27"/>
  <c r="AV27" i="27"/>
  <c r="AV38" i="27"/>
  <c r="AW26" i="27"/>
  <c r="AX37" i="27"/>
  <c r="AX32" i="27"/>
  <c r="AW11" i="27"/>
  <c r="AW10" i="27"/>
  <c r="AW12" i="27"/>
  <c r="AW36" i="27"/>
  <c r="AX15" i="27"/>
  <c r="AW27" i="27"/>
  <c r="AW22" i="27"/>
  <c r="AW18" i="27"/>
  <c r="AW29" i="27"/>
  <c r="AW28" i="27"/>
  <c r="AW24" i="27"/>
  <c r="AW38" i="27"/>
  <c r="AW32" i="27"/>
  <c r="AW33" i="27"/>
  <c r="AW17" i="27"/>
  <c r="AW20" i="27"/>
  <c r="AW21" i="27"/>
  <c r="AW16" i="27"/>
  <c r="AW25" i="27"/>
  <c r="AW14" i="27"/>
  <c r="AW40" i="27"/>
  <c r="AX34" i="27"/>
  <c r="AX20" i="27"/>
  <c r="AX19" i="27"/>
  <c r="AX21" i="27"/>
  <c r="AX38" i="27"/>
  <c r="AX28" i="27"/>
  <c r="AX33" i="27"/>
  <c r="AX10" i="27"/>
  <c r="AX17" i="27"/>
  <c r="AX23" i="27"/>
  <c r="AX14" i="27"/>
  <c r="AX12" i="27"/>
  <c r="AX18" i="27"/>
  <c r="AX24" i="27"/>
  <c r="AX22" i="27"/>
  <c r="AX27" i="27"/>
  <c r="AX16" i="27"/>
  <c r="AX26" i="27"/>
  <c r="AX30" i="27"/>
  <c r="AX36" i="27"/>
  <c r="AX31" i="27"/>
  <c r="AX11" i="27"/>
  <c r="AX25" i="27"/>
  <c r="AX40" i="27"/>
  <c r="AX29" i="27"/>
  <c r="AN8" i="27"/>
  <c r="K59" i="26" l="1"/>
  <c r="J59" i="26"/>
  <c r="L59" i="26" s="1"/>
  <c r="H59" i="26"/>
  <c r="G59" i="26"/>
  <c r="I59" i="26" s="1"/>
  <c r="E59" i="26"/>
  <c r="D59" i="26"/>
  <c r="F59" i="26" s="1"/>
  <c r="L58" i="26"/>
  <c r="I58" i="26"/>
  <c r="F58" i="26"/>
  <c r="L57" i="26"/>
  <c r="I57" i="26"/>
  <c r="F57" i="26"/>
  <c r="L56" i="26"/>
  <c r="I56" i="26"/>
  <c r="F56" i="26"/>
  <c r="L55" i="26"/>
  <c r="I55" i="26"/>
  <c r="F55" i="26"/>
  <c r="L54" i="26"/>
  <c r="K54" i="26"/>
  <c r="J54" i="26"/>
  <c r="F54" i="26"/>
  <c r="E54" i="26"/>
  <c r="D54" i="26"/>
  <c r="J48" i="26"/>
  <c r="L48" i="26" s="1"/>
  <c r="G48" i="26"/>
  <c r="I48" i="26" s="1"/>
  <c r="F48" i="26"/>
  <c r="D48" i="26"/>
  <c r="K47" i="26"/>
  <c r="J47" i="26"/>
  <c r="H47" i="26"/>
  <c r="G47" i="26"/>
  <c r="E47" i="26"/>
  <c r="D47" i="26"/>
  <c r="K46" i="26"/>
  <c r="J46" i="26"/>
  <c r="H46" i="26"/>
  <c r="G46" i="26"/>
  <c r="E46" i="26"/>
  <c r="F46" i="26" s="1"/>
  <c r="D46" i="26"/>
  <c r="K45" i="26"/>
  <c r="J45" i="26"/>
  <c r="H45" i="26"/>
  <c r="I45" i="26" s="1"/>
  <c r="G45" i="26"/>
  <c r="E45" i="26"/>
  <c r="D45" i="26"/>
  <c r="K44" i="26"/>
  <c r="J44" i="26"/>
  <c r="J49" i="26" s="1"/>
  <c r="H44" i="26"/>
  <c r="G44" i="26"/>
  <c r="G49" i="26" s="1"/>
  <c r="E44" i="26"/>
  <c r="F44" i="26" s="1"/>
  <c r="D44" i="26"/>
  <c r="D49" i="26" s="1"/>
  <c r="G37" i="26"/>
  <c r="F37" i="26"/>
  <c r="E37" i="26"/>
  <c r="D37" i="26"/>
  <c r="H37" i="26" s="1"/>
  <c r="G36" i="26"/>
  <c r="F36" i="26"/>
  <c r="E36" i="26"/>
  <c r="D36" i="26"/>
  <c r="H36" i="26" s="1"/>
  <c r="H35" i="26"/>
  <c r="G35" i="26"/>
  <c r="F35" i="26"/>
  <c r="E35" i="26"/>
  <c r="D35" i="26"/>
  <c r="G34" i="26"/>
  <c r="F34" i="26"/>
  <c r="E34" i="26"/>
  <c r="D34" i="26"/>
  <c r="H34" i="26" s="1"/>
  <c r="G33" i="26"/>
  <c r="G38" i="26" s="1"/>
  <c r="F33" i="26"/>
  <c r="F38" i="26" s="1"/>
  <c r="E33" i="26"/>
  <c r="E38" i="26" s="1"/>
  <c r="D33" i="26"/>
  <c r="H33" i="26" s="1"/>
  <c r="K26" i="26"/>
  <c r="J26" i="26"/>
  <c r="I26" i="26"/>
  <c r="H26" i="26"/>
  <c r="G26" i="26"/>
  <c r="P26" i="26" s="1"/>
  <c r="F26" i="26"/>
  <c r="E26" i="26"/>
  <c r="D26" i="26"/>
  <c r="P38" i="26"/>
  <c r="P36" i="26"/>
  <c r="P35" i="26"/>
  <c r="P34" i="26"/>
  <c r="P33" i="26"/>
  <c r="O26" i="26"/>
  <c r="N26" i="26"/>
  <c r="M26" i="26"/>
  <c r="L26" i="26"/>
  <c r="P25" i="26"/>
  <c r="P24" i="26"/>
  <c r="P23" i="26"/>
  <c r="P22" i="26"/>
  <c r="P21" i="26"/>
  <c r="E47" i="24"/>
  <c r="E46" i="24"/>
  <c r="E45" i="24"/>
  <c r="L46" i="26" l="1"/>
  <c r="F45" i="26"/>
  <c r="I47" i="26"/>
  <c r="L45" i="26"/>
  <c r="L47" i="26"/>
  <c r="I46" i="26"/>
  <c r="F47" i="26"/>
  <c r="H49" i="26"/>
  <c r="I49" i="26" s="1"/>
  <c r="K49" i="26"/>
  <c r="L49" i="26" s="1"/>
  <c r="L44" i="26"/>
  <c r="E49" i="26"/>
  <c r="F49" i="26" s="1"/>
  <c r="I44" i="26"/>
  <c r="H38" i="26"/>
  <c r="D38" i="26"/>
  <c r="P22" i="24"/>
  <c r="H47" i="24" l="1"/>
  <c r="H46" i="24"/>
  <c r="H45" i="24"/>
  <c r="H44" i="24"/>
  <c r="E44" i="24"/>
  <c r="E49" i="24" s="1"/>
  <c r="D48" i="24"/>
  <c r="D47" i="24"/>
  <c r="D46" i="24"/>
  <c r="D45" i="24"/>
  <c r="D44" i="24"/>
  <c r="D49" i="24" s="1"/>
  <c r="F49" i="24" s="1"/>
  <c r="G25" i="25" l="1"/>
  <c r="F25" i="25"/>
  <c r="H25" i="25" s="1"/>
  <c r="E25" i="25"/>
  <c r="D25" i="25"/>
  <c r="G24" i="25"/>
  <c r="F24" i="25"/>
  <c r="E24" i="25"/>
  <c r="D24" i="25"/>
  <c r="G23" i="25"/>
  <c r="F23" i="25"/>
  <c r="E23" i="25"/>
  <c r="D23" i="25"/>
  <c r="D26" i="25" s="1"/>
  <c r="G22" i="25"/>
  <c r="G26" i="25" s="1"/>
  <c r="F22" i="25"/>
  <c r="E22" i="25"/>
  <c r="D22" i="25"/>
  <c r="O16" i="25"/>
  <c r="N16" i="25"/>
  <c r="M16" i="25"/>
  <c r="L16" i="25"/>
  <c r="K16" i="25"/>
  <c r="J16" i="25"/>
  <c r="I16" i="25"/>
  <c r="H16" i="25"/>
  <c r="G16" i="25"/>
  <c r="F16" i="25"/>
  <c r="E16" i="25"/>
  <c r="D16" i="25"/>
  <c r="P15" i="25"/>
  <c r="P14" i="25"/>
  <c r="P13" i="25"/>
  <c r="P12" i="25"/>
  <c r="H59" i="24"/>
  <c r="G59" i="24"/>
  <c r="E59" i="24"/>
  <c r="D59" i="24"/>
  <c r="I58" i="24"/>
  <c r="F58" i="24"/>
  <c r="I57" i="24"/>
  <c r="F57" i="24"/>
  <c r="I56" i="24"/>
  <c r="F56" i="24"/>
  <c r="I55" i="24"/>
  <c r="F55" i="24"/>
  <c r="F48" i="24"/>
  <c r="F47" i="24"/>
  <c r="F46" i="24"/>
  <c r="F45" i="24"/>
  <c r="H49" i="24"/>
  <c r="F44" i="24"/>
  <c r="P38" i="24"/>
  <c r="G37" i="24"/>
  <c r="F37" i="24"/>
  <c r="E37" i="24"/>
  <c r="D37" i="24"/>
  <c r="P36" i="24"/>
  <c r="G36" i="24"/>
  <c r="F36" i="24"/>
  <c r="E36" i="24"/>
  <c r="D36" i="24"/>
  <c r="P35" i="24"/>
  <c r="G35" i="24"/>
  <c r="F35" i="24"/>
  <c r="E35" i="24"/>
  <c r="D35" i="24"/>
  <c r="P34" i="24"/>
  <c r="G34" i="24"/>
  <c r="F34" i="24"/>
  <c r="E34" i="24"/>
  <c r="D34" i="24"/>
  <c r="P33" i="24"/>
  <c r="G33" i="24"/>
  <c r="F33" i="24"/>
  <c r="E33" i="24"/>
  <c r="D33" i="24"/>
  <c r="O26" i="24"/>
  <c r="N26" i="24"/>
  <c r="M26" i="24"/>
  <c r="L26" i="24"/>
  <c r="K26" i="24"/>
  <c r="J26" i="24"/>
  <c r="I26" i="24"/>
  <c r="H26" i="24"/>
  <c r="G26" i="24"/>
  <c r="F26" i="24"/>
  <c r="E26" i="24"/>
  <c r="D26" i="24"/>
  <c r="P25" i="24"/>
  <c r="G48" i="24" s="1"/>
  <c r="P24" i="24"/>
  <c r="G47" i="24" s="1"/>
  <c r="P23" i="24"/>
  <c r="G46" i="24" s="1"/>
  <c r="G45" i="24"/>
  <c r="I45" i="24" s="1"/>
  <c r="P21" i="24"/>
  <c r="G44" i="24" s="1"/>
  <c r="K46" i="22"/>
  <c r="K45" i="22"/>
  <c r="K44" i="22"/>
  <c r="K43" i="22"/>
  <c r="H46" i="22"/>
  <c r="H45" i="22"/>
  <c r="H44" i="22"/>
  <c r="H43" i="22"/>
  <c r="E46" i="22"/>
  <c r="E45" i="22"/>
  <c r="E44" i="22"/>
  <c r="E43" i="22"/>
  <c r="D47" i="22"/>
  <c r="F47" i="22" s="1"/>
  <c r="D46" i="22"/>
  <c r="D45" i="22"/>
  <c r="D44" i="22"/>
  <c r="D43" i="22"/>
  <c r="G25" i="23"/>
  <c r="F25" i="23"/>
  <c r="E25" i="23"/>
  <c r="H25" i="23" s="1"/>
  <c r="D25" i="23"/>
  <c r="G24" i="23"/>
  <c r="F24" i="23"/>
  <c r="E24" i="23"/>
  <c r="D24" i="23"/>
  <c r="G23" i="23"/>
  <c r="F23" i="23"/>
  <c r="E23" i="23"/>
  <c r="H23" i="23" s="1"/>
  <c r="D23" i="23"/>
  <c r="G22" i="23"/>
  <c r="G26" i="23" s="1"/>
  <c r="F22" i="23"/>
  <c r="F26" i="23" s="1"/>
  <c r="E22" i="23"/>
  <c r="D22" i="23"/>
  <c r="D26" i="23" s="1"/>
  <c r="O16" i="23"/>
  <c r="N16" i="23"/>
  <c r="M16" i="23"/>
  <c r="L16" i="23"/>
  <c r="K16" i="23"/>
  <c r="J16" i="23"/>
  <c r="I16" i="23"/>
  <c r="H16" i="23"/>
  <c r="G16" i="23"/>
  <c r="F16" i="23"/>
  <c r="E16" i="23"/>
  <c r="D16" i="23"/>
  <c r="P16" i="23" s="1"/>
  <c r="P15" i="23"/>
  <c r="P14" i="23"/>
  <c r="P13" i="23"/>
  <c r="P12" i="23"/>
  <c r="K58" i="22"/>
  <c r="J58" i="22"/>
  <c r="H58" i="22"/>
  <c r="G58" i="22"/>
  <c r="E58" i="22"/>
  <c r="D58" i="22"/>
  <c r="L57" i="22"/>
  <c r="I57" i="22"/>
  <c r="F57" i="22"/>
  <c r="L56" i="22"/>
  <c r="I56" i="22"/>
  <c r="F56" i="22"/>
  <c r="L55" i="22"/>
  <c r="I55" i="22"/>
  <c r="F55" i="22"/>
  <c r="L54" i="22"/>
  <c r="I54" i="22"/>
  <c r="F54" i="22"/>
  <c r="P37" i="22"/>
  <c r="G36" i="22"/>
  <c r="F36" i="22"/>
  <c r="E36" i="22"/>
  <c r="G47" i="22" s="1"/>
  <c r="D36" i="22"/>
  <c r="P35" i="22"/>
  <c r="G35" i="22"/>
  <c r="F35" i="22"/>
  <c r="E35" i="22"/>
  <c r="G46" i="22" s="1"/>
  <c r="D35" i="22"/>
  <c r="P34" i="22"/>
  <c r="G34" i="22"/>
  <c r="F34" i="22"/>
  <c r="E34" i="22"/>
  <c r="G45" i="22" s="1"/>
  <c r="D34" i="22"/>
  <c r="P33" i="22"/>
  <c r="G33" i="22"/>
  <c r="F33" i="22"/>
  <c r="E33" i="22"/>
  <c r="G44" i="22" s="1"/>
  <c r="D33" i="22"/>
  <c r="P32" i="22"/>
  <c r="G32" i="22"/>
  <c r="F32" i="22"/>
  <c r="E32" i="22"/>
  <c r="G43" i="22" s="1"/>
  <c r="D32" i="22"/>
  <c r="O25" i="22"/>
  <c r="N25" i="22"/>
  <c r="M25" i="22"/>
  <c r="L25" i="22"/>
  <c r="K25" i="22"/>
  <c r="J25" i="22"/>
  <c r="I25" i="22"/>
  <c r="H25" i="22"/>
  <c r="G25" i="22"/>
  <c r="F25" i="22"/>
  <c r="E25" i="22"/>
  <c r="D25" i="22"/>
  <c r="P24" i="22"/>
  <c r="J47" i="22" s="1"/>
  <c r="P23" i="22"/>
  <c r="J46" i="22" s="1"/>
  <c r="P22" i="22"/>
  <c r="J45" i="22" s="1"/>
  <c r="P21" i="22"/>
  <c r="J44" i="22" s="1"/>
  <c r="P20" i="22"/>
  <c r="J43" i="22" s="1"/>
  <c r="K58" i="20"/>
  <c r="J58" i="20"/>
  <c r="L58" i="20" s="1"/>
  <c r="L57" i="20"/>
  <c r="L56" i="20"/>
  <c r="L55" i="20"/>
  <c r="L54" i="20"/>
  <c r="H43" i="20"/>
  <c r="E32" i="20"/>
  <c r="G43" i="20" s="1"/>
  <c r="E46" i="20"/>
  <c r="E45" i="20"/>
  <c r="E44" i="20"/>
  <c r="E43" i="20"/>
  <c r="K46" i="20"/>
  <c r="K45" i="20"/>
  <c r="K44" i="20"/>
  <c r="K43" i="20"/>
  <c r="H46" i="20"/>
  <c r="H45" i="20"/>
  <c r="H44" i="20"/>
  <c r="I59" i="24" l="1"/>
  <c r="H33" i="24"/>
  <c r="I47" i="24"/>
  <c r="G38" i="24"/>
  <c r="P26" i="24"/>
  <c r="I46" i="24"/>
  <c r="F59" i="24"/>
  <c r="H35" i="24"/>
  <c r="F38" i="24"/>
  <c r="H36" i="24"/>
  <c r="H37" i="24"/>
  <c r="H23" i="25"/>
  <c r="F26" i="25"/>
  <c r="P16" i="25"/>
  <c r="H24" i="25"/>
  <c r="E26" i="25"/>
  <c r="H22" i="25"/>
  <c r="H26" i="25" s="1"/>
  <c r="I44" i="24"/>
  <c r="D38" i="24"/>
  <c r="H34" i="24"/>
  <c r="I48" i="24"/>
  <c r="E38" i="24"/>
  <c r="F44" i="22"/>
  <c r="I58" i="22"/>
  <c r="I43" i="22"/>
  <c r="L58" i="22"/>
  <c r="L47" i="22"/>
  <c r="L44" i="22"/>
  <c r="L45" i="22"/>
  <c r="I47" i="22"/>
  <c r="I44" i="22"/>
  <c r="I45" i="22"/>
  <c r="F58" i="22"/>
  <c r="F43" i="22"/>
  <c r="H48" i="22"/>
  <c r="I46" i="22"/>
  <c r="H33" i="22"/>
  <c r="L46" i="22"/>
  <c r="G37" i="22"/>
  <c r="K48" i="22"/>
  <c r="F45" i="22"/>
  <c r="H36" i="22"/>
  <c r="E37" i="22"/>
  <c r="F46" i="22"/>
  <c r="E48" i="22"/>
  <c r="F37" i="22"/>
  <c r="P25" i="22"/>
  <c r="H35" i="22"/>
  <c r="H32" i="22"/>
  <c r="E26" i="23"/>
  <c r="H24" i="23"/>
  <c r="H22" i="23"/>
  <c r="H26" i="23" s="1"/>
  <c r="J48" i="22"/>
  <c r="L43" i="22"/>
  <c r="D37" i="22"/>
  <c r="D48" i="22"/>
  <c r="G48" i="22"/>
  <c r="H34" i="22"/>
  <c r="H48" i="20"/>
  <c r="G25" i="21"/>
  <c r="F25" i="21"/>
  <c r="E25" i="21"/>
  <c r="H25" i="21" s="1"/>
  <c r="D25" i="21"/>
  <c r="G24" i="21"/>
  <c r="F24" i="21"/>
  <c r="E24" i="21"/>
  <c r="D24" i="21"/>
  <c r="H23" i="21"/>
  <c r="G23" i="21"/>
  <c r="F23" i="21"/>
  <c r="E23" i="21"/>
  <c r="D23" i="21"/>
  <c r="G22" i="21"/>
  <c r="G26" i="21" s="1"/>
  <c r="F22" i="21"/>
  <c r="F26" i="21" s="1"/>
  <c r="E22" i="21"/>
  <c r="E26" i="21" s="1"/>
  <c r="D22" i="21"/>
  <c r="D26" i="21" s="1"/>
  <c r="O16" i="21"/>
  <c r="N16" i="21"/>
  <c r="M16" i="21"/>
  <c r="L16" i="21"/>
  <c r="K16" i="21"/>
  <c r="J16" i="21"/>
  <c r="I16" i="21"/>
  <c r="H16" i="21"/>
  <c r="G16" i="21"/>
  <c r="F16" i="21"/>
  <c r="E16" i="21"/>
  <c r="D16" i="21"/>
  <c r="P16" i="21" s="1"/>
  <c r="P15" i="21"/>
  <c r="P14" i="21"/>
  <c r="P13" i="21"/>
  <c r="P12" i="21"/>
  <c r="H38" i="24" l="1"/>
  <c r="G49" i="24"/>
  <c r="I49" i="24" s="1"/>
  <c r="F48" i="22"/>
  <c r="I48" i="22"/>
  <c r="L48" i="22"/>
  <c r="H37" i="22"/>
  <c r="H24" i="21"/>
  <c r="H22" i="21"/>
  <c r="H26" i="21" s="1"/>
  <c r="I43" i="20" l="1"/>
  <c r="D47" i="20"/>
  <c r="F47" i="20" s="1"/>
  <c r="D46" i="20"/>
  <c r="F46" i="20" s="1"/>
  <c r="D45" i="20"/>
  <c r="D44" i="20"/>
  <c r="D43" i="20"/>
  <c r="H58" i="20"/>
  <c r="G58" i="20"/>
  <c r="E58" i="20"/>
  <c r="D58" i="20"/>
  <c r="I57" i="20"/>
  <c r="F57" i="20"/>
  <c r="I56" i="20"/>
  <c r="F56" i="20"/>
  <c r="I55" i="20"/>
  <c r="F55" i="20"/>
  <c r="I54" i="20"/>
  <c r="F54" i="20"/>
  <c r="P37" i="20"/>
  <c r="G36" i="20"/>
  <c r="F36" i="20"/>
  <c r="E36" i="20"/>
  <c r="G47" i="20" s="1"/>
  <c r="I47" i="20" s="1"/>
  <c r="D36" i="20"/>
  <c r="P35" i="20"/>
  <c r="G35" i="20"/>
  <c r="F35" i="20"/>
  <c r="E35" i="20"/>
  <c r="G46" i="20" s="1"/>
  <c r="I46" i="20" s="1"/>
  <c r="D35" i="20"/>
  <c r="P34" i="20"/>
  <c r="G34" i="20"/>
  <c r="F34" i="20"/>
  <c r="E34" i="20"/>
  <c r="G45" i="20" s="1"/>
  <c r="I45" i="20" s="1"/>
  <c r="D34" i="20"/>
  <c r="P33" i="20"/>
  <c r="G33" i="20"/>
  <c r="F33" i="20"/>
  <c r="E33" i="20"/>
  <c r="G44" i="20" s="1"/>
  <c r="D33" i="20"/>
  <c r="P32" i="20"/>
  <c r="G32" i="20"/>
  <c r="F32" i="20"/>
  <c r="D32" i="20"/>
  <c r="O25" i="20"/>
  <c r="N25" i="20"/>
  <c r="M25" i="20"/>
  <c r="L25" i="20"/>
  <c r="K25" i="20"/>
  <c r="J25" i="20"/>
  <c r="I25" i="20"/>
  <c r="H25" i="20"/>
  <c r="G25" i="20"/>
  <c r="F25" i="20"/>
  <c r="E25" i="20"/>
  <c r="D25" i="20"/>
  <c r="P24" i="20"/>
  <c r="J47" i="20" s="1"/>
  <c r="L47" i="20" s="1"/>
  <c r="P23" i="20"/>
  <c r="J46" i="20" s="1"/>
  <c r="P22" i="20"/>
  <c r="J45" i="20" s="1"/>
  <c r="P21" i="20"/>
  <c r="J44" i="20" s="1"/>
  <c r="P20" i="20"/>
  <c r="J43" i="20" s="1"/>
  <c r="P37" i="9"/>
  <c r="P35" i="9"/>
  <c r="P34" i="9"/>
  <c r="P33" i="9"/>
  <c r="P32" i="9"/>
  <c r="P37" i="5"/>
  <c r="P35" i="5"/>
  <c r="P34" i="5"/>
  <c r="P33" i="5"/>
  <c r="P32" i="5"/>
  <c r="P37" i="1"/>
  <c r="P35" i="1"/>
  <c r="P34" i="1"/>
  <c r="P33" i="1"/>
  <c r="P32" i="1"/>
  <c r="P37" i="11"/>
  <c r="P35" i="11"/>
  <c r="P34" i="11"/>
  <c r="P33" i="11"/>
  <c r="P32" i="11"/>
  <c r="H46" i="11"/>
  <c r="H45" i="11"/>
  <c r="H44" i="11"/>
  <c r="H43" i="11"/>
  <c r="E46" i="11"/>
  <c r="E45" i="11"/>
  <c r="E44" i="11"/>
  <c r="E43" i="11"/>
  <c r="D47" i="11"/>
  <c r="D46" i="11"/>
  <c r="D45" i="11"/>
  <c r="D44" i="11"/>
  <c r="D43" i="11"/>
  <c r="G48" i="20" l="1"/>
  <c r="I48" i="20" s="1"/>
  <c r="I44" i="20"/>
  <c r="F37" i="20"/>
  <c r="F45" i="20"/>
  <c r="L44" i="20"/>
  <c r="H34" i="20"/>
  <c r="G37" i="20"/>
  <c r="H35" i="20"/>
  <c r="L43" i="20"/>
  <c r="I58" i="20"/>
  <c r="D48" i="20"/>
  <c r="E48" i="20"/>
  <c r="F44" i="20"/>
  <c r="D37" i="20"/>
  <c r="E37" i="20"/>
  <c r="L46" i="20"/>
  <c r="F58" i="20"/>
  <c r="P25" i="20"/>
  <c r="H33" i="20"/>
  <c r="H36" i="20"/>
  <c r="K48" i="20"/>
  <c r="L45" i="20"/>
  <c r="J48" i="20"/>
  <c r="H32" i="20"/>
  <c r="F43" i="20"/>
  <c r="G25" i="12"/>
  <c r="F25" i="12"/>
  <c r="E25" i="12"/>
  <c r="D25" i="12"/>
  <c r="G24" i="12"/>
  <c r="F24" i="12"/>
  <c r="E24" i="12"/>
  <c r="D24" i="12"/>
  <c r="G23" i="12"/>
  <c r="F23" i="12"/>
  <c r="E23" i="12"/>
  <c r="H23" i="12" s="1"/>
  <c r="D23" i="12"/>
  <c r="G22" i="12"/>
  <c r="G26" i="12" s="1"/>
  <c r="F22" i="12"/>
  <c r="F26" i="12" s="1"/>
  <c r="E22" i="12"/>
  <c r="D22" i="12"/>
  <c r="O16" i="12"/>
  <c r="N16" i="12"/>
  <c r="M16" i="12"/>
  <c r="L16" i="12"/>
  <c r="K16" i="12"/>
  <c r="J16" i="12"/>
  <c r="I16" i="12"/>
  <c r="H16" i="12"/>
  <c r="G16" i="12"/>
  <c r="F16" i="12"/>
  <c r="E16" i="12"/>
  <c r="D16" i="12"/>
  <c r="P15" i="12"/>
  <c r="P14" i="12"/>
  <c r="P13" i="12"/>
  <c r="P12" i="12"/>
  <c r="H58" i="11"/>
  <c r="G58" i="11"/>
  <c r="E58" i="11"/>
  <c r="D58" i="11"/>
  <c r="I57" i="11"/>
  <c r="F57" i="11"/>
  <c r="I56" i="11"/>
  <c r="F56" i="11"/>
  <c r="I55" i="11"/>
  <c r="F55" i="11"/>
  <c r="I54" i="11"/>
  <c r="F54" i="11"/>
  <c r="F47" i="11"/>
  <c r="G36" i="11"/>
  <c r="F36" i="11"/>
  <c r="E36" i="11"/>
  <c r="D36" i="11"/>
  <c r="G35" i="11"/>
  <c r="F35" i="11"/>
  <c r="E35" i="11"/>
  <c r="D35" i="11"/>
  <c r="G34" i="11"/>
  <c r="F34" i="11"/>
  <c r="E34" i="11"/>
  <c r="D34" i="11"/>
  <c r="G33" i="11"/>
  <c r="F33" i="11"/>
  <c r="E33" i="11"/>
  <c r="D33" i="11"/>
  <c r="G32" i="11"/>
  <c r="F32" i="11"/>
  <c r="E32" i="11"/>
  <c r="D32" i="11"/>
  <c r="O25" i="11"/>
  <c r="N25" i="11"/>
  <c r="M25" i="11"/>
  <c r="L25" i="11"/>
  <c r="K25" i="11"/>
  <c r="J25" i="11"/>
  <c r="I25" i="11"/>
  <c r="H25" i="11"/>
  <c r="G25" i="11"/>
  <c r="F25" i="11"/>
  <c r="E25" i="11"/>
  <c r="D25" i="11"/>
  <c r="P24" i="11"/>
  <c r="G47" i="11" s="1"/>
  <c r="I47" i="11" s="1"/>
  <c r="P23" i="11"/>
  <c r="G46" i="11" s="1"/>
  <c r="P22" i="11"/>
  <c r="P21" i="11"/>
  <c r="G44" i="11" s="1"/>
  <c r="I44" i="11" s="1"/>
  <c r="P20" i="11"/>
  <c r="G43" i="11" s="1"/>
  <c r="H25" i="10"/>
  <c r="G25" i="10"/>
  <c r="F25" i="10"/>
  <c r="E25" i="10"/>
  <c r="D25" i="10"/>
  <c r="G24" i="10"/>
  <c r="F24" i="10"/>
  <c r="E24" i="10"/>
  <c r="H24" i="10" s="1"/>
  <c r="D24" i="10"/>
  <c r="G23" i="10"/>
  <c r="F23" i="10"/>
  <c r="H23" i="10" s="1"/>
  <c r="E23" i="10"/>
  <c r="D23" i="10"/>
  <c r="G22" i="10"/>
  <c r="G26" i="10" s="1"/>
  <c r="F22" i="10"/>
  <c r="F26" i="10" s="1"/>
  <c r="E22" i="10"/>
  <c r="E26" i="10" s="1"/>
  <c r="D22" i="10"/>
  <c r="H22" i="10" s="1"/>
  <c r="H26" i="10" s="1"/>
  <c r="O16" i="10"/>
  <c r="N16" i="10"/>
  <c r="M16" i="10"/>
  <c r="L16" i="10"/>
  <c r="K16" i="10"/>
  <c r="J16" i="10"/>
  <c r="I16" i="10"/>
  <c r="H16" i="10"/>
  <c r="G16" i="10"/>
  <c r="F16" i="10"/>
  <c r="E16" i="10"/>
  <c r="D16" i="10"/>
  <c r="P16" i="10" s="1"/>
  <c r="P15" i="10"/>
  <c r="P14" i="10"/>
  <c r="P13" i="10"/>
  <c r="P12" i="10"/>
  <c r="H57" i="9"/>
  <c r="G57" i="9"/>
  <c r="I57" i="9" s="1"/>
  <c r="E57" i="9"/>
  <c r="D57" i="9"/>
  <c r="F57" i="9" s="1"/>
  <c r="I56" i="9"/>
  <c r="F56" i="9"/>
  <c r="I55" i="9"/>
  <c r="F55" i="9"/>
  <c r="I54" i="9"/>
  <c r="F54" i="9"/>
  <c r="I53" i="9"/>
  <c r="F53" i="9"/>
  <c r="D46" i="9"/>
  <c r="F46" i="9" s="1"/>
  <c r="H45" i="9"/>
  <c r="E45" i="9"/>
  <c r="D45" i="9"/>
  <c r="H44" i="9"/>
  <c r="E44" i="9"/>
  <c r="D44" i="9"/>
  <c r="H43" i="9"/>
  <c r="E43" i="9"/>
  <c r="D43" i="9"/>
  <c r="H42" i="9"/>
  <c r="G42" i="9"/>
  <c r="E42" i="9"/>
  <c r="D42" i="9"/>
  <c r="G36" i="9"/>
  <c r="F36" i="9"/>
  <c r="E36" i="9"/>
  <c r="D36" i="9"/>
  <c r="G35" i="9"/>
  <c r="F35" i="9"/>
  <c r="E35" i="9"/>
  <c r="D35" i="9"/>
  <c r="H35" i="9" s="1"/>
  <c r="G34" i="9"/>
  <c r="F34" i="9"/>
  <c r="E34" i="9"/>
  <c r="D34" i="9"/>
  <c r="G33" i="9"/>
  <c r="F33" i="9"/>
  <c r="E33" i="9"/>
  <c r="D33" i="9"/>
  <c r="H33" i="9" s="1"/>
  <c r="G32" i="9"/>
  <c r="G37" i="9" s="1"/>
  <c r="F32" i="9"/>
  <c r="F37" i="9" s="1"/>
  <c r="E32" i="9"/>
  <c r="D32" i="9"/>
  <c r="O25" i="9"/>
  <c r="N25" i="9"/>
  <c r="M25" i="9"/>
  <c r="L25" i="9"/>
  <c r="K25" i="9"/>
  <c r="J25" i="9"/>
  <c r="I25" i="9"/>
  <c r="H25" i="9"/>
  <c r="G25" i="9"/>
  <c r="F25" i="9"/>
  <c r="E25" i="9"/>
  <c r="D25" i="9"/>
  <c r="P25" i="9" s="1"/>
  <c r="P24" i="9"/>
  <c r="G46" i="9" s="1"/>
  <c r="I46" i="9" s="1"/>
  <c r="P23" i="9"/>
  <c r="G45" i="9" s="1"/>
  <c r="P22" i="9"/>
  <c r="G44" i="9" s="1"/>
  <c r="P21" i="9"/>
  <c r="G43" i="9" s="1"/>
  <c r="P20" i="9"/>
  <c r="F26" i="8"/>
  <c r="G25" i="8"/>
  <c r="F25" i="8"/>
  <c r="E25" i="8"/>
  <c r="D25" i="8"/>
  <c r="H25" i="8" s="1"/>
  <c r="G24" i="8"/>
  <c r="F24" i="8"/>
  <c r="E24" i="8"/>
  <c r="H24" i="8" s="1"/>
  <c r="D24" i="8"/>
  <c r="G23" i="8"/>
  <c r="F23" i="8"/>
  <c r="E23" i="8"/>
  <c r="H23" i="8" s="1"/>
  <c r="D23" i="8"/>
  <c r="G22" i="8"/>
  <c r="G26" i="8" s="1"/>
  <c r="F22" i="8"/>
  <c r="E22" i="8"/>
  <c r="E26" i="8" s="1"/>
  <c r="D22" i="8"/>
  <c r="D26" i="8" s="1"/>
  <c r="O16" i="8"/>
  <c r="N16" i="8"/>
  <c r="M16" i="8"/>
  <c r="L16" i="8"/>
  <c r="K16" i="8"/>
  <c r="J16" i="8"/>
  <c r="I16" i="8"/>
  <c r="H16" i="8"/>
  <c r="G16" i="8"/>
  <c r="P16" i="8" s="1"/>
  <c r="F16" i="8"/>
  <c r="E16" i="8"/>
  <c r="D16" i="8"/>
  <c r="P15" i="8"/>
  <c r="P14" i="8"/>
  <c r="P13" i="8"/>
  <c r="P12" i="8"/>
  <c r="K57" i="5"/>
  <c r="J57" i="5"/>
  <c r="L57" i="5" s="1"/>
  <c r="H57" i="5"/>
  <c r="G57" i="5"/>
  <c r="I57" i="5" s="1"/>
  <c r="E57" i="5"/>
  <c r="D57" i="5"/>
  <c r="F57" i="5" s="1"/>
  <c r="L56" i="5"/>
  <c r="I56" i="5"/>
  <c r="F56" i="5"/>
  <c r="L55" i="5"/>
  <c r="I55" i="5"/>
  <c r="F55" i="5"/>
  <c r="L54" i="5"/>
  <c r="I54" i="5"/>
  <c r="F54" i="5"/>
  <c r="L53" i="5"/>
  <c r="I53" i="5"/>
  <c r="F53" i="5"/>
  <c r="D46" i="5"/>
  <c r="F46" i="5" s="1"/>
  <c r="K45" i="5"/>
  <c r="H45" i="5"/>
  <c r="E45" i="5"/>
  <c r="D45" i="5"/>
  <c r="K44" i="5"/>
  <c r="H44" i="5"/>
  <c r="E44" i="5"/>
  <c r="D44" i="5"/>
  <c r="K43" i="5"/>
  <c r="H43" i="5"/>
  <c r="E43" i="5"/>
  <c r="D43" i="5"/>
  <c r="K42" i="5"/>
  <c r="H42" i="5"/>
  <c r="E42" i="5"/>
  <c r="D42" i="5"/>
  <c r="G36" i="5"/>
  <c r="F36" i="5"/>
  <c r="E36" i="5"/>
  <c r="D36" i="5"/>
  <c r="G46" i="5" s="1"/>
  <c r="I46" i="5" s="1"/>
  <c r="G35" i="5"/>
  <c r="F35" i="5"/>
  <c r="E35" i="5"/>
  <c r="D35" i="5"/>
  <c r="G34" i="5"/>
  <c r="F34" i="5"/>
  <c r="E34" i="5"/>
  <c r="D34" i="5"/>
  <c r="G44" i="5" s="1"/>
  <c r="G33" i="5"/>
  <c r="F33" i="5"/>
  <c r="E33" i="5"/>
  <c r="D33" i="5"/>
  <c r="G43" i="5" s="1"/>
  <c r="G32" i="5"/>
  <c r="F32" i="5"/>
  <c r="F37" i="5" s="1"/>
  <c r="E32" i="5"/>
  <c r="E37" i="5" s="1"/>
  <c r="D32" i="5"/>
  <c r="H32" i="5" s="1"/>
  <c r="O25" i="5"/>
  <c r="N25" i="5"/>
  <c r="M25" i="5"/>
  <c r="L25" i="5"/>
  <c r="K25" i="5"/>
  <c r="J25" i="5"/>
  <c r="I25" i="5"/>
  <c r="H25" i="5"/>
  <c r="G25" i="5"/>
  <c r="F25" i="5"/>
  <c r="E25" i="5"/>
  <c r="D25" i="5"/>
  <c r="P24" i="5"/>
  <c r="J46" i="5" s="1"/>
  <c r="L46" i="5" s="1"/>
  <c r="P23" i="5"/>
  <c r="J45" i="5" s="1"/>
  <c r="P22" i="5"/>
  <c r="J44" i="5" s="1"/>
  <c r="P21" i="5"/>
  <c r="J43" i="5" s="1"/>
  <c r="P20" i="5"/>
  <c r="J42" i="5" s="1"/>
  <c r="E45" i="1"/>
  <c r="E44" i="1"/>
  <c r="E43" i="1"/>
  <c r="E42" i="1"/>
  <c r="D46" i="1"/>
  <c r="D45" i="1"/>
  <c r="D44" i="1"/>
  <c r="D43" i="1"/>
  <c r="D42" i="1"/>
  <c r="K57" i="1"/>
  <c r="J57" i="1"/>
  <c r="H57" i="1"/>
  <c r="G57" i="1"/>
  <c r="E57" i="1"/>
  <c r="D57" i="1"/>
  <c r="L56" i="1"/>
  <c r="I56" i="1"/>
  <c r="F56" i="1"/>
  <c r="L55" i="1"/>
  <c r="I55" i="1"/>
  <c r="F55" i="1"/>
  <c r="L54" i="1"/>
  <c r="I54" i="1"/>
  <c r="F54" i="1"/>
  <c r="L53" i="1"/>
  <c r="I53" i="1"/>
  <c r="F53" i="1"/>
  <c r="G36" i="1"/>
  <c r="F36" i="1"/>
  <c r="E36" i="1"/>
  <c r="D36" i="1"/>
  <c r="G46" i="1" s="1"/>
  <c r="I46" i="1" s="1"/>
  <c r="G35" i="1"/>
  <c r="F35" i="1"/>
  <c r="E35" i="1"/>
  <c r="D35" i="1"/>
  <c r="G45" i="1" s="1"/>
  <c r="G34" i="1"/>
  <c r="F34" i="1"/>
  <c r="E34" i="1"/>
  <c r="D34" i="1"/>
  <c r="G44" i="1" s="1"/>
  <c r="G33" i="1"/>
  <c r="F33" i="1"/>
  <c r="E33" i="1"/>
  <c r="D33" i="1"/>
  <c r="G43" i="1" s="1"/>
  <c r="G32" i="1"/>
  <c r="F32" i="1"/>
  <c r="E32" i="1"/>
  <c r="D32" i="1"/>
  <c r="G42" i="1" s="1"/>
  <c r="G25" i="4"/>
  <c r="F25" i="4"/>
  <c r="E25" i="4"/>
  <c r="D25" i="4"/>
  <c r="H45" i="1" s="1"/>
  <c r="G24" i="4"/>
  <c r="F24" i="4"/>
  <c r="E24" i="4"/>
  <c r="D24" i="4"/>
  <c r="H44" i="1" s="1"/>
  <c r="G23" i="4"/>
  <c r="F23" i="4"/>
  <c r="E23" i="4"/>
  <c r="D23" i="4"/>
  <c r="H43" i="1" s="1"/>
  <c r="G22" i="4"/>
  <c r="F22" i="4"/>
  <c r="E22" i="4"/>
  <c r="D22" i="4"/>
  <c r="H42" i="1" s="1"/>
  <c r="F45" i="5" l="1"/>
  <c r="I44" i="9"/>
  <c r="I45" i="9"/>
  <c r="E47" i="9"/>
  <c r="H47" i="9"/>
  <c r="L43" i="5"/>
  <c r="I58" i="11"/>
  <c r="F48" i="20"/>
  <c r="H37" i="20"/>
  <c r="L48" i="20"/>
  <c r="I43" i="9"/>
  <c r="H34" i="9"/>
  <c r="D37" i="9"/>
  <c r="H36" i="9"/>
  <c r="D47" i="9"/>
  <c r="F44" i="9"/>
  <c r="E37" i="9"/>
  <c r="H47" i="5"/>
  <c r="F44" i="5"/>
  <c r="L44" i="5"/>
  <c r="H36" i="5"/>
  <c r="G37" i="5"/>
  <c r="I44" i="5"/>
  <c r="K47" i="5"/>
  <c r="H35" i="5"/>
  <c r="F42" i="5"/>
  <c r="D47" i="5"/>
  <c r="P25" i="5"/>
  <c r="H33" i="5"/>
  <c r="H37" i="5" s="1"/>
  <c r="D37" i="11"/>
  <c r="G45" i="11"/>
  <c r="I45" i="11" s="1"/>
  <c r="F47" i="9"/>
  <c r="F43" i="9"/>
  <c r="F45" i="9"/>
  <c r="L45" i="5"/>
  <c r="I43" i="5"/>
  <c r="I46" i="11"/>
  <c r="E48" i="11"/>
  <c r="G37" i="11"/>
  <c r="F44" i="11"/>
  <c r="F45" i="11"/>
  <c r="H48" i="11"/>
  <c r="F46" i="11"/>
  <c r="F58" i="11"/>
  <c r="E37" i="11"/>
  <c r="F37" i="11"/>
  <c r="D48" i="11"/>
  <c r="H36" i="11"/>
  <c r="H35" i="11"/>
  <c r="H32" i="11"/>
  <c r="P25" i="11"/>
  <c r="H24" i="12"/>
  <c r="E26" i="12"/>
  <c r="H25" i="12"/>
  <c r="P16" i="12"/>
  <c r="H22" i="12"/>
  <c r="H26" i="12" s="1"/>
  <c r="D26" i="12"/>
  <c r="I43" i="11"/>
  <c r="H33" i="11"/>
  <c r="H34" i="11"/>
  <c r="F43" i="11"/>
  <c r="D26" i="10"/>
  <c r="G47" i="9"/>
  <c r="I47" i="9" s="1"/>
  <c r="I42" i="9"/>
  <c r="H32" i="9"/>
  <c r="H37" i="9" s="1"/>
  <c r="F42" i="9"/>
  <c r="H22" i="8"/>
  <c r="H26" i="8" s="1"/>
  <c r="L42" i="5"/>
  <c r="J47" i="5"/>
  <c r="D37" i="5"/>
  <c r="F43" i="5"/>
  <c r="E47" i="5"/>
  <c r="G45" i="5"/>
  <c r="I45" i="5" s="1"/>
  <c r="H34" i="5"/>
  <c r="G42" i="5"/>
  <c r="I43" i="1"/>
  <c r="I44" i="1"/>
  <c r="H47" i="1"/>
  <c r="I45" i="1"/>
  <c r="F43" i="1"/>
  <c r="F44" i="1"/>
  <c r="F45" i="1"/>
  <c r="F46" i="1"/>
  <c r="E47" i="1"/>
  <c r="F42" i="1"/>
  <c r="I57" i="1"/>
  <c r="I42" i="1"/>
  <c r="G47" i="1"/>
  <c r="D47" i="1"/>
  <c r="F57" i="1"/>
  <c r="L57" i="1"/>
  <c r="F47" i="5" l="1"/>
  <c r="L47" i="5"/>
  <c r="G48" i="11"/>
  <c r="I48" i="11" s="1"/>
  <c r="F48" i="11"/>
  <c r="H37" i="11"/>
  <c r="I42" i="5"/>
  <c r="G47" i="5"/>
  <c r="I47" i="5" s="1"/>
  <c r="I47" i="1"/>
  <c r="F47" i="1"/>
  <c r="P24" i="1"/>
  <c r="J46" i="1" l="1"/>
  <c r="L46" i="1" s="1"/>
  <c r="O25" i="1"/>
  <c r="N25" i="1"/>
  <c r="M25" i="1"/>
  <c r="L25" i="1"/>
  <c r="K25" i="1"/>
  <c r="J25" i="1"/>
  <c r="I25" i="1"/>
  <c r="H25" i="1"/>
  <c r="G25" i="1"/>
  <c r="F25" i="1"/>
  <c r="E25" i="1"/>
  <c r="D25" i="1"/>
  <c r="P23" i="1"/>
  <c r="J45" i="1" s="1"/>
  <c r="P22" i="1"/>
  <c r="J44" i="1" s="1"/>
  <c r="P21" i="1"/>
  <c r="J43" i="1" s="1"/>
  <c r="P20" i="1"/>
  <c r="J42" i="1" s="1"/>
  <c r="J47" i="1" l="1"/>
  <c r="H36" i="1"/>
  <c r="P25" i="1"/>
  <c r="G37" i="1"/>
  <c r="P15" i="4"/>
  <c r="K45" i="1" s="1"/>
  <c r="L45" i="1" s="1"/>
  <c r="P14" i="4"/>
  <c r="K44" i="1" s="1"/>
  <c r="L44" i="1" s="1"/>
  <c r="P13" i="4"/>
  <c r="K43" i="1" s="1"/>
  <c r="L43" i="1" s="1"/>
  <c r="P12" i="4"/>
  <c r="K42" i="1" s="1"/>
  <c r="M16" i="4"/>
  <c r="K47" i="1" l="1"/>
  <c r="L47" i="1" s="1"/>
  <c r="L42" i="1"/>
  <c r="O16" i="4"/>
  <c r="N16" i="4"/>
  <c r="L16" i="4"/>
  <c r="K16" i="4"/>
  <c r="J16" i="4"/>
  <c r="I16" i="4"/>
  <c r="H16" i="4"/>
  <c r="G16" i="4"/>
  <c r="F16" i="4"/>
  <c r="E16" i="4"/>
  <c r="D16" i="4"/>
  <c r="P16" i="4" l="1"/>
  <c r="H25" i="4"/>
  <c r="H23" i="4"/>
  <c r="G26" i="4"/>
  <c r="H22" i="4"/>
  <c r="D26" i="4"/>
  <c r="F26" i="4"/>
  <c r="H24" i="4"/>
  <c r="E26" i="4"/>
  <c r="H26" i="4" l="1"/>
  <c r="F37" i="1" l="1"/>
  <c r="E37" i="1" l="1"/>
  <c r="D37" i="1"/>
  <c r="H34" i="1" l="1"/>
  <c r="H33" i="1"/>
  <c r="H32" i="1"/>
  <c r="H35" i="1"/>
  <c r="H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Ramiro Pandullo</author>
  </authors>
  <commentList>
    <comment ref="J13" authorId="0" shapeId="0" xr:uid="{E41A62B5-3A55-4FCC-9B3D-6A9C03129254}">
      <text>
        <r>
          <rPr>
            <b/>
            <sz val="9"/>
            <color indexed="81"/>
            <rFont val="Tahoma"/>
            <family val="2"/>
          </rPr>
          <t>Investor Relations:</t>
        </r>
        <r>
          <rPr>
            <sz val="9"/>
            <color indexed="81"/>
            <rFont val="Tahoma"/>
            <family val="2"/>
          </rPr>
          <t xml:space="preserve">
Delta 2 was incorporated in 2Q17. Considers Apr-Jun/17 Energy Production.</t>
        </r>
      </text>
    </comment>
    <comment ref="L15" authorId="0" shapeId="0" xr:uid="{41033EC3-2E16-4EDF-B85E-AB1420718DAD}">
      <text>
        <r>
          <rPr>
            <b/>
            <sz val="9"/>
            <color indexed="81"/>
            <rFont val="Tahoma"/>
            <family val="2"/>
          </rPr>
          <t>Investor Relations:</t>
        </r>
        <r>
          <rPr>
            <sz val="9"/>
            <color indexed="81"/>
            <rFont val="Tahoma"/>
            <family val="2"/>
          </rPr>
          <t xml:space="preserve">
Delta 3 was incorporated in 4Q17. Considers Oct-Dec/17 Energy Production.</t>
        </r>
      </text>
    </comment>
    <comment ref="Q16" authorId="0" shapeId="0" xr:uid="{9DA153FD-8E0F-46EE-8D47-A3C7F9D0F3D5}">
      <text>
        <r>
          <rPr>
            <b/>
            <sz val="9"/>
            <color indexed="81"/>
            <rFont val="Tahoma"/>
            <family val="2"/>
          </rPr>
          <t>Investor Relations:</t>
        </r>
        <r>
          <rPr>
            <sz val="9"/>
            <color indexed="81"/>
            <rFont val="Tahoma"/>
            <family val="2"/>
          </rPr>
          <t xml:space="preserve">
Delta 5 and 6 was incorporated in Feb/19. Considers Jan-Mar/19 Energy Production.</t>
        </r>
      </text>
    </comment>
    <comment ref="U17" authorId="0" shapeId="0" xr:uid="{88BDE775-E3F1-4F17-BE20-16BA20602C38}">
      <text>
        <r>
          <rPr>
            <b/>
            <sz val="9"/>
            <color indexed="81"/>
            <rFont val="Tahoma"/>
            <family val="2"/>
          </rPr>
          <t>Investor Relations:</t>
        </r>
        <r>
          <rPr>
            <sz val="9"/>
            <color indexed="81"/>
            <rFont val="Tahoma"/>
            <family val="2"/>
          </rPr>
          <t xml:space="preserve">
Delta 7 and 8 was incorporated in Jan/20. Considers Jan-Mar/20 Energy Production.</t>
        </r>
      </text>
    </comment>
    <comment ref="R20" authorId="0" shapeId="0" xr:uid="{F486B5A8-88EA-4826-920C-EB818595C601}">
      <text>
        <r>
          <rPr>
            <b/>
            <sz val="9"/>
            <color indexed="81"/>
            <rFont val="Tahoma"/>
            <family val="2"/>
          </rPr>
          <t>Investor Relations:</t>
        </r>
        <r>
          <rPr>
            <sz val="9"/>
            <color indexed="81"/>
            <rFont val="Tahoma"/>
            <family val="2"/>
          </rPr>
          <t xml:space="preserve">
Assuruá 1 and 2 acquisiton was concluded in Jun/19. Considers Jun/19 Energy Production.</t>
        </r>
      </text>
    </comment>
    <comment ref="V21" authorId="0" shapeId="0" xr:uid="{B118A119-1AE2-48CE-A584-58580231B6B2}">
      <text>
        <r>
          <rPr>
            <b/>
            <sz val="9"/>
            <color indexed="81"/>
            <rFont val="Tahoma"/>
            <family val="2"/>
          </rPr>
          <t>Investor Relations:</t>
        </r>
        <r>
          <rPr>
            <sz val="9"/>
            <color indexed="81"/>
            <rFont val="Tahoma"/>
            <family val="2"/>
          </rPr>
          <t xml:space="preserve">
Assuruá 3 acquisiton was concluded in Mar/20. Considers Apr-Jun/20 Energy Production.</t>
        </r>
      </text>
    </comment>
    <comment ref="AE22" authorId="0" shapeId="0" xr:uid="{954823EC-4B60-425D-9743-1FB563D5E1B7}">
      <text>
        <r>
          <rPr>
            <b/>
            <sz val="9"/>
            <color indexed="81"/>
            <rFont val="Tahoma"/>
            <family val="2"/>
          </rPr>
          <t>Investor Relations:</t>
        </r>
        <r>
          <rPr>
            <sz val="9"/>
            <color indexed="81"/>
            <rFont val="Tahoma"/>
            <family val="2"/>
          </rPr>
          <t xml:space="preserve">
Assuruá 4 started its ramp-up phase in Sep/22.</t>
        </r>
      </text>
    </comment>
    <comment ref="AG22" authorId="0" shapeId="0" xr:uid="{CFE64BF8-35B4-4231-A38E-574F6A9BB589}">
      <text>
        <r>
          <rPr>
            <b/>
            <sz val="9"/>
            <color indexed="81"/>
            <rFont val="Tahoma"/>
            <family val="2"/>
          </rPr>
          <t>Investor Relations:</t>
        </r>
        <r>
          <rPr>
            <sz val="9"/>
            <color indexed="81"/>
            <rFont val="Tahoma"/>
            <family val="2"/>
          </rPr>
          <t xml:space="preserve">
Assuruá 4 reached full COD in Feb/23.</t>
        </r>
      </text>
    </comment>
    <comment ref="AH23" authorId="0" shapeId="0" xr:uid="{1128EC50-D15F-453C-988C-7158C8794C17}">
      <text>
        <r>
          <rPr>
            <b/>
            <sz val="9"/>
            <color indexed="81"/>
            <rFont val="Tahoma"/>
            <family val="2"/>
          </rPr>
          <t>Investor Relations:</t>
        </r>
        <r>
          <rPr>
            <sz val="9"/>
            <color indexed="81"/>
            <rFont val="Tahoma"/>
            <family val="2"/>
          </rPr>
          <t xml:space="preserve">
Assuruá 5 started its ramp-up phase in Apr/23.</t>
        </r>
      </text>
    </comment>
    <comment ref="AI23" authorId="0" shapeId="0" xr:uid="{EB04F362-51E3-4E16-AB6A-95A4978B305E}">
      <text>
        <r>
          <rPr>
            <b/>
            <sz val="9"/>
            <color indexed="81"/>
            <rFont val="Tahoma"/>
            <family val="2"/>
          </rPr>
          <t>Investor Relations:</t>
        </r>
        <r>
          <rPr>
            <sz val="9"/>
            <color indexed="81"/>
            <rFont val="Tahoma"/>
            <family val="2"/>
          </rPr>
          <t xml:space="preserve">
Assuruá 5 reached full COD in Oct/23.</t>
        </r>
      </text>
    </comment>
    <comment ref="AL24" authorId="0" shapeId="0" xr:uid="{9CEE0416-8AAF-4DCF-959D-5858461C2F02}">
      <text>
        <r>
          <rPr>
            <b/>
            <sz val="9"/>
            <color indexed="81"/>
            <rFont val="Tahoma"/>
            <family val="2"/>
          </rPr>
          <t xml:space="preserve">Investor Relations:
</t>
        </r>
        <r>
          <rPr>
            <sz val="9"/>
            <color indexed="81"/>
            <rFont val="Tahoma"/>
            <family val="2"/>
          </rPr>
          <t>The Company concluded the asset swap with EDFR on March 28, 2024, and now has 100% stake in Ventos da Bahia 1, 2 and 3.</t>
        </r>
        <r>
          <rPr>
            <b/>
            <sz val="9"/>
            <color indexed="81"/>
            <rFont val="Tahoma"/>
            <family val="2"/>
          </rPr>
          <t xml:space="preserve">
</t>
        </r>
        <r>
          <rPr>
            <sz val="9"/>
            <color indexed="81"/>
            <rFont val="Tahoma"/>
            <family val="2"/>
          </rPr>
          <t xml:space="preserve">
</t>
        </r>
      </text>
    </comment>
    <comment ref="AM24" authorId="0" shapeId="0" xr:uid="{DBBA7ECE-DA4A-4DDB-8C65-96A8BE366CB3}">
      <text>
        <r>
          <rPr>
            <b/>
            <sz val="9"/>
            <color indexed="81"/>
            <rFont val="Tahoma"/>
            <family val="2"/>
          </rPr>
          <t xml:space="preserve">Investor Relations:
</t>
        </r>
        <r>
          <rPr>
            <sz val="9"/>
            <color indexed="81"/>
            <rFont val="Tahoma"/>
            <family val="2"/>
          </rPr>
          <t>The Company concluded the asset swap with EDFR on March 28, 2024, and now has 100% stake in Ventos da Bahia 1, 2 and 3.</t>
        </r>
        <r>
          <rPr>
            <b/>
            <sz val="9"/>
            <color indexed="81"/>
            <rFont val="Tahoma"/>
            <family val="2"/>
          </rPr>
          <t xml:space="preserve">
</t>
        </r>
        <r>
          <rPr>
            <sz val="9"/>
            <color indexed="81"/>
            <rFont val="Tahoma"/>
            <family val="2"/>
          </rPr>
          <t xml:space="preserve">
</t>
        </r>
      </text>
    </comment>
    <comment ref="AN24" authorId="0" shapeId="0" xr:uid="{FF686DFD-CEA5-4B20-B917-34B779F6B461}">
      <text>
        <r>
          <rPr>
            <b/>
            <sz val="9"/>
            <color indexed="81"/>
            <rFont val="Tahoma"/>
            <family val="2"/>
          </rPr>
          <t xml:space="preserve">Investor Relations:
</t>
        </r>
        <r>
          <rPr>
            <sz val="9"/>
            <color indexed="81"/>
            <rFont val="Tahoma"/>
            <family val="2"/>
          </rPr>
          <t>The Company concluded the asset swap with EDFR on March 28, 2024, and now has 100% stake in Ventos da Bahia 1, 2 and 3.</t>
        </r>
        <r>
          <rPr>
            <b/>
            <sz val="9"/>
            <color indexed="81"/>
            <rFont val="Tahoma"/>
            <family val="2"/>
          </rPr>
          <t xml:space="preserve">
</t>
        </r>
        <r>
          <rPr>
            <sz val="9"/>
            <color indexed="81"/>
            <rFont val="Tahoma"/>
            <family val="2"/>
          </rPr>
          <t xml:space="preserve">
</t>
        </r>
      </text>
    </comment>
    <comment ref="X25" authorId="0" shapeId="0" xr:uid="{45960D46-5617-4977-8859-DC88FA734EA8}">
      <text>
        <r>
          <rPr>
            <b/>
            <sz val="9"/>
            <color indexed="81"/>
            <rFont val="Tahoma"/>
            <family val="2"/>
          </rPr>
          <t>Investor Relations:</t>
        </r>
        <r>
          <rPr>
            <sz val="9"/>
            <color indexed="81"/>
            <rFont val="Tahoma"/>
            <family val="2"/>
          </rPr>
          <t xml:space="preserve">
Ventos da Bahia 1 and 2 50% stake acquisition was concluded in Dec/20. Considers Dec/20 Energy Production.</t>
        </r>
      </text>
    </comment>
    <comment ref="AF26" authorId="0" shapeId="0" xr:uid="{290C7BCF-9A3A-4EA3-98AE-C4BFFA0DF7C5}">
      <text>
        <r>
          <rPr>
            <b/>
            <sz val="9"/>
            <color indexed="81"/>
            <rFont val="Tahoma"/>
            <family val="2"/>
          </rPr>
          <t xml:space="preserve">Investor Relations:
</t>
        </r>
        <r>
          <rPr>
            <sz val="9"/>
            <color indexed="81"/>
            <rFont val="Tahoma"/>
            <family val="2"/>
          </rPr>
          <t>Ventos da Bahia 3 50% stake acquisition was concluded in Dec/22. Considers Dec/22 Energy Production</t>
        </r>
        <r>
          <rPr>
            <b/>
            <sz val="9"/>
            <color indexed="81"/>
            <rFont val="Tahoma"/>
            <family val="2"/>
          </rPr>
          <t>.</t>
        </r>
        <r>
          <rPr>
            <sz val="9"/>
            <color indexed="81"/>
            <rFont val="Tahoma"/>
            <family val="2"/>
          </rPr>
          <t xml:space="preserve">
</t>
        </r>
      </text>
    </comment>
    <comment ref="P29" authorId="0" shapeId="0" xr:uid="{3DB23C26-8738-4E2E-B3DA-5E07B0DD7821}">
      <text>
        <r>
          <rPr>
            <b/>
            <sz val="9"/>
            <color indexed="81"/>
            <rFont val="Tahoma"/>
            <family val="2"/>
          </rPr>
          <t>Investor Relations:</t>
        </r>
        <r>
          <rPr>
            <sz val="9"/>
            <color indexed="81"/>
            <rFont val="Tahoma"/>
            <family val="2"/>
          </rPr>
          <t xml:space="preserve">
Pirapora 50% stake acquisiton was concluded in Dec/18. Considers Dec/18 Energy Production.</t>
        </r>
      </text>
    </comment>
    <comment ref="AL29" authorId="0" shapeId="0" xr:uid="{3F7DE8DB-EDE3-4FC9-8752-22F5BC5273C9}">
      <text>
        <r>
          <rPr>
            <b/>
            <sz val="9"/>
            <color indexed="81"/>
            <rFont val="Tahoma"/>
            <family val="2"/>
          </rPr>
          <t xml:space="preserve">Investor Relations:
</t>
        </r>
        <r>
          <rPr>
            <sz val="9"/>
            <color indexed="81"/>
            <rFont val="Tahoma"/>
            <family val="2"/>
          </rPr>
          <t xml:space="preserve">The Company concluded the asset swap with EDFR on March 28, 2024, and no longer has a stake in Pirapora.
</t>
        </r>
      </text>
    </comment>
    <comment ref="AM29" authorId="0" shapeId="0" xr:uid="{DADF3F55-41D3-405C-B5D4-3D450C8D9EF1}">
      <text>
        <r>
          <rPr>
            <b/>
            <sz val="9"/>
            <color indexed="81"/>
            <rFont val="Tahoma"/>
            <family val="2"/>
          </rPr>
          <t xml:space="preserve">Investor Relations:
</t>
        </r>
        <r>
          <rPr>
            <sz val="9"/>
            <color indexed="81"/>
            <rFont val="Tahoma"/>
            <family val="2"/>
          </rPr>
          <t xml:space="preserve">The Company concluded the asset swap with EDFR on March 28, 2024, and no longer has a stake in Pirapora.
</t>
        </r>
      </text>
    </comment>
    <comment ref="AN29" authorId="0" shapeId="0" xr:uid="{B6B68D1B-C9C9-4285-8DBF-E2CB97EFD94C}">
      <text>
        <r>
          <rPr>
            <b/>
            <sz val="9"/>
            <color indexed="81"/>
            <rFont val="Tahoma"/>
            <family val="2"/>
          </rPr>
          <t xml:space="preserve">Investor Relations:
</t>
        </r>
        <r>
          <rPr>
            <sz val="9"/>
            <color indexed="81"/>
            <rFont val="Tahoma"/>
            <family val="2"/>
          </rPr>
          <t xml:space="preserve">The Company concluded the asset swap with EDFR on March 28, 2024, and no longer has a stake in Pirapora.
</t>
        </r>
      </text>
    </comment>
    <comment ref="J32" authorId="0" shapeId="0" xr:uid="{290A5B6C-B816-45D9-AAFA-805F14DC6E7E}">
      <text>
        <r>
          <rPr>
            <b/>
            <sz val="9"/>
            <color indexed="81"/>
            <rFont val="Tahoma"/>
            <family val="2"/>
          </rPr>
          <t>Investor Relations:</t>
        </r>
        <r>
          <rPr>
            <sz val="9"/>
            <color indexed="81"/>
            <rFont val="Tahoma"/>
            <family val="2"/>
          </rPr>
          <t xml:space="preserve">
Serra das Agulhas incorporated in 2Q17. Considers Apr-Jun/17 Energy Production.</t>
        </r>
      </text>
    </comment>
    <comment ref="X34" authorId="0" shapeId="0" xr:uid="{F584AC45-B19E-439B-9CFE-2FC2736C4A7C}">
      <text>
        <r>
          <rPr>
            <b/>
            <sz val="9"/>
            <color indexed="81"/>
            <rFont val="Tahoma"/>
            <family val="2"/>
          </rPr>
          <t>Investor Relations:</t>
        </r>
        <r>
          <rPr>
            <sz val="9"/>
            <color indexed="81"/>
            <rFont val="Tahoma"/>
            <family val="2"/>
          </rPr>
          <t xml:space="preserve">
Chuí acquistion was concluded in Nov/20. Considers Dec/20 Energy Production.</t>
        </r>
      </text>
    </comment>
    <comment ref="AJ38" authorId="0" shapeId="0" xr:uid="{51122822-7E4F-41BB-8B73-604EF176C76E}">
      <text>
        <r>
          <rPr>
            <b/>
            <sz val="9"/>
            <color indexed="81"/>
            <rFont val="Tahoma"/>
            <family val="2"/>
          </rPr>
          <t xml:space="preserve">Investor Relations:
</t>
        </r>
        <r>
          <rPr>
            <sz val="9"/>
            <color indexed="81"/>
            <rFont val="Tahoma"/>
            <family val="2"/>
          </rPr>
          <t>Goodnight 1 started its ramp-up phase in Nov/23.</t>
        </r>
      </text>
    </comment>
    <comment ref="AK38" authorId="0" shapeId="0" xr:uid="{F9ED5804-C58B-452B-9D76-058ADB435F30}">
      <text>
        <r>
          <rPr>
            <b/>
            <sz val="9"/>
            <color indexed="81"/>
            <rFont val="Tahoma"/>
            <family val="2"/>
          </rPr>
          <t xml:space="preserve">Investor Relations:
</t>
        </r>
        <r>
          <rPr>
            <sz val="9"/>
            <color indexed="81"/>
            <rFont val="Tahoma"/>
            <family val="2"/>
          </rPr>
          <t>Goodnight 1 reached full COD in Jan/24.</t>
        </r>
      </text>
    </comment>
  </commentList>
</comments>
</file>

<file path=xl/sharedStrings.xml><?xml version="1.0" encoding="utf-8"?>
<sst xmlns="http://schemas.openxmlformats.org/spreadsheetml/2006/main" count="1623" uniqueCount="225">
  <si>
    <t>Monthly Energy Production</t>
  </si>
  <si>
    <t>Overview</t>
  </si>
  <si>
    <t>Complex</t>
  </si>
  <si>
    <t>Assets</t>
  </si>
  <si>
    <t>Jan</t>
  </si>
  <si>
    <t>Feb</t>
  </si>
  <si>
    <t>Mar</t>
  </si>
  <si>
    <t>Apr</t>
  </si>
  <si>
    <t>May</t>
  </si>
  <si>
    <t>Jun</t>
  </si>
  <si>
    <t>Jul</t>
  </si>
  <si>
    <t>Aug</t>
  </si>
  <si>
    <t>Sep</t>
  </si>
  <si>
    <t>Nov</t>
  </si>
  <si>
    <t>Dec</t>
  </si>
  <si>
    <t>Total</t>
  </si>
  <si>
    <t>Delta Complex</t>
  </si>
  <si>
    <t>Delta Piauí and Maranhão</t>
  </si>
  <si>
    <t>Bahia Complex¹</t>
  </si>
  <si>
    <t>Assuruá 1, 2, 3, 4 and 5
Ventos da Bahia 1, 2 and 3</t>
  </si>
  <si>
    <t>SE/CO Complex¹</t>
  </si>
  <si>
    <t>Pipoca, Serra das Agulhas, Indaiás, Gargaú and Pirapora</t>
  </si>
  <si>
    <t>Chuí Complex</t>
  </si>
  <si>
    <t>Santa Vitória do Palmar and Hermenegildo</t>
  </si>
  <si>
    <t>Bahia Complex</t>
  </si>
  <si>
    <t>SE/CO Complex</t>
  </si>
  <si>
    <t>Var.</t>
  </si>
  <si>
    <t>Assuruá 1, 2 and 3
Ventos da Bahia 1 and 2</t>
  </si>
  <si>
    <t>Monthly Resource Performance</t>
  </si>
  <si>
    <t>Historical Resource</t>
  </si>
  <si>
    <t>Maximum Resource</t>
  </si>
  <si>
    <t>Minimum Resource</t>
  </si>
  <si>
    <t>Historical Standard Deviation¹</t>
  </si>
  <si>
    <t>Monthly Standard Deviation¹</t>
  </si>
  <si>
    <t>Gargaú and Pirapora</t>
  </si>
  <si>
    <t>Monthly Production</t>
  </si>
  <si>
    <t>Oct</t>
  </si>
  <si>
    <t>Assuruá 1, 2, 3 and 4
Ventos da Bahia 1 and 2</t>
  </si>
  <si>
    <t>Source: CCEE. ¹ Considers the proportional stake of Pirapora (50%) and Ventos da Bahia 1 and 2 (50%).</t>
  </si>
  <si>
    <t>Monthly Resource performance</t>
  </si>
  <si>
    <t>Source: CCEE (Brazil Portfolio). ¹ Considers the proportional stake of Pirapora (50%) and Ventos da Bahia 1, 2 and 3 (50%). ² CCEE Preview (Brazil Portfolio).</t>
  </si>
  <si>
    <t>Goodnight Complex</t>
  </si>
  <si>
    <t>Goodnight 1</t>
  </si>
  <si>
    <t>¹ Assuruá 4 reached Full COD by mid-February, 2023, and Assuruá 5 reached Full COD by the end of October, 2023. Goodnight 1, in Texas - United States, started its operations, with 51 out of 59 turbines commissioned by December 31, 2023.</t>
  </si>
  <si>
    <t>1Q24</t>
  </si>
  <si>
    <t>2Q24</t>
  </si>
  <si>
    <t>3Q24</t>
  </si>
  <si>
    <t>4Q24</t>
  </si>
  <si>
    <t>2024
YTD</t>
  </si>
  <si>
    <t>2023
YTD</t>
  </si>
  <si>
    <t>1Q23</t>
  </si>
  <si>
    <t>2Q23</t>
  </si>
  <si>
    <t>3Q23</t>
  </si>
  <si>
    <t>4Q23</t>
  </si>
  <si>
    <t>Note: Information is based on a series of 42 years of ERA-5. Does not consider the hydro portfolio. ¹ Daily standard deviation. ² Does not consider Assuruá 4 and Ventos da Bahia 3.</t>
  </si>
  <si>
    <t>Bahia Complex²</t>
  </si>
  <si>
    <t>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t>
  </si>
  <si>
    <t>- In the quarter, Goodnight Cluster contributed with 220.9 GWh to portfolio's production.</t>
  </si>
  <si>
    <r>
      <t xml:space="preserve">- Portfolio volumes in </t>
    </r>
    <r>
      <rPr>
        <b/>
        <sz val="10"/>
        <color theme="6"/>
        <rFont val="Poppins"/>
      </rPr>
      <t xml:space="preserve">March </t>
    </r>
    <r>
      <rPr>
        <sz val="10"/>
        <color theme="6"/>
        <rFont val="Poppins"/>
      </rPr>
      <t>were up</t>
    </r>
    <r>
      <rPr>
        <b/>
        <sz val="10"/>
        <color theme="6"/>
        <rFont val="Poppins"/>
      </rPr>
      <t xml:space="preserve"> </t>
    </r>
    <r>
      <rPr>
        <sz val="10"/>
        <color theme="6"/>
        <rFont val="Poppins"/>
      </rPr>
      <t>7.6% YoY. On a same-asset base, production was down 17.2% YoY, mainly due to cold fronts formation and greater humidity in Delta, Bahia and Chuí Clusters;</t>
    </r>
  </si>
  <si>
    <t>- In 1Q24, portfolio volumes were up 8.2% YoY, mainly due to the new assets¹ in portfolio. Clusters Delta (+5.1% YoY) and Chuí (+3.3% YoY) partially compensated by Clusters Bahia (-10.9% YoY) and SE/CO (-9.9% YoY). On a same-asset base, production was down 11.4% YoY.</t>
  </si>
  <si>
    <r>
      <t xml:space="preserve">- In </t>
    </r>
    <r>
      <rPr>
        <b/>
        <sz val="10"/>
        <color theme="6"/>
        <rFont val="Poppins"/>
      </rPr>
      <t xml:space="preserve">February: </t>
    </r>
    <r>
      <rPr>
        <sz val="10"/>
        <color theme="6"/>
        <rFont val="Poppins"/>
      </rPr>
      <t>(i) new assets; (ii) Delta Cluster with volumes 1.9% below YoY, mainly due to resources in line with expected (P43 in Feb/24 vs. P40 in Feb/23); (iii) Bahia Cluster 3.3% below YoY, mainly due to the formation of a tropical storm at the end of the month; (iv) Goodnight Cluster volumes contributed with 85.8 GWh to portfolio volumes and; (v) Chuí Cluster volumes up 5.0% YoY mainly due to resources;</t>
    </r>
  </si>
  <si>
    <t>Assuruá 1, 2, 3, 4 and 5
Ventos da Bahia 1 and 2</t>
  </si>
  <si>
    <t>Assuruá 1, 2, 3 and 4¹
Ventos da Bahia 1, 2 and 3</t>
  </si>
  <si>
    <t>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t>
  </si>
  <si>
    <t>Assuruá 1, 2, 3, 4 and 5 
Ventos da Bahia 1, 2 and 3</t>
  </si>
  <si>
    <r>
      <t xml:space="preserve">- In </t>
    </r>
    <r>
      <rPr>
        <b/>
        <sz val="10"/>
        <color theme="6"/>
        <rFont val="Poppins"/>
      </rPr>
      <t xml:space="preserve">January: </t>
    </r>
    <r>
      <rPr>
        <sz val="10"/>
        <color theme="6"/>
        <rFont val="Poppins"/>
      </rPr>
      <t>(i) new assets; (ii) longer-lasting cold fronts in Bahia; (iii) Goodnight 1 was fully operational in Jan 15th; (iv) Cluster Delta's resources above historical-average due to a delay in the rain-season on the region; (v) resources above expected combined with above-plan availability in Chuí;</t>
    </r>
  </si>
  <si>
    <t>- Portfolio volumes in February were 10.6% above YoY. YTD, production increased 8.6% and, on a same-asset base, production was down 8.3% YoY. The highlights are:</t>
  </si>
  <si>
    <t>- Delta Cluster with volumes 1.9% below YoY, mainly due to resources in line with expected (p43 in Feb/24 vs. p40 in Feb/23);</t>
  </si>
  <si>
    <t>- Bahia Cluster was 3.3% below YoY (or -10.9% YoY on a same-asset base), mainly due to the formation of a tropical storm at the end of the month - a very rare event;</t>
  </si>
  <si>
    <t>- Goodnight Cluster volumes were contributed with 85.8 GWh to portfolio;</t>
  </si>
  <si>
    <t>- Chuí Cluster with volumes up 5.0% YoY, mainly due to resources above expected for the month.</t>
  </si>
  <si>
    <t>Note: It is important to mention that the new assets in Brazil portfolio contributed to our Bahia Cluster (Assuruá 4 and Assuruá 5) results between 2023 and 2024, while Clusters Delta, SE/CO and Chuí did not have any changes in their assets in the period. From November 2023 on, we also had the start of operations of the new asset Goodnight 1, starting Goodnight Cluster, in Texas - United States.</t>
  </si>
  <si>
    <t>Jan + Feb/24</t>
  </si>
  <si>
    <t>Jan + Feb/23</t>
  </si>
  <si>
    <t>Assuruá 1, 2 and 3
Ventos da Bahia 1, 2 and 3</t>
  </si>
  <si>
    <t>Note: It is important to mention that the new assets in Brazil portfolio (Assuruá 4 and Assuruá 5)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Does not consider Assuruá 4's ramp-up phase started in Sep/22 and concluded by mid-Feb/23.</t>
  </si>
  <si>
    <t xml:space="preserve">Note: Information is based on a series of 42 years of ERA-5. Does not consider the hydro portfolio. ¹ Daily standard deviation. </t>
  </si>
  <si>
    <t>- In January, production was 2.7% below YoY. On a same-asset base, production was 5.0% below. The highlights are:</t>
  </si>
  <si>
    <t>- January had longer-lasting cold fronts in Bahia, an all-time record of below-expected resources considering our 43-year series;</t>
  </si>
  <si>
    <t>- Goodnight 1 had all of its turbines operational on January 15th, contributing with 55.1 GWh to portfolio's production;</t>
  </si>
  <si>
    <t>- Cluster Delta's resources were above historical-average, due to a delay in the rain-season on the region, resulting in an increase of 24.8% in the Cluster's production YoY;</t>
  </si>
  <si>
    <t>- Cluster Chuí had a production 11.9% above YoY, resulting from better-than-expected resources combined with above-plan availability.</t>
  </si>
  <si>
    <t xml:space="preserve">Source: CCEE (Brazil Portfolio). ¹ Considers the proportional stake of Pirapora (50%) and Ventos da Bahia 1, 2 and 3 (50%). </t>
  </si>
  <si>
    <t>YTD
2024</t>
  </si>
  <si>
    <t>YTD
2023</t>
  </si>
  <si>
    <t xml:space="preserve">Note: Information is based on a series of 44 years of ERA-5. Does not consider the hydro portfolio. ¹ Daily standard deviation. </t>
  </si>
  <si>
    <t>Note: Information is based on a series of 43 years of ERA-5. Does not consider the hydro portfolio. ¹ Daily standard deviation. ² Does not consider Assuruá 4 and Ventos da Bahia 3.</t>
  </si>
  <si>
    <t>Assuruá 1, 2, 3 and 4
Ventos da Bahia 1, 2 and 3</t>
  </si>
  <si>
    <t>Source: CCEE. ¹ Considers the proportional stake of Pirapora (50%) and Ventos da Bahia 1, 2 and 3 (50%).</t>
  </si>
  <si>
    <t>Apr²</t>
  </si>
  <si>
    <t xml:space="preserve">Note: It is important to mention that the new assets in Brazil portfolio (Assuruá 4 - started its ramp-up phase in Sep. 2022 and reached Full COD by mid-Feb, 2023 -  and Assuruá 5 - started irs ramp-up phase in Apr. 2023 and was 100% operational by the end of Oct., 2023) contributed to our Bahia Cluster results between 2023 and 2024, while Clusters Delta, SE/CO and Chuí did not have any changes in their assets in the period. Moreover, from Nov/23 on, we also had the start of operations of the new asset Goodnight 1, starting Goodnight Cluster, in Texas - United States. (1) Considers Assuruá 4 in the year-over-year comparison starting in March, does not consider Assuruá 4's ramp-up phase between Sep/22 to Feb/23. (2) Net of EDFR's asset swap effect, considering 100% of Ventos da Bahia 1, 2 and 3 and 0% of Pirapora from April 2023 on. </t>
  </si>
  <si>
    <t>Assuruá 1, 2, 3 and 4¹
Ventos da Bahia 1, 2 and 3²</t>
  </si>
  <si>
    <t>Pipoca, Serra das Agulhas, Indaiás, Gargaú and Pirapora²</t>
  </si>
  <si>
    <t xml:space="preserve">Note: It is important to mention that the new assets in Brazil portfolio contributed to our Bahia Cluster (Assuruá 4 - started its ramp-up phase in Sep. 2022 and reached Full COD by mid-Feb, 2023 -  and Assuruá 5 - started irs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 Additionally, after the conclusion of the asset swap with EDFR by the end of March 2024, the Company started consolidating 100% of Ventos da Bahia 1, 2 and 3 (in Bahia Cluster) and EDFR now holds 100% of Pirapora (formerly in SE/CO Cluster). </t>
  </si>
  <si>
    <t>- In April, portfolio volumes were up 55%, mainly driven by the addition of new assets (Assuruá 5 and Goodnight 1). On a same-asset base, production was up 14.6%. The highlights are:</t>
  </si>
  <si>
    <t>Source: CCEE (Brazil Portfolio). ¹ Considers the proportional stake of Pirapora (50%) and Ventos da Bahia 1, 2 and 3 (50%) from January to March. After the conclusion of the asset swap with EDFR by the end of March 2024, considers 100% of Ventos da Bahia 1, 2 e 3 and 0% of Pirapora. ² CCEE Preview (Brazil Portfolio).</t>
  </si>
  <si>
    <t>¹ Assuruá 4 reached Full COD by mid-February, 2023, and Assuruá 5 reached Full COD by the end of October, 2023. Goodnight 1, in Texas - United States, started its operations, with 51 out of 59 turbines commissioned by December 31, 2023. After the conclusion of the asset swap with EDFR by the end of March 2024, considers 100% of Ventos da Bahia 1, 2 e 3 and 0% of Pirapora.</t>
  </si>
  <si>
    <t xml:space="preserve">- Cluster SE/CO was up 18.0%, mostly due to rainier season seen in 2024 </t>
  </si>
  <si>
    <t>- Cluster Delta down 14.1%, mainly due to resources, as the region had above-average rain in the month</t>
  </si>
  <si>
    <t>- Cluster Bahia was up 3.8% mostly due to slightly above resources in 2024. Additionally, curtailment losses in the month were mostly in line with 2023 (~4 GWh)</t>
  </si>
  <si>
    <t>Quarter Follow-up - 2024 (GWh)</t>
  </si>
  <si>
    <t>April 2024 (GWh)</t>
  </si>
  <si>
    <t>2024 vs. 2023 (GWh)</t>
  </si>
  <si>
    <t>2024 vs. 2023 - Same-asset base (GWh)</t>
  </si>
  <si>
    <t>March 2024 (GWh)</t>
  </si>
  <si>
    <t>February 2024 (GWh)</t>
  </si>
  <si>
    <t>January 2024 (GWh)</t>
  </si>
  <si>
    <t>April 2023 (GWh)</t>
  </si>
  <si>
    <t>March 2023 (GWh)</t>
  </si>
  <si>
    <t>February 2023 (GWh)</t>
  </si>
  <si>
    <t>January 2023 (GWh)</t>
  </si>
  <si>
    <t>Quarter Follow-up - 2023 (GWh)</t>
  </si>
  <si>
    <t>Apr/ 23</t>
  </si>
  <si>
    <t>Jan + Feb/ 23</t>
  </si>
  <si>
    <t>Jan + Feb/ 24</t>
  </si>
  <si>
    <t>Apr/ 24</t>
  </si>
  <si>
    <t>Daily Gross Resource - April 2024 (GWh/day)</t>
  </si>
  <si>
    <t>Daily Gross Resource - March 2024 (GWh/day)</t>
  </si>
  <si>
    <t>Daily Gross Resource - February 2024 (GWh/day)</t>
  </si>
  <si>
    <t>Daily Gross Resource - January 2024 (GWh/day)</t>
  </si>
  <si>
    <t>Daily Gross Resource - April 2023 (GWh/day)</t>
  </si>
  <si>
    <t>Daily Gross Resource - March 2023 (GWh/day)</t>
  </si>
  <si>
    <t>Daily Gross Resource - February 2023 (GWh/day)</t>
  </si>
  <si>
    <t>Daily Gross Resource - January 2023 (GWh/day)</t>
  </si>
  <si>
    <t>n.a.</t>
  </si>
  <si>
    <t>Observed Seasonality (2023)</t>
  </si>
  <si>
    <t>Brazil Portfolio</t>
  </si>
  <si>
    <t>- Cluster Chuí was up 58.1% mainly due to resources, as April 2024 was the 4th best position in the 44 years ranking of the asset.</t>
  </si>
  <si>
    <t>Gargaú</t>
  </si>
  <si>
    <t>SE/CO Complex²</t>
  </si>
  <si>
    <t>Note: Information is based on a series of 44 years of ERA-5. Does not consider the hydro portfolio. ¹ Daily standard deviation. ² After the conclusion of the asset swap with EDFR by the end of March 2024, considers 100% of Ventos da Bahia 1, 2 e 3 and 0% of Pirapora.</t>
  </si>
  <si>
    <t>¹ After the conclusion of the asset swap with EDFR by the end of March 2024, considers 100% of Ventos da Bahia 1, 2 e 3 and 0% of Pirapora.</t>
  </si>
  <si>
    <t>2024 vs. 2023 (GWh)¹</t>
  </si>
  <si>
    <t>May²</t>
  </si>
  <si>
    <t>Daily Gross Resource - May 2024 (GWh/day)</t>
  </si>
  <si>
    <t>Apr + May/ 24</t>
  </si>
  <si>
    <t>May 2024 (GWh)</t>
  </si>
  <si>
    <t>Apr + May/24</t>
  </si>
  <si>
    <t>Apr + May/23</t>
  </si>
  <si>
    <t>May 2023 (GWh)</t>
  </si>
  <si>
    <t>Apr + May/ 23</t>
  </si>
  <si>
    <t>Daily Gross Resource - May 2023 (GWh/day)</t>
  </si>
  <si>
    <t>Note: Information is based on a series of 43 years of ERA-5. Does not consider the hydro portfolio. ¹ Daily standard deviation. ² Does not consider Assuruá 5 and Ventos da Bahia 3.</t>
  </si>
  <si>
    <t xml:space="preserve">- Cluster Chuí was up 33.6% yoy mainly due to resources, resulting from longer lasting cold fronts (P22 in 2024 vs. P79 in 2023). </t>
  </si>
  <si>
    <t>- Cluster Delta down 22.4% yoy mainly due to resources, as the region had above-average rain in the month</t>
  </si>
  <si>
    <t>- Cluster SE/CO (when excluding the asset swap effects) was down 7.2% yoy, mostly due to a drier period in some of the hydro plants in our portfolio</t>
  </si>
  <si>
    <t>- In May, portfolio volumes were up 39.1% yoy, mainly driven by the addition of new assets (Assuruá 5 and Goodnight 1). On a same-asset base, production was up 4.5%. The highlights are:</t>
  </si>
  <si>
    <t>- Cluster Bahia on a same-asset base was up 5.7% mostly due to better resources (vs. 2023) specially in Assuruás</t>
  </si>
  <si>
    <t xml:space="preserve">Note: It is important to mention that the new assets in Brazil portfolio contributed to our Bahia Cluster (Assuruá 4 - started its ramp-up phase in Sep. 2022 and reached Full COD by mid-Feb, 2023 - and Assuruá 5 - started its ramp-up phase in Apr. 2023 and was 100% operational by the end of Oct., 2023) results between 2023 and 2024, while Clusters Delta, SE/CO and Chuí did not have any changes in their assets in the period. From November 2023 on, we also had the start of operations of the new asset Goodnight 1, starting Goodnight Cluster, in Texas - United States. Additionally, after the conclusion of the asset swap with EDFR by the end of March 2024, the Company started consolidating 100% of Ventos da Bahia 1, 2 and 3 (in Bahia Cluster) and EDFR now holds 100% of Pirapora (formerly in SE/CO Cluster). </t>
  </si>
  <si>
    <t>June 2023 (GWh)</t>
  </si>
  <si>
    <t>Daily Gross Resource - June 2023 (GWh/day)</t>
  </si>
  <si>
    <t>June 2024 (GWh)</t>
  </si>
  <si>
    <t>Jun²</t>
  </si>
  <si>
    <t>- In the quarter, Goodnight Cluster contributed with 220.2 GWh to portfolio's production.</t>
  </si>
  <si>
    <t>- In 2Q24, portfolio volumes were up 39.5% YoY, mainly due to the new assets¹ in portfolio. Clusters Chuí (+53.0% YoY) and Bahia (46.1% YoY) were partially compensated by Clusters SE/CO (-49.8% YoY) and Delta (-14.0% YoY). On a same-asset base, production was 6.1% up YoY. The highlights are:</t>
  </si>
  <si>
    <r>
      <t xml:space="preserve">- Portfolio volumes in </t>
    </r>
    <r>
      <rPr>
        <b/>
        <sz val="10"/>
        <color theme="6"/>
        <rFont val="Poppins"/>
      </rPr>
      <t>June</t>
    </r>
    <r>
      <rPr>
        <sz val="10"/>
        <color theme="6"/>
        <rFont val="Poppins"/>
      </rPr>
      <t xml:space="preserve"> were up 29.0% YoY. On a same-asset base, production was up 1.5% YoY, mainly due to the 71.7% increase in Cluster Chuí's production (P20)</t>
    </r>
  </si>
  <si>
    <t>Daily Gross Resource - June 2024 (GWh/day)</t>
  </si>
  <si>
    <r>
      <t xml:space="preserve">- In </t>
    </r>
    <r>
      <rPr>
        <b/>
        <sz val="10"/>
        <color theme="1"/>
        <rFont val="Poppins"/>
      </rPr>
      <t>April</t>
    </r>
    <r>
      <rPr>
        <sz val="10"/>
        <color theme="1"/>
        <rFont val="Poppins"/>
      </rPr>
      <t xml:space="preserve">, volumes were up 55% YoY: (i) new assets; (ii) above-average rain in Deltas; (iii) resources slightly above YoY in Bahia; (iv) rainier season in SE/CO Cluster; (v) better resources in Chuí </t>
    </r>
  </si>
  <si>
    <r>
      <t xml:space="preserve">- In </t>
    </r>
    <r>
      <rPr>
        <b/>
        <sz val="10"/>
        <color theme="6"/>
        <rFont val="Poppins"/>
      </rPr>
      <t>May</t>
    </r>
    <r>
      <rPr>
        <sz val="10"/>
        <color theme="6"/>
        <rFont val="Poppins"/>
      </rPr>
      <t xml:space="preserve">, volumes were up 39.1% YoY: (i) new assets; (ii) above-average rain in Deltas; (iii) better resources in Bahia - vs. 2023, specially in the Assuruás; (iv) drier season in some of the assets in SE/CO Cluster; (v) longer lasting cold fronts in Cluster Chuí </t>
    </r>
  </si>
  <si>
    <t>July 2023 (GWh)</t>
  </si>
  <si>
    <t>Daily Gross Resource - July 2023 (GWh/day)</t>
  </si>
  <si>
    <t xml:space="preserve">Note: Information is based on a series of 43 years of ERA-5. Does not consider the hydro portfolio. ¹ Daily standard deviation. </t>
  </si>
  <si>
    <t>Jul²</t>
  </si>
  <si>
    <t>Daily Gross Resource - July 2024 (GWh/day)</t>
  </si>
  <si>
    <t>2024 
YTD</t>
  </si>
  <si>
    <t>2023 
YTD</t>
  </si>
  <si>
    <t>July 2024 (GWh)</t>
  </si>
  <si>
    <t>- In July, portfolio volumes were up 15.1% yoy, mainly driven by the addition of new assets (Assuruá 5 and Goodnight 1). On a same-asset base, production was down 13.2%. Main factors for the result are:</t>
  </si>
  <si>
    <t>- Cluster Bahia on a same-asset base was down 2.9% due to operational efficiency losses in the month, mostly related to curtailment</t>
  </si>
  <si>
    <t>- Cluster Delta down 17.9% yoy  (6.2% down YTD), mainly due to a delay of 12 days in the start of the wind season vs. 2023</t>
  </si>
  <si>
    <t>- Cluster SE/CO (when excluding the asset swap effects) was down 20.0% (5 GWh) yoy, mostly due to below average rain in the period. It is important to mention that ~40% from the deviation is protected by MRE</t>
  </si>
  <si>
    <t>- Cluster Chuí was down 33.1% yoy mainly due to its montlhy volatility, typical for the region (avg. Monthly std. deviation = 13.8% and annual std. deviation = 3.6%). It is important to highlight that Chuí's YTD performance is 14.3% above the same period in 2023.</t>
  </si>
  <si>
    <t>- Cluster Goodnight volumes in July were 11.5% above the expected for the month, mainly due to operational efficiency gains, combined with an above historical average wind incidence.</t>
  </si>
  <si>
    <t>August 2024 (GWh)</t>
  </si>
  <si>
    <t>Fev</t>
  </si>
  <si>
    <t>Abr</t>
  </si>
  <si>
    <t>Mai</t>
  </si>
  <si>
    <t>Ago²</t>
  </si>
  <si>
    <t>jul+aug/24</t>
  </si>
  <si>
    <t>jul+aug/23</t>
  </si>
  <si>
    <t>Daily Gross Resource - Aug 2024 (GWh/day)</t>
  </si>
  <si>
    <t>- Cluster Delta down 2.8% yoy (5.5% down YTD), mainly due to a delay of 12 days in the start of the wind season vs. 2023.</t>
  </si>
  <si>
    <t>- Cluster Bahia on a same-asset base was down 2.4%, due to operational efficiency losses in the month, mostly related to curtailment.</t>
  </si>
  <si>
    <t>- Cluster SE/CO (when excluding the asset swap effects) was down 12.6% (3.1 GWh) yoy, mainly due to an exceptionally humid period in 2023 in some of the portfolio's hydro assets.</t>
  </si>
  <si>
    <t xml:space="preserve">- Cluster Chuí up 42.6% yoy, as a result of resources bellow expected in 2023 added to a volume above expected in 2024 (2º best August in the asset history), brought on by a number of cold fronts in the region. </t>
  </si>
  <si>
    <t>- Cluster Goodnight with output in line with expected for the month of August, mainly due to gains in operational efficiency, together with a wind incidence in line with the historical average.</t>
  </si>
  <si>
    <t>Date</t>
  </si>
  <si>
    <t>Year</t>
  </si>
  <si>
    <t>Energy Production (in GWh)</t>
  </si>
  <si>
    <t>Source</t>
  </si>
  <si>
    <t>BR Assets</t>
  </si>
  <si>
    <t>-</t>
  </si>
  <si>
    <t>Delta Piauí</t>
  </si>
  <si>
    <t>Delta 1</t>
  </si>
  <si>
    <t>Wind</t>
  </si>
  <si>
    <t>Delta 2</t>
  </si>
  <si>
    <t>Delta Maranhão</t>
  </si>
  <si>
    <t>Delta 3</t>
  </si>
  <si>
    <t>Delta 5 e 6</t>
  </si>
  <si>
    <t>Delta 7 e 8</t>
  </si>
  <si>
    <t>Assuruá</t>
  </si>
  <si>
    <t>Assuruá 1 e 2</t>
  </si>
  <si>
    <t>Assuruá 3</t>
  </si>
  <si>
    <t>Assuruá 4</t>
  </si>
  <si>
    <t>Assuruá 5</t>
  </si>
  <si>
    <t>Ventos da Bahia</t>
  </si>
  <si>
    <t>Ventos da Bahia 1 e 2¹</t>
  </si>
  <si>
    <t>Ventos da Bahia 3¹</t>
  </si>
  <si>
    <t>Pirapora¹</t>
  </si>
  <si>
    <t>Solar</t>
  </si>
  <si>
    <t>Pipoca²</t>
  </si>
  <si>
    <t>Hydro - PCH</t>
  </si>
  <si>
    <t>Indaiás</t>
  </si>
  <si>
    <t>Serra das Agulhas</t>
  </si>
  <si>
    <t>Chuí</t>
  </si>
  <si>
    <t>US Assets</t>
  </si>
  <si>
    <t>Total Energy Production (BR + US)</t>
  </si>
  <si>
    <t>Notes:</t>
  </si>
  <si>
    <t>¹ Considers Company's proportional stake of 50% until 1Q24. The Company concluded the asset swap with EDFR on March 28, 2024. The Company started to consolidate 100% of Ventos da Bahia and no longer has a stake in Pirapora.</t>
  </si>
  <si>
    <t>² Considers 100% of Pipoca.</t>
  </si>
  <si>
    <t>Jul + Aug/23</t>
  </si>
  <si>
    <t>Daily Gross Resource - August 2023 (GWh/day)</t>
  </si>
  <si>
    <t>August 2023 (GWh)</t>
  </si>
  <si>
    <t>Jul + Aug/24</t>
  </si>
  <si>
    <t>- In august, portfolio volumes were up 26.1% yoy, mainly driven by the addition of new assets (Assuruá 5 and Goodnight 1). On a same-asset base, production was 5.2% up. Main factors for the result 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</si>
</sst>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409]mmm\-yy;@"/>
    <numFmt numFmtId="168" formatCode="0.0"/>
    <numFmt numFmtId="169" formatCode="#,##0.0;\(#,##0.0\);&quot;-&quot;;"/>
    <numFmt numFmtId="170" formatCode="#,##0.00000000000;#,##0.00000000000;&quot;-&quot;"/>
  </numFmts>
  <fonts count="44" x14ac:knownFonts="1">
    <font>
      <sz val="11"/>
      <color theme="1"/>
      <name val="Calibri"/>
      <family val="2"/>
      <scheme val="minor"/>
    </font>
    <font>
      <sz val="8"/>
      <name val="Calibri"/>
      <family val="2"/>
      <scheme val="minor"/>
    </font>
    <font>
      <b/>
      <sz val="10"/>
      <color rgb="FFFFFFFF"/>
      <name val="Aeonik"/>
      <family val="2"/>
    </font>
    <font>
      <sz val="11"/>
      <color theme="1"/>
      <name val="Calibri"/>
      <family val="2"/>
      <scheme val="minor"/>
    </font>
    <font>
      <sz val="11"/>
      <color theme="1"/>
      <name val="Calibri"/>
      <family val="2"/>
    </font>
    <font>
      <sz val="10"/>
      <color theme="1"/>
      <name val="Calibri"/>
      <family val="2"/>
      <scheme val="minor"/>
    </font>
    <font>
      <b/>
      <sz val="11"/>
      <color theme="4"/>
      <name val="Prosperity"/>
      <family val="3"/>
    </font>
    <font>
      <b/>
      <sz val="10"/>
      <color rgb="FFFFFFFF"/>
      <name val="Poppins"/>
    </font>
    <font>
      <sz val="8"/>
      <color theme="6"/>
      <name val="Poppins"/>
    </font>
    <font>
      <sz val="10"/>
      <color theme="1"/>
      <name val="Poppins"/>
    </font>
    <font>
      <b/>
      <sz val="10"/>
      <color theme="1"/>
      <name val="Poppins"/>
    </font>
    <font>
      <b/>
      <sz val="10"/>
      <color rgb="FF26395F"/>
      <name val="Poppins"/>
    </font>
    <font>
      <sz val="10"/>
      <color theme="4"/>
      <name val="Poppins"/>
    </font>
    <font>
      <b/>
      <sz val="10"/>
      <color rgb="FF123660"/>
      <name val="Poppins"/>
    </font>
    <font>
      <sz val="10"/>
      <color rgb="FFFF0000"/>
      <name val="Poppins"/>
    </font>
    <font>
      <b/>
      <sz val="10"/>
      <color theme="6"/>
      <name val="Poppins"/>
    </font>
    <font>
      <sz val="10"/>
      <color theme="6"/>
      <name val="Poppins"/>
    </font>
    <font>
      <sz val="10"/>
      <color rgb="FF123660"/>
      <name val="Poppins"/>
    </font>
    <font>
      <b/>
      <sz val="10"/>
      <color theme="0"/>
      <name val="Poppins"/>
    </font>
    <font>
      <b/>
      <sz val="11"/>
      <color theme="4"/>
      <name val="Serena"/>
      <family val="3"/>
    </font>
    <font>
      <b/>
      <sz val="10"/>
      <color theme="1"/>
      <name val="Aeonik"/>
      <family val="2"/>
    </font>
    <font>
      <sz val="10"/>
      <color theme="1"/>
      <name val="Aeonik"/>
      <family val="2"/>
    </font>
    <font>
      <b/>
      <sz val="10"/>
      <color rgb="FF26395F"/>
      <name val="Aeonik Medium"/>
      <family val="2"/>
    </font>
    <font>
      <b/>
      <sz val="10"/>
      <color rgb="FF123660"/>
      <name val="Aeonik"/>
      <family val="2"/>
    </font>
    <font>
      <sz val="10"/>
      <color rgb="FF123660"/>
      <name val="Aeonik"/>
      <family val="2"/>
    </font>
    <font>
      <sz val="10"/>
      <color rgb="FFFF0000"/>
      <name val="Aeonik"/>
      <family val="2"/>
    </font>
    <font>
      <sz val="10"/>
      <name val="Aeonik"/>
      <family val="2"/>
    </font>
    <font>
      <sz val="10"/>
      <color rgb="FF26395F"/>
      <name val="Aeonik"/>
      <family val="2"/>
    </font>
    <font>
      <b/>
      <sz val="10"/>
      <name val="Aeonik"/>
      <family val="2"/>
    </font>
    <font>
      <b/>
      <sz val="10"/>
      <color rgb="FF26395F"/>
      <name val="Aeonik"/>
      <family val="2"/>
    </font>
    <font>
      <b/>
      <sz val="10"/>
      <color theme="0"/>
      <name val="Aeonik"/>
      <family val="2"/>
    </font>
    <font>
      <i/>
      <sz val="9"/>
      <color theme="1"/>
      <name val="Poppins"/>
    </font>
    <font>
      <sz val="9"/>
      <color theme="1"/>
      <name val="Poppins"/>
    </font>
    <font>
      <b/>
      <i/>
      <sz val="10"/>
      <color theme="1"/>
      <name val="Poppins"/>
    </font>
    <font>
      <i/>
      <sz val="10"/>
      <color theme="6"/>
      <name val="Poppins"/>
    </font>
    <font>
      <sz val="8"/>
      <color theme="3"/>
      <name val="Poppins"/>
    </font>
    <font>
      <i/>
      <sz val="8"/>
      <color theme="2"/>
      <name val="Poppins"/>
    </font>
    <font>
      <sz val="8"/>
      <color theme="2"/>
      <name val="Poppins"/>
    </font>
    <font>
      <i/>
      <sz val="8"/>
      <color theme="4"/>
      <name val="Poppins"/>
    </font>
    <font>
      <sz val="8"/>
      <color theme="0"/>
      <name val="Poppins"/>
    </font>
    <font>
      <b/>
      <sz val="8"/>
      <color theme="0"/>
      <name val="Poppins"/>
    </font>
    <font>
      <b/>
      <sz val="8"/>
      <color theme="3"/>
      <name val="Poppins"/>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2"/>
        <bgColor indexed="64"/>
      </patternFill>
    </fill>
    <fill>
      <patternFill patternType="solid">
        <fgColor theme="3"/>
        <bgColor indexed="64"/>
      </patternFill>
    </fill>
    <fill>
      <patternFill patternType="solid">
        <fgColor rgb="FFEDE9E5"/>
        <bgColor indexed="64"/>
      </patternFill>
    </fill>
  </fills>
  <borders count="7">
    <border>
      <left/>
      <right/>
      <top/>
      <bottom/>
      <diagonal/>
    </border>
    <border>
      <left/>
      <right/>
      <top/>
      <bottom style="thin">
        <color theme="4"/>
      </bottom>
      <diagonal/>
    </border>
    <border>
      <left/>
      <right/>
      <top/>
      <bottom style="thin">
        <color theme="2"/>
      </bottom>
      <diagonal/>
    </border>
    <border>
      <left/>
      <right/>
      <top style="thin">
        <color theme="2"/>
      </top>
      <bottom/>
      <diagonal/>
    </border>
    <border>
      <left/>
      <right/>
      <top/>
      <bottom style="thin">
        <color theme="3"/>
      </bottom>
      <diagonal/>
    </border>
    <border>
      <left/>
      <right/>
      <top style="thin">
        <color theme="3"/>
      </top>
      <bottom/>
      <diagonal/>
    </border>
    <border>
      <left/>
      <right/>
      <top/>
      <bottom style="thin">
        <color indexed="64"/>
      </bottom>
      <diagonal/>
    </border>
  </borders>
  <cellStyleXfs count="3">
    <xf numFmtId="0" fontId="0" fillId="0" borderId="0"/>
    <xf numFmtId="9" fontId="3" fillId="0" borderId="0" applyFont="0" applyFill="0" applyBorder="0" applyAlignment="0" applyProtection="0"/>
    <xf numFmtId="0" fontId="4" fillId="0" borderId="0"/>
  </cellStyleXfs>
  <cellXfs count="143">
    <xf numFmtId="0" fontId="0" fillId="0" borderId="0" xfId="0"/>
    <xf numFmtId="0" fontId="5" fillId="0" borderId="0" xfId="0" applyFont="1"/>
    <xf numFmtId="0" fontId="2" fillId="0" borderId="0" xfId="0" applyFont="1" applyAlignment="1">
      <alignment horizontal="center" vertical="center" wrapText="1"/>
    </xf>
    <xf numFmtId="0" fontId="6" fillId="0" borderId="0" xfId="0" applyFont="1" applyAlignment="1">
      <alignment vertical="center"/>
    </xf>
    <xf numFmtId="49" fontId="6" fillId="0" borderId="0" xfId="0" applyNumberFormat="1" applyFont="1" applyAlignment="1">
      <alignment vertical="center"/>
    </xf>
    <xf numFmtId="49" fontId="8" fillId="0" borderId="0" xfId="0" quotePrefix="1" applyNumberFormat="1" applyFont="1" applyAlignment="1">
      <alignment vertical="center"/>
    </xf>
    <xf numFmtId="0" fontId="8" fillId="0" borderId="0" xfId="0" applyFont="1" applyAlignment="1">
      <alignment vertical="center"/>
    </xf>
    <xf numFmtId="0" fontId="8" fillId="0" borderId="0" xfId="0" applyFont="1" applyAlignment="1">
      <alignment horizontal="left" vertical="top"/>
    </xf>
    <xf numFmtId="0" fontId="9" fillId="0" borderId="0" xfId="0" applyFont="1"/>
    <xf numFmtId="0" fontId="10"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13" fillId="0" borderId="0" xfId="0" applyNumberFormat="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164" fontId="15" fillId="4" borderId="0" xfId="0" applyNumberFormat="1" applyFont="1" applyFill="1" applyAlignment="1">
      <alignment horizontal="center" vertical="center" wrapText="1"/>
    </xf>
    <xf numFmtId="164" fontId="17" fillId="0" borderId="0" xfId="0" applyNumberFormat="1" applyFont="1" applyAlignment="1">
      <alignment horizontal="center" vertical="center" wrapText="1"/>
    </xf>
    <xf numFmtId="0" fontId="7" fillId="5" borderId="0" xfId="0" applyFont="1" applyFill="1" applyAlignment="1">
      <alignment horizontal="left" vertical="center" wrapText="1"/>
    </xf>
    <xf numFmtId="164" fontId="7" fillId="5" borderId="0" xfId="0" applyNumberFormat="1" applyFont="1" applyFill="1" applyAlignment="1">
      <alignment horizontal="center" vertical="center" wrapText="1"/>
    </xf>
    <xf numFmtId="164" fontId="18" fillId="5" borderId="0" xfId="0" applyNumberFormat="1" applyFont="1" applyFill="1" applyAlignment="1">
      <alignment horizontal="center" vertical="center" wrapText="1"/>
    </xf>
    <xf numFmtId="0" fontId="16" fillId="0" borderId="0" xfId="0" applyFont="1" applyAlignment="1">
      <alignment vertical="center"/>
    </xf>
    <xf numFmtId="10" fontId="9" fillId="0" borderId="0" xfId="1" applyNumberFormat="1" applyFont="1" applyAlignment="1">
      <alignment horizontal="left" vertical="center"/>
    </xf>
    <xf numFmtId="0" fontId="9" fillId="0" borderId="0" xfId="0" applyFont="1" applyAlignment="1">
      <alignment horizontal="left" vertical="center"/>
    </xf>
    <xf numFmtId="164" fontId="9" fillId="0" borderId="0" xfId="0" applyNumberFormat="1" applyFont="1" applyAlignment="1">
      <alignment vertical="center"/>
    </xf>
    <xf numFmtId="0" fontId="15" fillId="0" borderId="0" xfId="0" applyFont="1" applyAlignment="1">
      <alignment horizontal="left" vertical="center"/>
    </xf>
    <xf numFmtId="0" fontId="18" fillId="5" borderId="0" xfId="0" applyFont="1" applyFill="1" applyAlignment="1">
      <alignment horizontal="left" vertical="center" wrapText="1"/>
    </xf>
    <xf numFmtId="166" fontId="9" fillId="0" borderId="0" xfId="0" applyNumberFormat="1" applyFont="1" applyAlignment="1">
      <alignment vertical="center"/>
    </xf>
    <xf numFmtId="0" fontId="19" fillId="0" borderId="0" xfId="0" applyFont="1" applyAlignment="1">
      <alignment vertical="center"/>
    </xf>
    <xf numFmtId="49" fontId="19" fillId="0" borderId="0" xfId="0" applyNumberFormat="1"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49" fontId="23" fillId="0" borderId="0" xfId="0" applyNumberFormat="1" applyFont="1" applyAlignment="1">
      <alignment vertical="center"/>
    </xf>
    <xf numFmtId="49" fontId="24" fillId="0" borderId="0" xfId="0" quotePrefix="1" applyNumberFormat="1"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164" fontId="24" fillId="0" borderId="0" xfId="0" applyNumberFormat="1" applyFont="1" applyAlignment="1">
      <alignment horizontal="center" vertical="center" wrapText="1"/>
    </xf>
    <xf numFmtId="0" fontId="5" fillId="0" borderId="0" xfId="0" applyFont="1" applyAlignment="1">
      <alignment vertical="center"/>
    </xf>
    <xf numFmtId="0" fontId="24" fillId="0" borderId="0" xfId="0" applyFont="1" applyAlignment="1">
      <alignment vertical="center"/>
    </xf>
    <xf numFmtId="10" fontId="21" fillId="0" borderId="0" xfId="1" applyNumberFormat="1" applyFont="1" applyAlignment="1">
      <alignment horizontal="left" vertical="center"/>
    </xf>
    <xf numFmtId="0" fontId="21" fillId="0" borderId="0" xfId="0" applyFont="1" applyAlignment="1">
      <alignment horizontal="left" vertical="center"/>
    </xf>
    <xf numFmtId="164" fontId="21" fillId="0" borderId="0" xfId="0" applyNumberFormat="1" applyFont="1" applyAlignment="1">
      <alignment vertical="center"/>
    </xf>
    <xf numFmtId="4" fontId="21" fillId="0" borderId="0" xfId="0" applyNumberFormat="1" applyFont="1" applyAlignment="1">
      <alignment vertical="center"/>
    </xf>
    <xf numFmtId="165" fontId="15" fillId="4" borderId="0" xfId="1" applyNumberFormat="1" applyFont="1" applyFill="1" applyAlignment="1">
      <alignment horizontal="center" vertical="center" wrapText="1"/>
    </xf>
    <xf numFmtId="165" fontId="7" fillId="5" borderId="0" xfId="1" applyNumberFormat="1" applyFont="1" applyFill="1" applyAlignment="1">
      <alignment horizontal="center" vertical="center" wrapText="1"/>
    </xf>
    <xf numFmtId="0" fontId="26" fillId="2" borderId="0" xfId="0" applyFont="1" applyFill="1" applyAlignment="1">
      <alignment vertical="center"/>
    </xf>
    <xf numFmtId="0" fontId="27" fillId="0" borderId="0" xfId="0" applyFont="1" applyAlignment="1">
      <alignment horizontal="centerContinuous" vertical="center" wrapText="1"/>
    </xf>
    <xf numFmtId="0" fontId="21" fillId="2" borderId="0" xfId="0" applyFont="1" applyFill="1" applyAlignment="1">
      <alignment vertical="center"/>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7" fillId="0" borderId="0" xfId="0" applyFont="1" applyAlignment="1">
      <alignment horizontal="left" vertical="center" wrapText="1"/>
    </xf>
    <xf numFmtId="164" fontId="7" fillId="0" borderId="0" xfId="0" applyNumberFormat="1" applyFont="1" applyAlignment="1">
      <alignment horizontal="center" vertical="center" wrapText="1"/>
    </xf>
    <xf numFmtId="165" fontId="7" fillId="0" borderId="0" xfId="1" applyNumberFormat="1" applyFont="1" applyFill="1" applyAlignment="1">
      <alignment horizontal="center" vertical="center" wrapText="1"/>
    </xf>
    <xf numFmtId="164" fontId="28" fillId="0" borderId="0" xfId="0" applyNumberFormat="1" applyFont="1" applyAlignment="1">
      <alignment horizontal="center" vertical="center" wrapText="1"/>
    </xf>
    <xf numFmtId="0" fontId="17" fillId="0" borderId="0" xfId="0" applyFont="1" applyAlignment="1">
      <alignment vertical="center"/>
    </xf>
    <xf numFmtId="0" fontId="29" fillId="0" borderId="0" xfId="0" applyFont="1" applyAlignment="1">
      <alignment horizontal="left" vertical="center"/>
    </xf>
    <xf numFmtId="0" fontId="24" fillId="0" borderId="0" xfId="0" applyFont="1" applyAlignment="1">
      <alignment horizontal="center" vertical="center" wrapText="1"/>
    </xf>
    <xf numFmtId="164" fontId="27" fillId="0" borderId="0" xfId="0" applyNumberFormat="1" applyFont="1" applyAlignment="1">
      <alignment horizontal="center" vertical="center"/>
    </xf>
    <xf numFmtId="0" fontId="29" fillId="0" borderId="0" xfId="0" applyFont="1" applyAlignment="1">
      <alignment horizontal="left" vertical="center" wrapText="1"/>
    </xf>
    <xf numFmtId="164" fontId="27" fillId="0" borderId="0" xfId="0" applyNumberFormat="1" applyFont="1" applyAlignment="1">
      <alignment horizontal="center" vertical="center" wrapText="1"/>
    </xf>
    <xf numFmtId="0" fontId="30" fillId="0" borderId="0" xfId="0" applyFont="1" applyAlignment="1">
      <alignment horizontal="left" vertical="center" wrapText="1"/>
    </xf>
    <xf numFmtId="164" fontId="30" fillId="0" borderId="0" xfId="0" applyNumberFormat="1" applyFont="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17" fontId="7" fillId="3" borderId="1" xfId="0" applyNumberFormat="1" applyFont="1" applyFill="1" applyBorder="1" applyAlignment="1">
      <alignment horizontal="center" vertical="center" wrapText="1"/>
    </xf>
    <xf numFmtId="167" fontId="7" fillId="3" borderId="1" xfId="0" applyNumberFormat="1" applyFont="1" applyFill="1" applyBorder="1" applyAlignment="1">
      <alignment horizontal="center" vertical="center" wrapText="1"/>
    </xf>
    <xf numFmtId="49" fontId="16" fillId="0" borderId="0" xfId="0" quotePrefix="1" applyNumberFormat="1" applyFont="1" applyAlignment="1">
      <alignment vertical="center"/>
    </xf>
    <xf numFmtId="49" fontId="16" fillId="0" borderId="0" xfId="0" quotePrefix="1" applyNumberFormat="1" applyFont="1" applyAlignment="1">
      <alignment horizontal="left" vertical="center" indent="4"/>
    </xf>
    <xf numFmtId="164" fontId="7" fillId="5" borderId="2" xfId="0" applyNumberFormat="1" applyFont="1" applyFill="1" applyBorder="1" applyAlignment="1">
      <alignment horizontal="center" vertical="center" wrapText="1"/>
    </xf>
    <xf numFmtId="165" fontId="7" fillId="5" borderId="2" xfId="1" applyNumberFormat="1" applyFont="1" applyFill="1" applyBorder="1" applyAlignment="1">
      <alignment horizontal="center" vertical="center" wrapText="1"/>
    </xf>
    <xf numFmtId="0" fontId="21" fillId="2" borderId="3" xfId="0" applyFont="1" applyFill="1" applyBorder="1" applyAlignment="1">
      <alignment vertical="center"/>
    </xf>
    <xf numFmtId="165" fontId="15" fillId="4" borderId="0" xfId="1" applyNumberFormat="1" applyFont="1" applyFill="1" applyBorder="1" applyAlignment="1">
      <alignment horizontal="center" vertical="center" wrapText="1"/>
    </xf>
    <xf numFmtId="49" fontId="16" fillId="0" borderId="0" xfId="0" quotePrefix="1" applyNumberFormat="1" applyFont="1" applyAlignment="1">
      <alignment horizontal="left" vertical="center"/>
    </xf>
    <xf numFmtId="0" fontId="9" fillId="0" borderId="0" xfId="0" quotePrefix="1" applyFont="1" applyAlignment="1">
      <alignment vertical="center"/>
    </xf>
    <xf numFmtId="164" fontId="16" fillId="0" borderId="0" xfId="0" applyNumberFormat="1" applyFont="1" applyAlignment="1">
      <alignment horizontal="center" vertical="center"/>
    </xf>
    <xf numFmtId="9" fontId="31" fillId="0" borderId="4" xfId="1" applyFont="1" applyBorder="1" applyAlignment="1">
      <alignment horizontal="centerContinuous" vertical="justify"/>
    </xf>
    <xf numFmtId="0" fontId="32" fillId="0" borderId="4" xfId="0" applyFont="1" applyBorder="1" applyAlignment="1">
      <alignment horizontal="centerContinuous" vertical="center"/>
    </xf>
    <xf numFmtId="165" fontId="31" fillId="0" borderId="4" xfId="1" applyNumberFormat="1" applyFont="1" applyBorder="1" applyAlignment="1">
      <alignment horizontal="center" vertical="center"/>
    </xf>
    <xf numFmtId="9" fontId="33" fillId="0" borderId="4" xfId="1" applyFont="1" applyBorder="1" applyAlignment="1">
      <alignment horizontal="center" vertical="center"/>
    </xf>
    <xf numFmtId="4" fontId="9" fillId="0" borderId="0" xfId="0" applyNumberFormat="1" applyFont="1" applyAlignment="1">
      <alignment vertical="center"/>
    </xf>
    <xf numFmtId="0" fontId="7" fillId="6" borderId="0" xfId="0" applyFont="1" applyFill="1" applyAlignment="1">
      <alignment horizontal="centerContinuous" vertical="center" wrapText="1"/>
    </xf>
    <xf numFmtId="0" fontId="9" fillId="6" borderId="0" xfId="0" applyFont="1" applyFill="1" applyAlignment="1">
      <alignment horizontal="centerContinuous" vertical="center"/>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15" fillId="0" borderId="5" xfId="0" applyFont="1" applyBorder="1" applyAlignment="1">
      <alignment horizontal="centerContinuous" vertical="center" wrapText="1"/>
    </xf>
    <xf numFmtId="0" fontId="9" fillId="0" borderId="0" xfId="0" applyFont="1" applyAlignment="1">
      <alignment horizontal="centerContinuous" vertical="center"/>
    </xf>
    <xf numFmtId="165" fontId="34" fillId="0" borderId="5" xfId="1" applyNumberFormat="1" applyFont="1" applyBorder="1" applyAlignment="1">
      <alignment horizontal="center" vertical="center" wrapText="1"/>
    </xf>
    <xf numFmtId="9" fontId="15" fillId="4" borderId="0" xfId="1" applyFont="1" applyFill="1" applyAlignment="1">
      <alignment horizontal="center" vertical="center" wrapText="1"/>
    </xf>
    <xf numFmtId="0" fontId="15" fillId="0" borderId="0" xfId="0" applyFont="1" applyAlignment="1">
      <alignment horizontal="centerContinuous" vertical="center" wrapText="1"/>
    </xf>
    <xf numFmtId="165" fontId="34" fillId="0" borderId="0" xfId="1" applyNumberFormat="1" applyFont="1" applyAlignment="1">
      <alignment horizontal="center" vertical="center" wrapText="1"/>
    </xf>
    <xf numFmtId="164" fontId="34" fillId="0" borderId="0" xfId="0" applyNumberFormat="1" applyFont="1" applyAlignment="1">
      <alignment horizontal="center" vertical="center" wrapText="1"/>
    </xf>
    <xf numFmtId="0" fontId="7" fillId="5" borderId="0" xfId="0" applyFont="1" applyFill="1" applyAlignment="1">
      <alignment horizontal="centerContinuous" vertical="center" wrapText="1"/>
    </xf>
    <xf numFmtId="0" fontId="9" fillId="5" borderId="0" xfId="0" applyFont="1" applyFill="1" applyAlignment="1">
      <alignment horizontal="centerContinuous" vertical="center"/>
    </xf>
    <xf numFmtId="0" fontId="7" fillId="0" borderId="0" xfId="0" applyFont="1" applyAlignment="1">
      <alignment horizontal="centerContinuous" vertical="center" wrapText="1"/>
    </xf>
    <xf numFmtId="168" fontId="16" fillId="0" borderId="0" xfId="0" applyNumberFormat="1" applyFont="1" applyAlignment="1">
      <alignment horizontal="center" vertical="center" wrapText="1"/>
    </xf>
    <xf numFmtId="0" fontId="9" fillId="0" borderId="0" xfId="0" quotePrefix="1" applyFont="1" applyAlignment="1">
      <alignment horizontal="left" vertical="center" indent="4"/>
    </xf>
    <xf numFmtId="165" fontId="15" fillId="0" borderId="0" xfId="1" applyNumberFormat="1" applyFont="1" applyFill="1" applyBorder="1" applyAlignment="1">
      <alignment horizontal="center" vertical="center" wrapText="1"/>
    </xf>
    <xf numFmtId="0" fontId="7" fillId="0" borderId="0" xfId="0" applyFont="1" applyAlignment="1">
      <alignment horizontal="center" vertical="center" wrapText="1"/>
    </xf>
    <xf numFmtId="165" fontId="7" fillId="0" borderId="0" xfId="1" applyNumberFormat="1" applyFont="1" applyFill="1" applyBorder="1" applyAlignment="1">
      <alignment horizontal="center" vertical="center" wrapText="1"/>
    </xf>
    <xf numFmtId="9" fontId="21" fillId="0" borderId="0" xfId="1" applyFont="1" applyAlignment="1">
      <alignment vertical="center"/>
    </xf>
    <xf numFmtId="3" fontId="21" fillId="0" borderId="0" xfId="0" applyNumberFormat="1" applyFont="1" applyAlignment="1">
      <alignment vertical="center"/>
    </xf>
    <xf numFmtId="165" fontId="7" fillId="5" borderId="0" xfId="1" applyNumberFormat="1" applyFont="1" applyFill="1" applyBorder="1" applyAlignment="1">
      <alignment horizontal="center" vertical="center" wrapText="1"/>
    </xf>
    <xf numFmtId="0" fontId="35" fillId="0" borderId="0" xfId="0" applyFont="1" applyAlignment="1">
      <alignment vertical="center"/>
    </xf>
    <xf numFmtId="0" fontId="35" fillId="0" borderId="0" xfId="0" applyFont="1" applyAlignment="1">
      <alignment horizontal="center" vertical="center"/>
    </xf>
    <xf numFmtId="169" fontId="35" fillId="0" borderId="0" xfId="0" applyNumberFormat="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14" fontId="36" fillId="0" borderId="0" xfId="0" applyNumberFormat="1" applyFont="1" applyAlignment="1">
      <alignment horizontal="center" vertical="center"/>
    </xf>
    <xf numFmtId="14" fontId="38" fillId="0" borderId="0" xfId="0" applyNumberFormat="1" applyFont="1" applyAlignment="1">
      <alignment horizontal="center" vertical="center"/>
    </xf>
    <xf numFmtId="0" fontId="38" fillId="0" borderId="0" xfId="0" applyFont="1" applyAlignment="1">
      <alignment horizontal="center" vertical="center"/>
    </xf>
    <xf numFmtId="0" fontId="39" fillId="0" borderId="0" xfId="0" applyFont="1" applyAlignment="1">
      <alignment vertical="center"/>
    </xf>
    <xf numFmtId="0" fontId="40" fillId="3" borderId="0" xfId="0" applyFont="1" applyFill="1" applyAlignment="1">
      <alignment horizontal="left" vertical="center"/>
    </xf>
    <xf numFmtId="0" fontId="40" fillId="3" borderId="0" xfId="0" applyFont="1" applyFill="1" applyAlignment="1">
      <alignment horizontal="center" vertical="center"/>
    </xf>
    <xf numFmtId="14" fontId="40" fillId="3" borderId="0" xfId="0" applyNumberFormat="1" applyFont="1" applyFill="1" applyAlignment="1">
      <alignment horizontal="center" vertical="center"/>
    </xf>
    <xf numFmtId="0" fontId="39" fillId="0" borderId="0" xfId="0" applyFont="1" applyAlignment="1">
      <alignment horizontal="center" vertical="center"/>
    </xf>
    <xf numFmtId="0" fontId="40" fillId="0" borderId="0" xfId="0" applyFont="1" applyAlignment="1">
      <alignment vertical="center"/>
    </xf>
    <xf numFmtId="0" fontId="40" fillId="6" borderId="0" xfId="0" applyFont="1" applyFill="1" applyAlignment="1">
      <alignment vertical="center"/>
    </xf>
    <xf numFmtId="0" fontId="40" fillId="6" borderId="0" xfId="0" applyFont="1" applyFill="1" applyAlignment="1">
      <alignment horizontal="center" vertical="center"/>
    </xf>
    <xf numFmtId="169" fontId="40" fillId="6" borderId="0" xfId="0" applyNumberFormat="1" applyFont="1" applyFill="1" applyAlignment="1">
      <alignment horizontal="center" vertical="center"/>
    </xf>
    <xf numFmtId="169" fontId="40" fillId="0" borderId="0" xfId="0" applyNumberFormat="1" applyFont="1" applyAlignment="1">
      <alignment horizontal="center" vertical="center"/>
    </xf>
    <xf numFmtId="0" fontId="40" fillId="0" borderId="0" xfId="0" applyFont="1" applyAlignment="1">
      <alignment horizontal="center" vertical="center"/>
    </xf>
    <xf numFmtId="0" fontId="40" fillId="5" borderId="0" xfId="0" applyFont="1" applyFill="1" applyAlignment="1">
      <alignment vertical="center"/>
    </xf>
    <xf numFmtId="0" fontId="40" fillId="5" borderId="0" xfId="0" applyFont="1" applyFill="1" applyAlignment="1">
      <alignment horizontal="center" vertical="center"/>
    </xf>
    <xf numFmtId="169" fontId="40" fillId="5" borderId="0" xfId="0" applyNumberFormat="1" applyFont="1" applyFill="1" applyAlignment="1">
      <alignment horizontal="center" vertical="center"/>
    </xf>
    <xf numFmtId="0" fontId="41" fillId="0" borderId="0" xfId="0" applyFont="1" applyAlignment="1">
      <alignment vertical="center"/>
    </xf>
    <xf numFmtId="0" fontId="41" fillId="7" borderId="0" xfId="0" applyFont="1" applyFill="1" applyAlignment="1">
      <alignment horizontal="left" vertical="center"/>
    </xf>
    <xf numFmtId="0" fontId="41" fillId="7" borderId="0" xfId="0" applyFont="1" applyFill="1" applyAlignment="1">
      <alignment horizontal="center" vertical="center"/>
    </xf>
    <xf numFmtId="169" fontId="41" fillId="7" borderId="0" xfId="0" applyNumberFormat="1" applyFont="1" applyFill="1" applyAlignment="1">
      <alignment horizontal="center" vertical="center"/>
    </xf>
    <xf numFmtId="169" fontId="41" fillId="0" borderId="0" xfId="0" applyNumberFormat="1" applyFont="1" applyAlignment="1">
      <alignment horizontal="center" vertical="center"/>
    </xf>
    <xf numFmtId="0" fontId="41" fillId="0" borderId="0" xfId="0" applyFont="1" applyAlignment="1">
      <alignment horizontal="center" vertical="center"/>
    </xf>
    <xf numFmtId="0" fontId="35" fillId="0" borderId="0" xfId="0" applyFont="1" applyAlignment="1">
      <alignment horizontal="left" vertical="center" indent="2"/>
    </xf>
    <xf numFmtId="0" fontId="41" fillId="7" borderId="0" xfId="0" applyFont="1" applyFill="1" applyAlignment="1">
      <alignment vertical="center"/>
    </xf>
    <xf numFmtId="0" fontId="35" fillId="0" borderId="6" xfId="0" applyFont="1" applyBorder="1" applyAlignment="1">
      <alignment horizontal="left" vertical="center" indent="2"/>
    </xf>
    <xf numFmtId="0" fontId="35" fillId="0" borderId="6" xfId="0" applyFont="1" applyBorder="1" applyAlignment="1">
      <alignment horizontal="center" vertical="center"/>
    </xf>
    <xf numFmtId="169" fontId="35" fillId="0" borderId="6" xfId="0" applyNumberFormat="1" applyFont="1" applyBorder="1" applyAlignment="1">
      <alignment horizontal="center" vertical="center"/>
    </xf>
    <xf numFmtId="169" fontId="39" fillId="0" borderId="0" xfId="0" applyNumberFormat="1" applyFont="1" applyAlignment="1">
      <alignment horizontal="center" vertical="center"/>
    </xf>
    <xf numFmtId="168" fontId="35" fillId="0" borderId="0" xfId="0" applyNumberFormat="1" applyFont="1" applyAlignment="1">
      <alignment horizontal="center" vertical="center"/>
    </xf>
    <xf numFmtId="170" fontId="35" fillId="0" borderId="0" xfId="0" applyNumberFormat="1" applyFont="1" applyAlignment="1">
      <alignment horizontal="center" vertical="center"/>
    </xf>
    <xf numFmtId="0" fontId="24" fillId="0" borderId="0" xfId="0" applyFont="1" applyAlignment="1">
      <alignment horizontal="left" vertical="center"/>
    </xf>
  </cellXfs>
  <cellStyles count="3">
    <cellStyle name="Normal" xfId="0" builtinId="0"/>
    <cellStyle name="Normal 2" xfId="2" xr:uid="{F22B448E-610C-494F-9142-E559291ECD5C}"/>
    <cellStyle name="Percent" xfId="1" builtinId="5"/>
  </cellStyles>
  <dxfs count="0"/>
  <tableStyles count="0" defaultTableStyle="TableStyleMedium2" defaultPivotStyle="PivotStyleLight16"/>
  <colors>
    <mruColors>
      <color rgb="FF26395F"/>
      <color rgb="FF123660"/>
      <color rgb="FFFF6F03"/>
      <color rgb="FF5979F2"/>
      <color rgb="FFEC622A"/>
      <color rgb="FF00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1914525</xdr:colOff>
      <xdr:row>3</xdr:row>
      <xdr:rowOff>102045</xdr:rowOff>
    </xdr:to>
    <xdr:pic>
      <xdr:nvPicPr>
        <xdr:cNvPr id="2" name="Imagem 8">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177800" y="184150"/>
          <a:ext cx="1911350" cy="4735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66725"/>
          <a:ext cx="2266897" cy="5492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66725"/>
          <a:ext cx="2270072" cy="5524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3722" cy="5461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828622</xdr:colOff>
      <xdr:row>4</xdr:row>
      <xdr:rowOff>139700</xdr:rowOff>
    </xdr:to>
    <xdr:pic>
      <xdr:nvPicPr>
        <xdr:cNvPr id="2" name="Imagem 8">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502" b="15502"/>
        <a:stretch/>
      </xdr:blipFill>
      <xdr:spPr>
        <a:xfrm>
          <a:off x="419100" y="457200"/>
          <a:ext cx="2266897" cy="549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514350</xdr:colOff>
          <xdr:row>0</xdr:row>
          <xdr:rowOff>114300</xdr:rowOff>
        </xdr:from>
        <xdr:to>
          <xdr:col>9</xdr:col>
          <xdr:colOff>425450</xdr:colOff>
          <xdr:row>49</xdr:row>
          <xdr:rowOff>82550</xdr:rowOff>
        </xdr:to>
        <xdr:sp macro="" textlink="">
          <xdr:nvSpPr>
            <xdr:cNvPr id="27649" name="Object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47</xdr:row>
          <xdr:rowOff>146050</xdr:rowOff>
        </xdr:from>
        <xdr:to>
          <xdr:col>9</xdr:col>
          <xdr:colOff>571500</xdr:colOff>
          <xdr:row>93</xdr:row>
          <xdr:rowOff>88900</xdr:rowOff>
        </xdr:to>
        <xdr:sp macro="" textlink="">
          <xdr:nvSpPr>
            <xdr:cNvPr id="27650" name="Object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2" name="Imagem 8">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66725"/>
          <a:ext cx="2276422" cy="558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838147</xdr:colOff>
      <xdr:row>4</xdr:row>
      <xdr:rowOff>149225</xdr:rowOff>
    </xdr:to>
    <xdr:pic>
      <xdr:nvPicPr>
        <xdr:cNvPr id="5" name="Imagem 8">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69850</xdr:colOff>
      <xdr:row>2</xdr:row>
      <xdr:rowOff>25400</xdr:rowOff>
    </xdr:from>
    <xdr:to>
      <xdr:col>2</xdr:col>
      <xdr:colOff>831797</xdr:colOff>
      <xdr:row>4</xdr:row>
      <xdr:rowOff>142875</xdr:rowOff>
    </xdr:to>
    <xdr:pic>
      <xdr:nvPicPr>
        <xdr:cNvPr id="2" name="Imagem 8">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5047" b="15047"/>
        <a:stretch/>
      </xdr:blipFill>
      <xdr:spPr>
        <a:xfrm>
          <a:off x="419100" y="457200"/>
          <a:ext cx="2273247" cy="555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megaenergiarenovavel-my.sharepoint.com/Users/ronaldo.junior/Dropbox/INVESTIMENTOS/Modelo/Valu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RI/Documentos%20Partilhados/Omega%20Gera&#231;&#227;o/12.%20Simula&#231;&#245;es%20e%20Estudos/08.%20Nova%20Planilha%20Financials/Novo%20Historical%20KP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1\fvideira\LOCALS~1\Temp\WINDOWS\TEMP\GE-DAK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04\vol1\COMSAT\VIX%20453.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8.2024/Acompanhamento%20Mensal%20-%20Agosto%202024.xlsx" TargetMode="External"/><Relationship Id="rId1" Type="http://schemas.openxmlformats.org/officeDocument/2006/relationships/externalLinkPath" Target="Acompanhamento%20Mensal%20-%20Agosto%20202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2.2024/Monthly%20Follow-up%20-%20February%202024.xlsx" TargetMode="External"/><Relationship Id="rId1" Type="http://schemas.openxmlformats.org/officeDocument/2006/relationships/externalLinkPath" Target="/sites/RI/Documentos%20Partilhados/Serena%20Energia/07.%20Informa&#231;&#245;es%20Ativos/01.%20Acompanhamento%20Mensal%20Gera&#231;&#227;o/2024/02.2024/Monthly%20Follow-up%20-%20February%202024.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omegaenergiarenovavel.sharepoint.com/sites/RI/Documentos%20Partilhados/Serena%20Energia/07.%20Informa&#231;&#245;es%20Ativos/01.%20Acompanhamento%20Mensal%20Gera&#231;&#227;o/2024/01.2024/Monthly%20Follow-up%20-%20January%202024.xlsx" TargetMode="External"/><Relationship Id="rId1" Type="http://schemas.openxmlformats.org/officeDocument/2006/relationships/externalLinkPath" Target="/sites/RI/Documentos%20Partilhados/Serena%20Energia/07.%20Informa&#231;&#245;es%20Ativos/01.%20Acompanhamento%20Mensal%20Gera&#231;&#227;o/2024/01.2024/Monthly%20Follow-up%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ixa"/>
      <sheetName val="Control"/>
      <sheetName val="Portfolio"/>
      <sheetName val="F"/>
      <sheetName val="1"/>
      <sheetName val="L"/>
      <sheetName val="99"/>
      <sheetName val="Feriados"/>
      <sheetName val="Assumptions"/>
      <sheetName val="Fixed Income"/>
      <sheetName val="Inflation Index"/>
      <sheetName val="SCHULZ"/>
      <sheetName val="GRAZZIOTIN"/>
      <sheetName val="ITAUSA"/>
      <sheetName val="TAESA"/>
      <sheetName val="RENNER"/>
      <sheetName val="GRENDENE"/>
      <sheetName val="HERING"/>
      <sheetName val="Plano de Contas"/>
      <sheetName val="Planilha1"/>
    </sheetNames>
    <sheetDataSet>
      <sheetData sheetId="0">
        <row r="21">
          <cell r="B21" t="str">
            <v>TRIMESTRE</v>
          </cell>
          <cell r="C21" t="str">
            <v>JUNIOR</v>
          </cell>
          <cell r="D21" t="str">
            <v>PRODUTO</v>
          </cell>
          <cell r="E21" t="str">
            <v>VALOR</v>
          </cell>
          <cell r="F21" t="str">
            <v>QUANTIDADE</v>
          </cell>
          <cell r="G21" t="str">
            <v>DEDUÇÕES</v>
          </cell>
          <cell r="H21" t="str">
            <v>VALOR LIQ.</v>
          </cell>
          <cell r="I21" t="str">
            <v>VALOR PAGO/RECEBIDO</v>
          </cell>
          <cell r="J21" t="str">
            <v>DESCRIÇÃO</v>
          </cell>
          <cell r="K21" t="str">
            <v>GRUPO</v>
          </cell>
          <cell r="L21" t="str">
            <v>JSCP</v>
          </cell>
        </row>
        <row r="22">
          <cell r="B22">
            <v>42277</v>
          </cell>
          <cell r="C22" t="str">
            <v>GABRIEL E SUZANA</v>
          </cell>
          <cell r="D22" t="str">
            <v>ENTRADA</v>
          </cell>
          <cell r="E22">
            <v>20297</v>
          </cell>
          <cell r="F22">
            <v>0</v>
          </cell>
          <cell r="G22">
            <v>0</v>
          </cell>
          <cell r="H22">
            <v>20297</v>
          </cell>
          <cell r="I22">
            <v>20297</v>
          </cell>
          <cell r="J22" t="str">
            <v xml:space="preserve">Aporte realizado no ínicio </v>
          </cell>
          <cell r="K22" t="str">
            <v>CARTEIRA</v>
          </cell>
          <cell r="L22" t="str">
            <v>APORTES</v>
          </cell>
        </row>
        <row r="23">
          <cell r="B23">
            <v>42277</v>
          </cell>
          <cell r="C23">
            <v>99</v>
          </cell>
          <cell r="D23" t="str">
            <v>ENTRADA</v>
          </cell>
          <cell r="E23">
            <v>4400</v>
          </cell>
          <cell r="F23">
            <v>0</v>
          </cell>
          <cell r="G23">
            <v>0</v>
          </cell>
          <cell r="H23">
            <v>4400</v>
          </cell>
          <cell r="I23">
            <v>4400</v>
          </cell>
          <cell r="J23" t="str">
            <v xml:space="preserve">Aporte realizado no ínicio </v>
          </cell>
          <cell r="K23" t="str">
            <v>CARTEIRA</v>
          </cell>
          <cell r="L23" t="str">
            <v>RESGATE</v>
          </cell>
        </row>
        <row r="24">
          <cell r="B24">
            <v>42277</v>
          </cell>
          <cell r="C24" t="str">
            <v>JULIANA</v>
          </cell>
          <cell r="D24" t="str">
            <v>ENTRADA</v>
          </cell>
          <cell r="E24">
            <v>2100</v>
          </cell>
          <cell r="F24">
            <v>0</v>
          </cell>
          <cell r="G24">
            <v>0</v>
          </cell>
          <cell r="H24">
            <v>2100</v>
          </cell>
          <cell r="I24">
            <v>2100</v>
          </cell>
          <cell r="J24" t="str">
            <v xml:space="preserve">Aporte realizado no ínicio </v>
          </cell>
          <cell r="K24" t="str">
            <v>CARTEIRA</v>
          </cell>
          <cell r="L24" t="str">
            <v>JUROS</v>
          </cell>
        </row>
        <row r="25">
          <cell r="B25" t="str">
            <v>ENTRADAS E SAÍDAS DE CAIXA (ITENS E DESCRIÇÕES ACIMA)</v>
          </cell>
          <cell r="C25" t="str">
            <v>JUNIOR</v>
          </cell>
          <cell r="D25" t="str">
            <v>ENTRADA</v>
          </cell>
          <cell r="E25">
            <v>1200</v>
          </cell>
          <cell r="F25">
            <v>0</v>
          </cell>
          <cell r="G25">
            <v>0</v>
          </cell>
          <cell r="H25">
            <v>1200</v>
          </cell>
          <cell r="I25">
            <v>1200</v>
          </cell>
          <cell r="J25" t="str">
            <v>Aporte realizado aproximadamente em fev/16</v>
          </cell>
          <cell r="K25" t="str">
            <v>CARTEIRA</v>
          </cell>
          <cell r="L25" t="str">
            <v>APORTES</v>
          </cell>
        </row>
        <row r="26">
          <cell r="B26" t="str">
            <v>TRIMESTRE</v>
          </cell>
          <cell r="C26" t="str">
            <v>REFERÊNCIA</v>
          </cell>
          <cell r="D26" t="str">
            <v>PRODUTO</v>
          </cell>
          <cell r="E26" t="str">
            <v>VALOR</v>
          </cell>
          <cell r="F26" t="str">
            <v>QUANTIDADE</v>
          </cell>
          <cell r="G26" t="str">
            <v>DEDUÇÕES</v>
          </cell>
          <cell r="H26" t="str">
            <v>VALOR LIQ.</v>
          </cell>
          <cell r="I26" t="str">
            <v>VALOR PAGO/RECEBIDO</v>
          </cell>
          <cell r="J26" t="str">
            <v>DESCRIÇÃO</v>
          </cell>
          <cell r="K26" t="str">
            <v>GRUPO</v>
          </cell>
          <cell r="L26" t="str">
            <v>ITEM</v>
          </cell>
        </row>
        <row r="27">
          <cell r="B27">
            <v>42277</v>
          </cell>
          <cell r="C27" t="str">
            <v>MARIANA</v>
          </cell>
          <cell r="D27" t="str">
            <v>ENTRADA</v>
          </cell>
          <cell r="E27">
            <v>20297</v>
          </cell>
          <cell r="F27">
            <v>0</v>
          </cell>
          <cell r="G27">
            <v>0</v>
          </cell>
          <cell r="H27">
            <v>20297</v>
          </cell>
          <cell r="I27">
            <v>20297</v>
          </cell>
          <cell r="J27" t="str">
            <v xml:space="preserve">Aporte realizado no ínicio </v>
          </cell>
          <cell r="K27" t="str">
            <v>CARTEIRA</v>
          </cell>
          <cell r="L27" t="str">
            <v>APORTES</v>
          </cell>
        </row>
        <row r="28">
          <cell r="B28">
            <v>42277</v>
          </cell>
          <cell r="C28" t="str">
            <v>JUNIOR</v>
          </cell>
          <cell r="D28" t="str">
            <v>ENTRADA</v>
          </cell>
          <cell r="E28">
            <v>4400</v>
          </cell>
          <cell r="F28">
            <v>0</v>
          </cell>
          <cell r="G28">
            <v>0</v>
          </cell>
          <cell r="H28">
            <v>4400</v>
          </cell>
          <cell r="I28">
            <v>4400</v>
          </cell>
          <cell r="J28" t="str">
            <v xml:space="preserve">Aporte realizado no ínicio </v>
          </cell>
          <cell r="K28" t="str">
            <v>CARTEIRA</v>
          </cell>
          <cell r="L28" t="str">
            <v>APORTES</v>
          </cell>
        </row>
        <row r="29">
          <cell r="B29">
            <v>42277</v>
          </cell>
          <cell r="C29" t="str">
            <v>JULIANA</v>
          </cell>
          <cell r="D29" t="str">
            <v>ENTRADA</v>
          </cell>
          <cell r="E29">
            <v>2100</v>
          </cell>
          <cell r="F29">
            <v>0</v>
          </cell>
          <cell r="G29">
            <v>0</v>
          </cell>
          <cell r="H29">
            <v>2100</v>
          </cell>
          <cell r="I29">
            <v>2100</v>
          </cell>
          <cell r="J29" t="str">
            <v xml:space="preserve">Aporte realizado no ínicio </v>
          </cell>
          <cell r="K29" t="str">
            <v>CARTEIRA</v>
          </cell>
          <cell r="L29" t="str">
            <v>APORTES</v>
          </cell>
        </row>
        <row r="30">
          <cell r="B30">
            <v>42460</v>
          </cell>
          <cell r="C30" t="str">
            <v>JUNIOR</v>
          </cell>
          <cell r="D30" t="str">
            <v>ENTRADA</v>
          </cell>
          <cell r="E30">
            <v>1200</v>
          </cell>
          <cell r="F30">
            <v>0</v>
          </cell>
          <cell r="G30">
            <v>0</v>
          </cell>
          <cell r="H30">
            <v>1200</v>
          </cell>
          <cell r="I30">
            <v>1200</v>
          </cell>
          <cell r="J30" t="str">
            <v>Aporte realizado aproximadamente em fev/16</v>
          </cell>
          <cell r="K30" t="str">
            <v>CARTEIRA</v>
          </cell>
          <cell r="L30" t="str">
            <v>APORTES</v>
          </cell>
        </row>
        <row r="31">
          <cell r="B31">
            <v>42460</v>
          </cell>
          <cell r="C31" t="str">
            <v>JUNIOR</v>
          </cell>
          <cell r="D31" t="str">
            <v>ENTRADA</v>
          </cell>
          <cell r="E31">
            <v>1100</v>
          </cell>
          <cell r="F31">
            <v>0</v>
          </cell>
          <cell r="G31">
            <v>0</v>
          </cell>
          <cell r="H31">
            <v>1100</v>
          </cell>
          <cell r="I31">
            <v>1100</v>
          </cell>
          <cell r="J31" t="str">
            <v>Aporte realizado aproximadamente em mar/16</v>
          </cell>
          <cell r="K31" t="str">
            <v>CARTEIRA</v>
          </cell>
          <cell r="L31" t="str">
            <v>APORTES</v>
          </cell>
        </row>
        <row r="32">
          <cell r="B32">
            <v>42551</v>
          </cell>
          <cell r="C32" t="str">
            <v>JUNIOR</v>
          </cell>
          <cell r="D32" t="str">
            <v>ENTRADA</v>
          </cell>
          <cell r="E32">
            <v>1900</v>
          </cell>
          <cell r="F32">
            <v>0</v>
          </cell>
          <cell r="G32">
            <v>0</v>
          </cell>
          <cell r="H32">
            <v>1900</v>
          </cell>
          <cell r="I32">
            <v>1900</v>
          </cell>
          <cell r="J32" t="str">
            <v>Aporte realizado aproximadamente em mai/16</v>
          </cell>
          <cell r="K32" t="str">
            <v>CARTEIRA</v>
          </cell>
          <cell r="L32" t="str">
            <v>APORTES</v>
          </cell>
        </row>
        <row r="33">
          <cell r="B33">
            <v>42460</v>
          </cell>
          <cell r="C33" t="str">
            <v>JULIANA</v>
          </cell>
          <cell r="D33" t="str">
            <v>ENTRADA</v>
          </cell>
          <cell r="E33">
            <v>400</v>
          </cell>
          <cell r="F33">
            <v>0</v>
          </cell>
          <cell r="G33">
            <v>0</v>
          </cell>
          <cell r="H33">
            <v>400</v>
          </cell>
          <cell r="I33">
            <v>400</v>
          </cell>
          <cell r="J33" t="str">
            <v>Aporte realizado aproximadamente em mar/16</v>
          </cell>
          <cell r="K33" t="str">
            <v>CARTEIRA</v>
          </cell>
          <cell r="L33" t="str">
            <v>APORTES</v>
          </cell>
        </row>
        <row r="34">
          <cell r="B34">
            <v>42551</v>
          </cell>
          <cell r="C34" t="str">
            <v>JULIANA</v>
          </cell>
          <cell r="D34" t="str">
            <v>ENTRADA</v>
          </cell>
          <cell r="E34">
            <v>600</v>
          </cell>
          <cell r="F34">
            <v>0</v>
          </cell>
          <cell r="G34">
            <v>0</v>
          </cell>
          <cell r="H34">
            <v>600</v>
          </cell>
          <cell r="I34">
            <v>600</v>
          </cell>
          <cell r="J34" t="str">
            <v>Aporte realizado aproximadamente em mai/16</v>
          </cell>
          <cell r="K34" t="str">
            <v>CARTEIRA</v>
          </cell>
          <cell r="L34" t="str">
            <v>APORTES</v>
          </cell>
        </row>
        <row r="35">
          <cell r="B35">
            <v>42277</v>
          </cell>
          <cell r="C35" t="str">
            <v>MARIANA</v>
          </cell>
          <cell r="D35" t="str">
            <v>SAÍDA</v>
          </cell>
          <cell r="E35">
            <v>103.35</v>
          </cell>
          <cell r="F35">
            <v>0</v>
          </cell>
          <cell r="G35">
            <v>0</v>
          </cell>
          <cell r="H35">
            <v>103.35</v>
          </cell>
          <cell r="I35">
            <v>-103.35</v>
          </cell>
          <cell r="J35" t="str">
            <v xml:space="preserve">Necesidade de retirada </v>
          </cell>
          <cell r="K35" t="str">
            <v>CARTEIRA</v>
          </cell>
          <cell r="L35" t="str">
            <v>REDUÇÃO CAPITAL</v>
          </cell>
        </row>
        <row r="36">
          <cell r="B36">
            <v>42277</v>
          </cell>
          <cell r="C36">
            <v>11</v>
          </cell>
          <cell r="D36" t="str">
            <v>CDI/CDB</v>
          </cell>
          <cell r="E36">
            <v>5881.65</v>
          </cell>
          <cell r="F36">
            <v>0</v>
          </cell>
          <cell r="G36">
            <v>0</v>
          </cell>
          <cell r="H36">
            <v>5881.65</v>
          </cell>
          <cell r="I36">
            <v>-5881.65</v>
          </cell>
          <cell r="J36" t="str">
            <v>Montante aplicado CDB Itau (3 anos)</v>
          </cell>
          <cell r="K36" t="str">
            <v>RENDA FIXA</v>
          </cell>
          <cell r="L36" t="str">
            <v>APLICAÇÃO</v>
          </cell>
        </row>
        <row r="37">
          <cell r="B37">
            <v>42277</v>
          </cell>
          <cell r="C37">
            <v>12</v>
          </cell>
          <cell r="D37" t="str">
            <v>POUPANÇA</v>
          </cell>
          <cell r="E37">
            <v>1812</v>
          </cell>
          <cell r="F37">
            <v>0</v>
          </cell>
          <cell r="G37">
            <v>0</v>
          </cell>
          <cell r="H37">
            <v>1812</v>
          </cell>
          <cell r="I37">
            <v>-1812</v>
          </cell>
          <cell r="J37" t="str">
            <v>Montante aplicado Poupança</v>
          </cell>
          <cell r="K37" t="str">
            <v>RENDA FIXA</v>
          </cell>
          <cell r="L37" t="str">
            <v>APLICAÇÃO</v>
          </cell>
        </row>
        <row r="38">
          <cell r="B38">
            <v>42277</v>
          </cell>
          <cell r="C38">
            <v>1</v>
          </cell>
          <cell r="D38" t="str">
            <v>SHUL4</v>
          </cell>
          <cell r="E38">
            <v>3.97</v>
          </cell>
          <cell r="F38">
            <v>400</v>
          </cell>
          <cell r="G38">
            <v>0</v>
          </cell>
          <cell r="H38">
            <v>1588</v>
          </cell>
          <cell r="I38">
            <v>-1588</v>
          </cell>
          <cell r="J38" t="str">
            <v>Compra de 400 papéis da schulz</v>
          </cell>
          <cell r="K38" t="str">
            <v>AÇÕES</v>
          </cell>
          <cell r="L38" t="str">
            <v>COMPRA</v>
          </cell>
        </row>
        <row r="39">
          <cell r="B39">
            <v>42277</v>
          </cell>
          <cell r="C39">
            <v>3</v>
          </cell>
          <cell r="D39" t="str">
            <v>ITSA3</v>
          </cell>
          <cell r="E39">
            <v>7.55</v>
          </cell>
          <cell r="F39">
            <v>200</v>
          </cell>
          <cell r="G39">
            <v>0</v>
          </cell>
          <cell r="H39">
            <v>1510</v>
          </cell>
          <cell r="I39">
            <v>-1510</v>
          </cell>
          <cell r="J39" t="str">
            <v>Compra de 400 papéis da itaúsa</v>
          </cell>
          <cell r="K39" t="str">
            <v>AÇÕES</v>
          </cell>
          <cell r="L39" t="str">
            <v>COMPRA</v>
          </cell>
        </row>
        <row r="40">
          <cell r="B40">
            <v>42277</v>
          </cell>
          <cell r="C40">
            <v>2</v>
          </cell>
          <cell r="D40" t="str">
            <v>CGRA4</v>
          </cell>
          <cell r="E40">
            <v>10.49</v>
          </cell>
          <cell r="F40">
            <v>200</v>
          </cell>
          <cell r="G40">
            <v>0</v>
          </cell>
          <cell r="H40">
            <v>2098</v>
          </cell>
          <cell r="I40">
            <v>-2098</v>
          </cell>
          <cell r="J40" t="str">
            <v>Compra de 400 papéis da grazziotin</v>
          </cell>
          <cell r="K40" t="str">
            <v>AÇÕES</v>
          </cell>
          <cell r="L40" t="str">
            <v>COMPRA</v>
          </cell>
        </row>
        <row r="41">
          <cell r="B41">
            <v>42277</v>
          </cell>
          <cell r="C41">
            <v>6</v>
          </cell>
          <cell r="D41" t="str">
            <v>HGTX3</v>
          </cell>
          <cell r="E41">
            <v>14.04</v>
          </cell>
          <cell r="F41">
            <v>100</v>
          </cell>
          <cell r="G41">
            <v>0</v>
          </cell>
          <cell r="H41">
            <v>1404</v>
          </cell>
          <cell r="I41">
            <v>-1404</v>
          </cell>
          <cell r="J41" t="str">
            <v>Compra de 400 papéis da hering</v>
          </cell>
          <cell r="K41" t="str">
            <v>AÇÕES</v>
          </cell>
          <cell r="L41" t="str">
            <v>COMPRA</v>
          </cell>
        </row>
        <row r="42">
          <cell r="B42">
            <v>42277</v>
          </cell>
          <cell r="C42">
            <v>4</v>
          </cell>
          <cell r="D42" t="str">
            <v>TAEE11</v>
          </cell>
          <cell r="E42">
            <v>18.100000000000001</v>
          </cell>
          <cell r="F42">
            <v>100</v>
          </cell>
          <cell r="G42">
            <v>0</v>
          </cell>
          <cell r="H42">
            <v>1810.0000000000002</v>
          </cell>
          <cell r="I42">
            <v>-1810.0000000000002</v>
          </cell>
          <cell r="J42" t="str">
            <v>Compra de 400 papéis da taesa</v>
          </cell>
          <cell r="K42" t="str">
            <v>AÇÕES</v>
          </cell>
          <cell r="L42" t="str">
            <v>COMPRA</v>
          </cell>
        </row>
        <row r="43">
          <cell r="B43">
            <v>42460</v>
          </cell>
          <cell r="C43">
            <v>1</v>
          </cell>
          <cell r="D43" t="str">
            <v>SHUL4</v>
          </cell>
          <cell r="E43">
            <v>2.85</v>
          </cell>
          <cell r="F43">
            <v>300</v>
          </cell>
          <cell r="G43">
            <v>0</v>
          </cell>
          <cell r="H43">
            <v>855</v>
          </cell>
          <cell r="I43">
            <v>-855</v>
          </cell>
          <cell r="J43" t="str">
            <v>Compra de 300 papéis da schulz</v>
          </cell>
          <cell r="K43" t="str">
            <v>AÇÕES</v>
          </cell>
          <cell r="L43" t="str">
            <v>COMPRA</v>
          </cell>
        </row>
        <row r="44">
          <cell r="B44">
            <v>42460</v>
          </cell>
          <cell r="C44">
            <v>1</v>
          </cell>
          <cell r="D44" t="str">
            <v>SHUL4</v>
          </cell>
          <cell r="E44">
            <v>2.8</v>
          </cell>
          <cell r="F44">
            <v>100</v>
          </cell>
          <cell r="G44">
            <v>0</v>
          </cell>
          <cell r="H44">
            <v>280</v>
          </cell>
          <cell r="I44">
            <v>-280</v>
          </cell>
          <cell r="J44" t="str">
            <v>Compra de 100 papéis da schulz</v>
          </cell>
          <cell r="K44" t="str">
            <v>AÇÕES</v>
          </cell>
          <cell r="L44" t="str">
            <v>COMPRA</v>
          </cell>
        </row>
        <row r="45">
          <cell r="B45">
            <v>42460</v>
          </cell>
          <cell r="C45">
            <v>3</v>
          </cell>
          <cell r="D45" t="str">
            <v>ITSA3</v>
          </cell>
          <cell r="E45">
            <v>6.75</v>
          </cell>
          <cell r="F45">
            <v>100</v>
          </cell>
          <cell r="G45">
            <v>0</v>
          </cell>
          <cell r="H45">
            <v>675</v>
          </cell>
          <cell r="I45">
            <v>-675</v>
          </cell>
          <cell r="J45" t="str">
            <v>Compra de 100 papéis da itaúsa</v>
          </cell>
          <cell r="K45" t="str">
            <v>AÇÕES</v>
          </cell>
          <cell r="L45" t="str">
            <v>COMPRA</v>
          </cell>
        </row>
        <row r="46">
          <cell r="B46">
            <v>42460</v>
          </cell>
          <cell r="C46">
            <v>3</v>
          </cell>
          <cell r="D46" t="str">
            <v>ITSA3</v>
          </cell>
          <cell r="E46">
            <v>0</v>
          </cell>
          <cell r="F46">
            <v>30</v>
          </cell>
          <cell r="G46">
            <v>0</v>
          </cell>
          <cell r="H46">
            <v>0</v>
          </cell>
          <cell r="I46">
            <v>0</v>
          </cell>
          <cell r="J46" t="str">
            <v>Bonificação Itausa de 30 ações</v>
          </cell>
          <cell r="K46" t="str">
            <v>AÇÕES</v>
          </cell>
          <cell r="L46" t="str">
            <v>BONIFICAÇÕES</v>
          </cell>
        </row>
        <row r="47">
          <cell r="B47">
            <v>42551</v>
          </cell>
          <cell r="C47">
            <v>5</v>
          </cell>
          <cell r="D47" t="str">
            <v>LREN3</v>
          </cell>
          <cell r="E47">
            <v>22.17</v>
          </cell>
          <cell r="F47">
            <v>100</v>
          </cell>
          <cell r="G47">
            <v>0</v>
          </cell>
          <cell r="H47">
            <v>2217</v>
          </cell>
          <cell r="I47">
            <v>-2217</v>
          </cell>
          <cell r="J47" t="str">
            <v>Compra de 100 papéis da renner</v>
          </cell>
          <cell r="K47" t="str">
            <v>AÇÕES</v>
          </cell>
          <cell r="L47" t="str">
            <v>COMPRA</v>
          </cell>
        </row>
        <row r="48">
          <cell r="B48">
            <v>42551</v>
          </cell>
          <cell r="C48">
            <v>7</v>
          </cell>
          <cell r="D48" t="str">
            <v>GRND3</v>
          </cell>
          <cell r="E48">
            <v>16.440000000000001</v>
          </cell>
          <cell r="F48">
            <v>100</v>
          </cell>
          <cell r="G48">
            <v>0</v>
          </cell>
          <cell r="H48">
            <v>1644.0000000000002</v>
          </cell>
          <cell r="I48">
            <v>-1644.0000000000002</v>
          </cell>
          <cell r="J48" t="str">
            <v>Compra de 100 papéis da grendene</v>
          </cell>
          <cell r="K48" t="str">
            <v>AÇÕES</v>
          </cell>
          <cell r="L48" t="str">
            <v>COMPRA</v>
          </cell>
        </row>
        <row r="49">
          <cell r="B49">
            <v>42277</v>
          </cell>
          <cell r="C49">
            <v>8</v>
          </cell>
          <cell r="D49" t="str">
            <v>LTN</v>
          </cell>
          <cell r="E49">
            <v>727.55</v>
          </cell>
          <cell r="F49">
            <v>4</v>
          </cell>
          <cell r="G49">
            <v>0</v>
          </cell>
          <cell r="H49">
            <v>2910.2</v>
          </cell>
          <cell r="I49">
            <v>-2910.2</v>
          </cell>
          <cell r="J49" t="str">
            <v>Compra de 4 títulos</v>
          </cell>
          <cell r="K49" t="str">
            <v>RENDA FIXA</v>
          </cell>
          <cell r="L49" t="str">
            <v>COMPRA</v>
          </cell>
        </row>
        <row r="50">
          <cell r="B50">
            <v>42277</v>
          </cell>
          <cell r="C50">
            <v>9</v>
          </cell>
          <cell r="D50" t="str">
            <v>NTNF</v>
          </cell>
          <cell r="E50">
            <v>784.77</v>
          </cell>
          <cell r="F50">
            <v>4</v>
          </cell>
          <cell r="G50">
            <v>0</v>
          </cell>
          <cell r="H50">
            <v>3139.08</v>
          </cell>
          <cell r="I50">
            <v>-3139.08</v>
          </cell>
          <cell r="J50" t="str">
            <v>Compra de 4 títulos</v>
          </cell>
          <cell r="K50" t="str">
            <v>RENDA FIXA</v>
          </cell>
          <cell r="L50" t="str">
            <v>COMPRA</v>
          </cell>
        </row>
        <row r="51">
          <cell r="B51">
            <v>42277</v>
          </cell>
          <cell r="C51">
            <v>10</v>
          </cell>
          <cell r="D51" t="str">
            <v>NTNB</v>
          </cell>
          <cell r="E51">
            <v>1408.21</v>
          </cell>
          <cell r="F51">
            <v>3</v>
          </cell>
          <cell r="G51">
            <v>0</v>
          </cell>
          <cell r="H51">
            <v>4224.63</v>
          </cell>
          <cell r="I51">
            <v>-4224.63</v>
          </cell>
          <cell r="J51" t="str">
            <v>Compra de 3 títulos</v>
          </cell>
          <cell r="K51" t="str">
            <v>RENDA FIXA</v>
          </cell>
          <cell r="L51" t="str">
            <v>COMPRA</v>
          </cell>
        </row>
        <row r="52">
          <cell r="B52">
            <v>42277</v>
          </cell>
          <cell r="C52">
            <v>99</v>
          </cell>
          <cell r="D52" t="str">
            <v>SAÍDA</v>
          </cell>
          <cell r="E52">
            <v>20.55</v>
          </cell>
          <cell r="F52">
            <v>0</v>
          </cell>
          <cell r="G52">
            <v>0</v>
          </cell>
          <cell r="H52">
            <v>20.55</v>
          </cell>
          <cell r="I52">
            <v>-20.55</v>
          </cell>
          <cell r="J52" t="str">
            <v>Compra de 3 títulos</v>
          </cell>
          <cell r="K52" t="str">
            <v>RENDA FIXA</v>
          </cell>
          <cell r="L52" t="str">
            <v>TAXAS</v>
          </cell>
        </row>
        <row r="53">
          <cell r="B53">
            <v>42277</v>
          </cell>
          <cell r="C53">
            <v>4</v>
          </cell>
          <cell r="D53" t="str">
            <v>TAEE11</v>
          </cell>
          <cell r="E53">
            <v>42.77</v>
          </cell>
          <cell r="F53">
            <v>0</v>
          </cell>
          <cell r="G53">
            <v>0</v>
          </cell>
          <cell r="H53">
            <v>42.77</v>
          </cell>
          <cell r="I53">
            <v>42.77</v>
          </cell>
          <cell r="J53" t="str">
            <v>Rendimentos taesa</v>
          </cell>
          <cell r="K53" t="str">
            <v>AÇÕES</v>
          </cell>
          <cell r="L53" t="str">
            <v>DIVIDENDOS</v>
          </cell>
        </row>
        <row r="54">
          <cell r="B54">
            <v>42369</v>
          </cell>
          <cell r="C54">
            <v>4</v>
          </cell>
          <cell r="D54" t="str">
            <v>TAEE11</v>
          </cell>
          <cell r="E54">
            <v>32</v>
          </cell>
          <cell r="F54">
            <v>0</v>
          </cell>
          <cell r="G54">
            <v>0</v>
          </cell>
          <cell r="H54">
            <v>32</v>
          </cell>
          <cell r="I54">
            <v>32</v>
          </cell>
          <cell r="J54" t="str">
            <v>Rendimentos taesa</v>
          </cell>
          <cell r="K54" t="str">
            <v>AÇÕES</v>
          </cell>
          <cell r="L54" t="str">
            <v>DIVIDENDOS</v>
          </cell>
        </row>
        <row r="55">
          <cell r="B55">
            <v>42551</v>
          </cell>
          <cell r="C55">
            <v>4</v>
          </cell>
          <cell r="D55" t="str">
            <v>TAEE11</v>
          </cell>
          <cell r="E55">
            <v>120.69999999999999</v>
          </cell>
          <cell r="F55">
            <v>0</v>
          </cell>
          <cell r="G55">
            <v>0</v>
          </cell>
          <cell r="H55">
            <v>120.69999999999999</v>
          </cell>
          <cell r="I55">
            <v>120.69999999999999</v>
          </cell>
          <cell r="J55" t="str">
            <v>Rendimentos taesa</v>
          </cell>
          <cell r="K55" t="str">
            <v>AÇÕES</v>
          </cell>
          <cell r="L55" t="str">
            <v>DIVIDENDOS</v>
          </cell>
        </row>
        <row r="56">
          <cell r="B56">
            <v>42643</v>
          </cell>
          <cell r="C56">
            <v>4</v>
          </cell>
          <cell r="D56" t="str">
            <v>TAEE11</v>
          </cell>
          <cell r="E56">
            <v>50.51</v>
          </cell>
          <cell r="F56">
            <v>0</v>
          </cell>
          <cell r="G56">
            <v>0</v>
          </cell>
          <cell r="H56">
            <v>50.51</v>
          </cell>
          <cell r="I56">
            <v>50.51</v>
          </cell>
          <cell r="J56" t="str">
            <v>Rendimentos taesa</v>
          </cell>
          <cell r="K56" t="str">
            <v>AÇÕES</v>
          </cell>
          <cell r="L56" t="str">
            <v>DIVIDENDOS</v>
          </cell>
        </row>
        <row r="57">
          <cell r="B57">
            <v>42277</v>
          </cell>
          <cell r="C57">
            <v>4</v>
          </cell>
          <cell r="D57" t="str">
            <v>TAEE11</v>
          </cell>
          <cell r="E57">
            <v>47.22</v>
          </cell>
          <cell r="F57">
            <v>0</v>
          </cell>
          <cell r="G57">
            <v>-7.08</v>
          </cell>
          <cell r="H57">
            <v>40.14</v>
          </cell>
          <cell r="I57">
            <v>40.14</v>
          </cell>
          <cell r="J57" t="str">
            <v>Rendimentos taesa</v>
          </cell>
          <cell r="K57" t="str">
            <v>AÇÕES</v>
          </cell>
          <cell r="L57" t="str">
            <v>JSCP</v>
          </cell>
        </row>
        <row r="58">
          <cell r="B58">
            <v>42369</v>
          </cell>
          <cell r="C58">
            <v>4</v>
          </cell>
          <cell r="D58" t="str">
            <v>TAEE11</v>
          </cell>
          <cell r="E58">
            <v>23.78</v>
          </cell>
          <cell r="F58">
            <v>0</v>
          </cell>
          <cell r="G58">
            <v>-3.56</v>
          </cell>
          <cell r="H58">
            <v>20.22</v>
          </cell>
          <cell r="I58">
            <v>20.22</v>
          </cell>
          <cell r="J58" t="str">
            <v>Rendimentos taesa</v>
          </cell>
          <cell r="K58" t="str">
            <v>AÇÕES</v>
          </cell>
          <cell r="L58" t="str">
            <v>JSCP</v>
          </cell>
        </row>
        <row r="59">
          <cell r="B59">
            <v>42551</v>
          </cell>
          <cell r="C59">
            <v>4</v>
          </cell>
          <cell r="D59" t="str">
            <v>TAEE11</v>
          </cell>
          <cell r="E59">
            <v>37.26</v>
          </cell>
          <cell r="F59">
            <v>0</v>
          </cell>
          <cell r="G59">
            <v>-5.58</v>
          </cell>
          <cell r="H59">
            <v>31.68</v>
          </cell>
          <cell r="I59">
            <v>31.68</v>
          </cell>
          <cell r="J59" t="str">
            <v>Rendimentos taesa</v>
          </cell>
          <cell r="K59" t="str">
            <v>AÇÕES</v>
          </cell>
          <cell r="L59" t="str">
            <v>JSCP</v>
          </cell>
        </row>
        <row r="60">
          <cell r="B60">
            <v>42643</v>
          </cell>
          <cell r="C60">
            <v>4</v>
          </cell>
          <cell r="D60" t="str">
            <v>TAEE11</v>
          </cell>
          <cell r="E60">
            <v>7.11</v>
          </cell>
          <cell r="F60">
            <v>0</v>
          </cell>
          <cell r="G60">
            <v>-1.06</v>
          </cell>
          <cell r="H60">
            <v>6.05</v>
          </cell>
          <cell r="I60">
            <v>6.05</v>
          </cell>
          <cell r="J60" t="str">
            <v>Rendimentos taesa</v>
          </cell>
          <cell r="K60" t="str">
            <v>AÇÕES</v>
          </cell>
          <cell r="L60" t="str">
            <v>JSCP</v>
          </cell>
        </row>
        <row r="61">
          <cell r="B61">
            <v>42369</v>
          </cell>
          <cell r="C61">
            <v>1</v>
          </cell>
          <cell r="D61" t="str">
            <v>SHUL4</v>
          </cell>
          <cell r="E61">
            <v>71.25</v>
          </cell>
          <cell r="F61">
            <v>0</v>
          </cell>
          <cell r="G61">
            <v>-10.68</v>
          </cell>
          <cell r="H61">
            <v>60.57</v>
          </cell>
          <cell r="I61">
            <v>60.57</v>
          </cell>
          <cell r="J61" t="str">
            <v>Rendimento schulz</v>
          </cell>
          <cell r="K61" t="str">
            <v>AÇÕES</v>
          </cell>
          <cell r="L61" t="str">
            <v>JSCP</v>
          </cell>
        </row>
        <row r="62">
          <cell r="B62">
            <v>42551</v>
          </cell>
          <cell r="C62">
            <v>1</v>
          </cell>
          <cell r="D62" t="str">
            <v>SHUL4</v>
          </cell>
          <cell r="E62">
            <v>37.75</v>
          </cell>
          <cell r="F62">
            <v>0</v>
          </cell>
          <cell r="G62">
            <v>0</v>
          </cell>
          <cell r="H62">
            <v>37.75</v>
          </cell>
          <cell r="I62">
            <v>37.75</v>
          </cell>
          <cell r="J62" t="str">
            <v>Rendimento schulz</v>
          </cell>
          <cell r="K62" t="str">
            <v>AÇÕES</v>
          </cell>
          <cell r="L62" t="str">
            <v>DIVIDENDOS</v>
          </cell>
        </row>
        <row r="63">
          <cell r="B63">
            <v>42460</v>
          </cell>
          <cell r="C63">
            <v>3</v>
          </cell>
          <cell r="D63" t="str">
            <v>ITSA3</v>
          </cell>
          <cell r="E63">
            <v>25.65</v>
          </cell>
          <cell r="F63">
            <v>0</v>
          </cell>
          <cell r="G63">
            <v>0</v>
          </cell>
          <cell r="H63">
            <v>25.65</v>
          </cell>
          <cell r="I63">
            <v>25.65</v>
          </cell>
          <cell r="J63" t="str">
            <v>Rendimento itausa</v>
          </cell>
          <cell r="K63" t="str">
            <v>AÇÕES</v>
          </cell>
          <cell r="L63" t="str">
            <v>DIVIDENDOS</v>
          </cell>
        </row>
        <row r="64">
          <cell r="B64">
            <v>42551</v>
          </cell>
          <cell r="C64">
            <v>3</v>
          </cell>
          <cell r="D64" t="str">
            <v>ITSA3</v>
          </cell>
          <cell r="E64">
            <v>4.5</v>
          </cell>
          <cell r="F64">
            <v>0</v>
          </cell>
          <cell r="G64">
            <v>0</v>
          </cell>
          <cell r="H64">
            <v>4.5</v>
          </cell>
          <cell r="I64">
            <v>4.5</v>
          </cell>
          <cell r="J64" t="str">
            <v>Rendimento itausa</v>
          </cell>
          <cell r="K64" t="str">
            <v>AÇÕES</v>
          </cell>
          <cell r="L64" t="str">
            <v>DIVIDENDOS</v>
          </cell>
        </row>
        <row r="65">
          <cell r="B65">
            <v>42643</v>
          </cell>
          <cell r="C65">
            <v>3</v>
          </cell>
          <cell r="D65" t="str">
            <v>ITSA3</v>
          </cell>
          <cell r="E65">
            <v>4.95</v>
          </cell>
          <cell r="F65">
            <v>0</v>
          </cell>
          <cell r="G65">
            <v>0</v>
          </cell>
          <cell r="H65">
            <v>4.95</v>
          </cell>
          <cell r="I65">
            <v>4.95</v>
          </cell>
          <cell r="J65" t="str">
            <v>Rendimento itausa</v>
          </cell>
          <cell r="K65" t="str">
            <v>AÇÕES</v>
          </cell>
          <cell r="L65" t="str">
            <v>DIVIDENDOS</v>
          </cell>
        </row>
        <row r="66">
          <cell r="B66">
            <v>42460</v>
          </cell>
          <cell r="C66">
            <v>3</v>
          </cell>
          <cell r="D66" t="str">
            <v>ITSA3</v>
          </cell>
          <cell r="E66">
            <v>56.07</v>
          </cell>
          <cell r="F66">
            <v>0</v>
          </cell>
          <cell r="G66">
            <v>-8.4</v>
          </cell>
          <cell r="H66">
            <v>47.67</v>
          </cell>
          <cell r="I66">
            <v>47.67</v>
          </cell>
          <cell r="J66" t="str">
            <v>Rendimento itausa</v>
          </cell>
          <cell r="K66" t="str">
            <v>AÇÕES</v>
          </cell>
          <cell r="L66" t="str">
            <v>JSCP</v>
          </cell>
        </row>
        <row r="67">
          <cell r="B67">
            <v>42643</v>
          </cell>
          <cell r="C67">
            <v>3</v>
          </cell>
          <cell r="D67" t="str">
            <v>ITSA3</v>
          </cell>
          <cell r="E67">
            <v>26.07</v>
          </cell>
          <cell r="F67">
            <v>0</v>
          </cell>
          <cell r="G67">
            <v>-3.91</v>
          </cell>
          <cell r="H67">
            <v>22.16</v>
          </cell>
          <cell r="I67">
            <v>22.16</v>
          </cell>
          <cell r="J67" t="str">
            <v>Rendimento itausa</v>
          </cell>
          <cell r="K67" t="str">
            <v>AÇÕES</v>
          </cell>
          <cell r="L67" t="str">
            <v>JSCP</v>
          </cell>
        </row>
        <row r="68">
          <cell r="B68">
            <v>42551</v>
          </cell>
          <cell r="C68">
            <v>2</v>
          </cell>
          <cell r="D68" t="str">
            <v>CGRA4</v>
          </cell>
          <cell r="E68">
            <v>143.03</v>
          </cell>
          <cell r="F68">
            <v>0</v>
          </cell>
          <cell r="G68">
            <v>-21.45</v>
          </cell>
          <cell r="H68">
            <v>121.58</v>
          </cell>
          <cell r="I68">
            <v>121.58</v>
          </cell>
          <cell r="J68" t="str">
            <v>Rendimento grazziotin</v>
          </cell>
          <cell r="K68" t="str">
            <v>AÇÕES</v>
          </cell>
          <cell r="L68" t="str">
            <v>JSCP</v>
          </cell>
        </row>
        <row r="69">
          <cell r="B69">
            <v>42369</v>
          </cell>
          <cell r="C69">
            <v>6</v>
          </cell>
          <cell r="D69" t="str">
            <v>HGTX3</v>
          </cell>
          <cell r="E69">
            <v>18.64</v>
          </cell>
          <cell r="F69">
            <v>0</v>
          </cell>
          <cell r="G69">
            <v>0</v>
          </cell>
          <cell r="H69">
            <v>18.64</v>
          </cell>
          <cell r="I69">
            <v>18.64</v>
          </cell>
          <cell r="J69" t="str">
            <v>Rendimento hering</v>
          </cell>
          <cell r="K69" t="str">
            <v>AÇÕES</v>
          </cell>
          <cell r="L69" t="str">
            <v>DIVIDENDOS</v>
          </cell>
        </row>
        <row r="70">
          <cell r="B70">
            <v>42551</v>
          </cell>
          <cell r="C70">
            <v>6</v>
          </cell>
          <cell r="D70" t="str">
            <v>HGTX3</v>
          </cell>
          <cell r="E70">
            <v>24.86</v>
          </cell>
          <cell r="F70">
            <v>0</v>
          </cell>
          <cell r="G70">
            <v>0</v>
          </cell>
          <cell r="H70">
            <v>24.86</v>
          </cell>
          <cell r="I70">
            <v>24.86</v>
          </cell>
          <cell r="J70" t="str">
            <v>Rendimento hering</v>
          </cell>
          <cell r="K70" t="str">
            <v>AÇÕES</v>
          </cell>
          <cell r="L70" t="str">
            <v>DIVIDENDOS</v>
          </cell>
        </row>
        <row r="71">
          <cell r="B71">
            <v>42369</v>
          </cell>
          <cell r="C71">
            <v>6</v>
          </cell>
          <cell r="D71" t="str">
            <v>HGTX3</v>
          </cell>
          <cell r="E71">
            <v>21.25</v>
          </cell>
          <cell r="F71">
            <v>0</v>
          </cell>
          <cell r="G71">
            <v>-3.18</v>
          </cell>
          <cell r="H71">
            <v>18.07</v>
          </cell>
          <cell r="I71">
            <v>18.07</v>
          </cell>
          <cell r="J71" t="str">
            <v>Rendimento hering</v>
          </cell>
          <cell r="K71" t="str">
            <v>AÇÕES</v>
          </cell>
          <cell r="L71" t="str">
            <v>JSCP</v>
          </cell>
        </row>
        <row r="72">
          <cell r="B72">
            <v>42551</v>
          </cell>
          <cell r="C72">
            <v>6</v>
          </cell>
          <cell r="D72" t="str">
            <v>HGTX3</v>
          </cell>
          <cell r="E72">
            <v>26.16</v>
          </cell>
          <cell r="F72">
            <v>0</v>
          </cell>
          <cell r="G72">
            <v>-3.92</v>
          </cell>
          <cell r="H72">
            <v>22.24</v>
          </cell>
          <cell r="I72">
            <v>22.24</v>
          </cell>
          <cell r="J72" t="str">
            <v>Rendimento hering</v>
          </cell>
          <cell r="K72" t="str">
            <v>AÇÕES</v>
          </cell>
          <cell r="L72" t="str">
            <v>JSCP</v>
          </cell>
        </row>
        <row r="73">
          <cell r="B73">
            <v>42643</v>
          </cell>
          <cell r="C73">
            <v>7</v>
          </cell>
          <cell r="D73" t="str">
            <v>GRND3</v>
          </cell>
          <cell r="E73">
            <v>15.13</v>
          </cell>
          <cell r="F73">
            <v>0</v>
          </cell>
          <cell r="G73">
            <v>0</v>
          </cell>
          <cell r="H73">
            <v>15.13</v>
          </cell>
          <cell r="I73">
            <v>15.13</v>
          </cell>
          <cell r="J73" t="str">
            <v>Rendimento grendene</v>
          </cell>
          <cell r="K73" t="str">
            <v>AÇÕES</v>
          </cell>
          <cell r="L73" t="str">
            <v>DIVIDENDOS</v>
          </cell>
        </row>
        <row r="74">
          <cell r="B74">
            <v>42460</v>
          </cell>
          <cell r="C74">
            <v>9</v>
          </cell>
          <cell r="D74" t="str">
            <v>NTNF</v>
          </cell>
          <cell r="E74">
            <v>192.27</v>
          </cell>
          <cell r="F74">
            <v>0</v>
          </cell>
          <cell r="G74">
            <v>-27.48</v>
          </cell>
          <cell r="H74">
            <v>164.79000000000002</v>
          </cell>
          <cell r="I74">
            <v>164.79000000000002</v>
          </cell>
          <cell r="J74" t="str">
            <v>Rendimentos título semestral, líquido de IR</v>
          </cell>
          <cell r="K74" t="str">
            <v>RENDA FIXA</v>
          </cell>
          <cell r="L74" t="str">
            <v>JUROS</v>
          </cell>
        </row>
        <row r="75">
          <cell r="B75">
            <v>42551</v>
          </cell>
          <cell r="C75">
            <v>9</v>
          </cell>
          <cell r="D75" t="str">
            <v>NTNF</v>
          </cell>
          <cell r="E75">
            <v>190.36</v>
          </cell>
          <cell r="F75">
            <v>0</v>
          </cell>
          <cell r="G75">
            <v>-39.049999999999997</v>
          </cell>
          <cell r="H75">
            <v>151.31</v>
          </cell>
          <cell r="I75">
            <v>151.31</v>
          </cell>
          <cell r="J75" t="str">
            <v>Rendimentos título semestral, líquido de IR</v>
          </cell>
          <cell r="K75" t="str">
            <v>RENDA FIXA</v>
          </cell>
          <cell r="L75" t="str">
            <v>JUROS</v>
          </cell>
        </row>
        <row r="76">
          <cell r="B76">
            <v>42277</v>
          </cell>
          <cell r="C76">
            <v>99</v>
          </cell>
          <cell r="D76" t="str">
            <v>SAÍDA</v>
          </cell>
          <cell r="E76">
            <v>2.73</v>
          </cell>
          <cell r="F76">
            <v>0</v>
          </cell>
          <cell r="G76">
            <v>0</v>
          </cell>
          <cell r="H76">
            <v>2.73</v>
          </cell>
          <cell r="I76">
            <v>-2.73</v>
          </cell>
          <cell r="J76" t="str">
            <v>Custo Corretagem</v>
          </cell>
          <cell r="K76" t="str">
            <v>CUSTOS</v>
          </cell>
          <cell r="L76" t="str">
            <v>BMF</v>
          </cell>
        </row>
        <row r="77">
          <cell r="B77">
            <v>42460</v>
          </cell>
          <cell r="C77">
            <v>99</v>
          </cell>
          <cell r="D77" t="str">
            <v>SAÍDA</v>
          </cell>
          <cell r="E77">
            <v>1.19</v>
          </cell>
          <cell r="F77">
            <v>0</v>
          </cell>
          <cell r="G77">
            <v>0</v>
          </cell>
          <cell r="H77">
            <v>1.19</v>
          </cell>
          <cell r="I77">
            <v>-1.19</v>
          </cell>
          <cell r="J77" t="str">
            <v>Custo Corretagem</v>
          </cell>
          <cell r="K77" t="str">
            <v>CUSTOS</v>
          </cell>
          <cell r="L77" t="str">
            <v>BMF</v>
          </cell>
        </row>
        <row r="78">
          <cell r="B78">
            <v>42551</v>
          </cell>
          <cell r="C78">
            <v>99</v>
          </cell>
          <cell r="D78" t="str">
            <v>SAÍDA</v>
          </cell>
          <cell r="E78">
            <v>1.65</v>
          </cell>
          <cell r="F78">
            <v>0</v>
          </cell>
          <cell r="G78">
            <v>0</v>
          </cell>
          <cell r="H78">
            <v>1.65</v>
          </cell>
          <cell r="I78">
            <v>-1.65</v>
          </cell>
          <cell r="J78" t="str">
            <v>Custo Corretagem</v>
          </cell>
          <cell r="K78" t="str">
            <v>CUSTOS</v>
          </cell>
          <cell r="L78" t="str">
            <v>BMF</v>
          </cell>
        </row>
        <row r="79">
          <cell r="B79">
            <v>42460</v>
          </cell>
          <cell r="C79">
            <v>99</v>
          </cell>
          <cell r="D79" t="str">
            <v>SAÍDA</v>
          </cell>
          <cell r="E79">
            <v>30</v>
          </cell>
          <cell r="F79">
            <v>0</v>
          </cell>
          <cell r="G79">
            <v>0</v>
          </cell>
          <cell r="H79">
            <v>30</v>
          </cell>
          <cell r="I79">
            <v>-30</v>
          </cell>
          <cell r="J79" t="str">
            <v>Custo ordens</v>
          </cell>
          <cell r="K79" t="str">
            <v>CUSTOS</v>
          </cell>
          <cell r="L79" t="str">
            <v>ORDEM</v>
          </cell>
        </row>
        <row r="80">
          <cell r="B80">
            <v>42551</v>
          </cell>
          <cell r="C80">
            <v>99</v>
          </cell>
          <cell r="D80" t="str">
            <v>SAÍDA</v>
          </cell>
          <cell r="E80">
            <v>20</v>
          </cell>
          <cell r="F80">
            <v>0</v>
          </cell>
          <cell r="G80">
            <v>0</v>
          </cell>
          <cell r="H80">
            <v>20</v>
          </cell>
          <cell r="I80">
            <v>-20</v>
          </cell>
          <cell r="J80" t="str">
            <v>Custo ordens</v>
          </cell>
          <cell r="K80" t="str">
            <v>CUSTOS</v>
          </cell>
          <cell r="L80" t="str">
            <v>ORDEM</v>
          </cell>
        </row>
        <row r="81">
          <cell r="B81">
            <v>42643</v>
          </cell>
          <cell r="C81">
            <v>99</v>
          </cell>
          <cell r="D81" t="str">
            <v>SAÍDA</v>
          </cell>
          <cell r="E81">
            <v>18.96</v>
          </cell>
          <cell r="F81">
            <v>0</v>
          </cell>
          <cell r="G81">
            <v>0</v>
          </cell>
          <cell r="H81">
            <v>18.96</v>
          </cell>
          <cell r="I81">
            <v>-18.96</v>
          </cell>
          <cell r="J81" t="str">
            <v>Taxa Op. Tesouro Direto</v>
          </cell>
          <cell r="K81" t="str">
            <v>CUSTOS</v>
          </cell>
          <cell r="L81" t="str">
            <v>TAXAS</v>
          </cell>
        </row>
        <row r="82">
          <cell r="B82">
            <v>42369</v>
          </cell>
          <cell r="C82">
            <v>99</v>
          </cell>
          <cell r="D82" t="str">
            <v>SAÍDA</v>
          </cell>
          <cell r="E82">
            <v>10</v>
          </cell>
          <cell r="F82">
            <v>3</v>
          </cell>
          <cell r="G82">
            <v>0</v>
          </cell>
          <cell r="H82">
            <v>30</v>
          </cell>
          <cell r="I82">
            <v>-30</v>
          </cell>
          <cell r="J82" t="str">
            <v>Taxas de custódia acumuladas</v>
          </cell>
          <cell r="K82" t="str">
            <v>CUSTOS</v>
          </cell>
          <cell r="L82" t="str">
            <v>CUSTÓDIA</v>
          </cell>
        </row>
        <row r="83">
          <cell r="B83">
            <v>42460</v>
          </cell>
          <cell r="C83">
            <v>99</v>
          </cell>
          <cell r="D83" t="str">
            <v>SAÍDA</v>
          </cell>
          <cell r="E83">
            <v>10</v>
          </cell>
          <cell r="F83">
            <v>2</v>
          </cell>
          <cell r="G83">
            <v>0</v>
          </cell>
          <cell r="H83">
            <v>20</v>
          </cell>
          <cell r="I83">
            <v>-20</v>
          </cell>
          <cell r="J83" t="str">
            <v>Taxas de custódia acumuladas</v>
          </cell>
          <cell r="K83" t="str">
            <v>CUSTOS</v>
          </cell>
          <cell r="L83" t="str">
            <v>CUSTÓDIA</v>
          </cell>
        </row>
        <row r="84">
          <cell r="B84">
            <v>42551</v>
          </cell>
          <cell r="C84">
            <v>99</v>
          </cell>
          <cell r="D84" t="str">
            <v>SAÍDA</v>
          </cell>
          <cell r="E84">
            <v>10</v>
          </cell>
          <cell r="F84">
            <v>2</v>
          </cell>
          <cell r="G84">
            <v>0</v>
          </cell>
          <cell r="H84">
            <v>20</v>
          </cell>
          <cell r="I84">
            <v>-20</v>
          </cell>
          <cell r="J84" t="str">
            <v>Taxas de custódia acumuladas</v>
          </cell>
          <cell r="K84" t="str">
            <v>CUSTOS</v>
          </cell>
          <cell r="L84" t="str">
            <v>CUSTÓDIA</v>
          </cell>
        </row>
        <row r="85">
          <cell r="B85">
            <v>42643</v>
          </cell>
          <cell r="C85">
            <v>99</v>
          </cell>
          <cell r="D85" t="str">
            <v>SAÍDA</v>
          </cell>
          <cell r="E85">
            <v>10</v>
          </cell>
          <cell r="F85">
            <v>3</v>
          </cell>
          <cell r="G85">
            <v>0</v>
          </cell>
          <cell r="H85">
            <v>30</v>
          </cell>
          <cell r="I85">
            <v>-10</v>
          </cell>
          <cell r="J85" t="str">
            <v>Taxas de custódia acumuladas</v>
          </cell>
          <cell r="K85" t="str">
            <v>CUSTOS</v>
          </cell>
          <cell r="L85" t="str">
            <v>CUSTÓDIA</v>
          </cell>
        </row>
        <row r="86">
          <cell r="B86">
            <v>42735</v>
          </cell>
          <cell r="C86">
            <v>99</v>
          </cell>
          <cell r="D86" t="str">
            <v>SAÍDA</v>
          </cell>
          <cell r="E86">
            <v>10</v>
          </cell>
          <cell r="F86">
            <v>3</v>
          </cell>
          <cell r="G86">
            <v>0</v>
          </cell>
          <cell r="H86">
            <v>30</v>
          </cell>
          <cell r="I86">
            <v>-20</v>
          </cell>
          <cell r="J86" t="str">
            <v>Taxas de custódia acumuladas</v>
          </cell>
          <cell r="K86" t="str">
            <v>CUSTOS</v>
          </cell>
          <cell r="L86" t="str">
            <v>CUSTÓDIA</v>
          </cell>
        </row>
        <row r="87">
          <cell r="B87">
            <v>42735</v>
          </cell>
          <cell r="C87">
            <v>3</v>
          </cell>
          <cell r="D87" t="str">
            <v>ITSA3</v>
          </cell>
          <cell r="E87">
            <v>4.95</v>
          </cell>
          <cell r="F87">
            <v>0</v>
          </cell>
          <cell r="G87">
            <v>0</v>
          </cell>
          <cell r="H87">
            <v>4.95</v>
          </cell>
          <cell r="I87">
            <v>4.95</v>
          </cell>
          <cell r="J87" t="str">
            <v>Rendimento itausa</v>
          </cell>
          <cell r="K87" t="str">
            <v>AÇÕES</v>
          </cell>
          <cell r="L87" t="str">
            <v>DIVIDENDOS</v>
          </cell>
        </row>
        <row r="88">
          <cell r="B88">
            <v>42735</v>
          </cell>
          <cell r="C88" t="str">
            <v>JULIANA</v>
          </cell>
          <cell r="D88" t="str">
            <v>ENTRADA</v>
          </cell>
          <cell r="E88">
            <v>1400</v>
          </cell>
          <cell r="F88">
            <v>0</v>
          </cell>
          <cell r="G88">
            <v>0</v>
          </cell>
          <cell r="H88">
            <v>1400</v>
          </cell>
          <cell r="I88">
            <v>1400</v>
          </cell>
          <cell r="J88" t="str">
            <v>Aporte realizado aproximadamente em out/16</v>
          </cell>
          <cell r="K88" t="str">
            <v>CARTEIRA</v>
          </cell>
          <cell r="L88" t="str">
            <v>APORTES</v>
          </cell>
        </row>
        <row r="89">
          <cell r="B89">
            <v>42735</v>
          </cell>
          <cell r="C89" t="str">
            <v>JUNIOR</v>
          </cell>
          <cell r="D89" t="str">
            <v>ENTRADA</v>
          </cell>
          <cell r="E89">
            <v>4240</v>
          </cell>
          <cell r="F89">
            <v>0</v>
          </cell>
          <cell r="G89">
            <v>0</v>
          </cell>
          <cell r="H89">
            <v>4240</v>
          </cell>
          <cell r="I89">
            <v>4240</v>
          </cell>
          <cell r="J89" t="str">
            <v>Aporte realizado em out/16</v>
          </cell>
          <cell r="K89" t="str">
            <v>CARTEIRA</v>
          </cell>
          <cell r="L89" t="str">
            <v>APORTES</v>
          </cell>
        </row>
        <row r="90">
          <cell r="B90">
            <v>42735</v>
          </cell>
          <cell r="C90">
            <v>99</v>
          </cell>
          <cell r="D90" t="str">
            <v>SAÍDA</v>
          </cell>
          <cell r="E90">
            <v>240</v>
          </cell>
          <cell r="F90">
            <v>0</v>
          </cell>
          <cell r="G90">
            <v>0</v>
          </cell>
          <cell r="H90">
            <v>240</v>
          </cell>
          <cell r="I90">
            <v>-240</v>
          </cell>
          <cell r="J90" t="str">
            <v>Referente ao Album pago com caixa da cia</v>
          </cell>
          <cell r="K90" t="str">
            <v>DESPESAS</v>
          </cell>
          <cell r="L90" t="str">
            <v>DESPESAS</v>
          </cell>
        </row>
        <row r="91">
          <cell r="B91">
            <v>42735</v>
          </cell>
          <cell r="C91">
            <v>1</v>
          </cell>
          <cell r="D91" t="str">
            <v>SHUL4</v>
          </cell>
          <cell r="E91">
            <v>5.15</v>
          </cell>
          <cell r="F91">
            <v>300</v>
          </cell>
          <cell r="G91">
            <v>0</v>
          </cell>
          <cell r="H91">
            <v>1545</v>
          </cell>
          <cell r="I91">
            <v>-1545</v>
          </cell>
          <cell r="J91" t="str">
            <v>Compra de 400 papéis da schulz</v>
          </cell>
          <cell r="K91" t="str">
            <v>AÇÕES</v>
          </cell>
          <cell r="L91" t="str">
            <v>COMPRA</v>
          </cell>
        </row>
        <row r="92">
          <cell r="B92">
            <v>42735</v>
          </cell>
          <cell r="C92">
            <v>3</v>
          </cell>
          <cell r="D92" t="str">
            <v>ITSA3</v>
          </cell>
          <cell r="E92">
            <v>8.33</v>
          </cell>
          <cell r="F92">
            <v>300</v>
          </cell>
          <cell r="G92">
            <v>0</v>
          </cell>
          <cell r="H92">
            <v>2499</v>
          </cell>
          <cell r="I92">
            <v>-2499</v>
          </cell>
          <cell r="J92" t="str">
            <v>Compra de 400 papéis da itaúsa</v>
          </cell>
          <cell r="K92" t="str">
            <v>AÇÕES</v>
          </cell>
          <cell r="L92" t="str">
            <v>COMPRA</v>
          </cell>
        </row>
        <row r="93">
          <cell r="B93">
            <v>42735</v>
          </cell>
          <cell r="C93">
            <v>2</v>
          </cell>
          <cell r="D93" t="str">
            <v>CGRA4</v>
          </cell>
          <cell r="E93">
            <v>15.83</v>
          </cell>
          <cell r="F93">
            <v>100</v>
          </cell>
          <cell r="G93">
            <v>0</v>
          </cell>
          <cell r="H93">
            <v>1583</v>
          </cell>
          <cell r="I93">
            <v>-1583</v>
          </cell>
          <cell r="J93" t="str">
            <v>Compra de 400 papéis da grazziotin</v>
          </cell>
          <cell r="K93" t="str">
            <v>AÇÕES</v>
          </cell>
          <cell r="L93" t="str">
            <v>COMPRA</v>
          </cell>
        </row>
        <row r="94">
          <cell r="B94">
            <v>42735</v>
          </cell>
          <cell r="C94">
            <v>99</v>
          </cell>
          <cell r="D94" t="str">
            <v>SAÍDA</v>
          </cell>
          <cell r="E94">
            <v>30</v>
          </cell>
          <cell r="F94">
            <v>0</v>
          </cell>
          <cell r="G94">
            <v>0</v>
          </cell>
          <cell r="H94">
            <v>30</v>
          </cell>
          <cell r="I94">
            <v>-30</v>
          </cell>
          <cell r="J94" t="str">
            <v>Custo ordens</v>
          </cell>
          <cell r="K94" t="str">
            <v>CUSTOS</v>
          </cell>
          <cell r="L94" t="str">
            <v>ORDEM</v>
          </cell>
        </row>
        <row r="95">
          <cell r="B95">
            <v>42735</v>
          </cell>
          <cell r="C95">
            <v>99</v>
          </cell>
          <cell r="D95" t="str">
            <v>SAÍDA</v>
          </cell>
          <cell r="E95">
            <v>2.41</v>
          </cell>
          <cell r="F95">
            <v>0</v>
          </cell>
          <cell r="G95">
            <v>0</v>
          </cell>
          <cell r="H95">
            <v>2.41</v>
          </cell>
          <cell r="I95">
            <v>-2.41</v>
          </cell>
          <cell r="J95" t="str">
            <v>Custo Corretagem</v>
          </cell>
          <cell r="K95" t="str">
            <v>CUSTOS</v>
          </cell>
          <cell r="L95" t="str">
            <v>BMF</v>
          </cell>
        </row>
        <row r="96">
          <cell r="B96">
            <v>42735</v>
          </cell>
          <cell r="C96">
            <v>7</v>
          </cell>
          <cell r="D96" t="str">
            <v>GRND3</v>
          </cell>
          <cell r="E96">
            <v>25.3</v>
          </cell>
          <cell r="F96">
            <v>0</v>
          </cell>
          <cell r="G96">
            <v>0</v>
          </cell>
          <cell r="H96">
            <v>25.3</v>
          </cell>
          <cell r="I96">
            <v>25.3</v>
          </cell>
          <cell r="J96" t="str">
            <v>Rendimento grendene</v>
          </cell>
          <cell r="K96" t="str">
            <v>AÇÕES</v>
          </cell>
          <cell r="L96" t="str">
            <v>DIVIDENDOS</v>
          </cell>
        </row>
        <row r="97">
          <cell r="B97">
            <v>42735</v>
          </cell>
          <cell r="C97">
            <v>6</v>
          </cell>
          <cell r="D97" t="str">
            <v>HGTX3</v>
          </cell>
          <cell r="E97">
            <v>24.85</v>
          </cell>
          <cell r="F97">
            <v>0</v>
          </cell>
          <cell r="G97">
            <v>0</v>
          </cell>
          <cell r="H97">
            <v>24.85</v>
          </cell>
          <cell r="I97">
            <v>24.85</v>
          </cell>
          <cell r="J97" t="str">
            <v>Rendimento hering</v>
          </cell>
          <cell r="K97" t="str">
            <v>AÇÕES</v>
          </cell>
          <cell r="L97" t="str">
            <v>DIVIDENDOS</v>
          </cell>
        </row>
        <row r="98">
          <cell r="B98">
            <v>42735</v>
          </cell>
          <cell r="C98">
            <v>1</v>
          </cell>
          <cell r="D98" t="str">
            <v>SHUL4</v>
          </cell>
          <cell r="E98">
            <v>92.17</v>
          </cell>
          <cell r="F98">
            <v>0</v>
          </cell>
          <cell r="G98">
            <v>-13.28</v>
          </cell>
          <cell r="H98">
            <v>78.89</v>
          </cell>
          <cell r="I98">
            <v>78.349999999999994</v>
          </cell>
          <cell r="J98" t="str">
            <v>Rendimento schulz</v>
          </cell>
          <cell r="K98" t="str">
            <v>AÇÕES</v>
          </cell>
          <cell r="L98" t="str">
            <v>DIVIDENDOS</v>
          </cell>
        </row>
        <row r="99">
          <cell r="B99">
            <v>42735</v>
          </cell>
          <cell r="C99">
            <v>99</v>
          </cell>
          <cell r="D99" t="str">
            <v>SAÍDA</v>
          </cell>
          <cell r="E99">
            <v>10</v>
          </cell>
          <cell r="F99">
            <v>1</v>
          </cell>
          <cell r="G99">
            <v>0</v>
          </cell>
          <cell r="H99">
            <v>10</v>
          </cell>
          <cell r="I99">
            <v>-10</v>
          </cell>
          <cell r="J99" t="str">
            <v>Taxa de custódia novembro</v>
          </cell>
          <cell r="K99" t="str">
            <v>CUSTOS</v>
          </cell>
          <cell r="L99" t="str">
            <v>CUSTÓDIA</v>
          </cell>
        </row>
        <row r="100">
          <cell r="B100">
            <v>42735</v>
          </cell>
          <cell r="C100">
            <v>4</v>
          </cell>
          <cell r="D100" t="str">
            <v>TAEE11</v>
          </cell>
          <cell r="E100">
            <v>12.11</v>
          </cell>
          <cell r="F100">
            <v>0</v>
          </cell>
          <cell r="G100">
            <v>0</v>
          </cell>
          <cell r="H100">
            <v>12.11</v>
          </cell>
          <cell r="I100">
            <v>12.11</v>
          </cell>
          <cell r="J100" t="str">
            <v>Rendimento taesa</v>
          </cell>
          <cell r="K100" t="str">
            <v>AÇÕES</v>
          </cell>
          <cell r="L100" t="str">
            <v>DIVIDENDOS</v>
          </cell>
        </row>
        <row r="101">
          <cell r="B101">
            <v>42735</v>
          </cell>
          <cell r="C101">
            <v>4</v>
          </cell>
          <cell r="D101" t="str">
            <v>TAEE11</v>
          </cell>
          <cell r="E101">
            <v>42.68</v>
          </cell>
          <cell r="F101">
            <v>0</v>
          </cell>
          <cell r="G101">
            <v>-6.4</v>
          </cell>
          <cell r="H101">
            <v>36.28</v>
          </cell>
          <cell r="I101">
            <v>36.28</v>
          </cell>
          <cell r="J101" t="str">
            <v>Rendimento taesa</v>
          </cell>
          <cell r="K101" t="str">
            <v>AÇÕES</v>
          </cell>
          <cell r="L101" t="str">
            <v>JSCP</v>
          </cell>
        </row>
        <row r="102">
          <cell r="B102">
            <v>42735</v>
          </cell>
          <cell r="C102">
            <v>6</v>
          </cell>
          <cell r="D102" t="str">
            <v>HGTX3</v>
          </cell>
          <cell r="E102">
            <v>26.1</v>
          </cell>
          <cell r="F102">
            <v>0</v>
          </cell>
          <cell r="G102">
            <v>-3.91</v>
          </cell>
          <cell r="H102">
            <v>22.19</v>
          </cell>
          <cell r="I102">
            <v>22.19</v>
          </cell>
          <cell r="J102" t="str">
            <v>Rendimento hering</v>
          </cell>
          <cell r="K102" t="str">
            <v>AÇÕES</v>
          </cell>
          <cell r="L102" t="str">
            <v>JSCP</v>
          </cell>
        </row>
        <row r="103">
          <cell r="B103">
            <v>42825</v>
          </cell>
          <cell r="C103">
            <v>99</v>
          </cell>
          <cell r="D103" t="str">
            <v>SAÍDA</v>
          </cell>
          <cell r="E103">
            <v>19.22</v>
          </cell>
          <cell r="F103">
            <v>0</v>
          </cell>
          <cell r="G103">
            <v>0</v>
          </cell>
          <cell r="H103">
            <v>19.22</v>
          </cell>
          <cell r="I103">
            <v>-19.22</v>
          </cell>
          <cell r="J103" t="str">
            <v>Taxas Operação Tesouro Direto</v>
          </cell>
          <cell r="K103" t="str">
            <v>CUSTOS</v>
          </cell>
          <cell r="L103" t="str">
            <v>TAXAS</v>
          </cell>
        </row>
        <row r="104">
          <cell r="B104">
            <v>42825</v>
          </cell>
          <cell r="C104">
            <v>9</v>
          </cell>
          <cell r="D104" t="str">
            <v>NTNF</v>
          </cell>
          <cell r="E104">
            <v>187.18</v>
          </cell>
          <cell r="F104">
            <v>0</v>
          </cell>
          <cell r="G104">
            <v>-34.17</v>
          </cell>
          <cell r="H104">
            <v>153.01</v>
          </cell>
          <cell r="I104">
            <v>153.01</v>
          </cell>
          <cell r="J104" t="str">
            <v>Rendimentos título semestral, líquido de IR</v>
          </cell>
          <cell r="K104" t="str">
            <v>RENDA FIXA</v>
          </cell>
          <cell r="L104" t="str">
            <v>JUROS</v>
          </cell>
        </row>
        <row r="105">
          <cell r="B105">
            <v>42825</v>
          </cell>
          <cell r="C105">
            <v>99</v>
          </cell>
          <cell r="D105" t="str">
            <v>SAÍDA</v>
          </cell>
          <cell r="E105">
            <v>10</v>
          </cell>
          <cell r="F105">
            <v>1</v>
          </cell>
          <cell r="G105">
            <v>0</v>
          </cell>
          <cell r="H105">
            <v>10</v>
          </cell>
          <cell r="I105">
            <v>-10</v>
          </cell>
          <cell r="J105" t="str">
            <v>Taxa de custódia dezembro</v>
          </cell>
          <cell r="K105" t="str">
            <v>CUSTOS</v>
          </cell>
          <cell r="L105" t="str">
            <v>CUSTÓDIA</v>
          </cell>
        </row>
        <row r="106">
          <cell r="B106">
            <v>42825</v>
          </cell>
          <cell r="C106">
            <v>3</v>
          </cell>
          <cell r="D106" t="str">
            <v>ITSA3</v>
          </cell>
          <cell r="E106">
            <v>9.4499999999999993</v>
          </cell>
          <cell r="F106">
            <v>0</v>
          </cell>
          <cell r="G106">
            <v>0</v>
          </cell>
          <cell r="H106">
            <v>9.4499999999999993</v>
          </cell>
          <cell r="I106">
            <v>9.4499999999999993</v>
          </cell>
          <cell r="J106" t="str">
            <v>Rendimento itausa</v>
          </cell>
          <cell r="K106" t="str">
            <v>AÇÕES</v>
          </cell>
          <cell r="L106" t="str">
            <v>DIVIDENDOS</v>
          </cell>
        </row>
        <row r="107">
          <cell r="B107">
            <v>42825</v>
          </cell>
          <cell r="C107" t="str">
            <v>JULIANA</v>
          </cell>
          <cell r="D107" t="str">
            <v>ENTRADA</v>
          </cell>
          <cell r="E107">
            <v>5500</v>
          </cell>
          <cell r="F107">
            <v>0</v>
          </cell>
          <cell r="G107">
            <v>0</v>
          </cell>
          <cell r="H107">
            <v>5500</v>
          </cell>
          <cell r="I107">
            <v>5500</v>
          </cell>
          <cell r="J107" t="str">
            <v>Aporte realizado aproximadamente em jan/17</v>
          </cell>
          <cell r="K107" t="str">
            <v>CARTEIRA</v>
          </cell>
          <cell r="L107" t="str">
            <v>APORTES</v>
          </cell>
        </row>
        <row r="108">
          <cell r="B108">
            <v>42825</v>
          </cell>
          <cell r="C108" t="str">
            <v>JUNIOR</v>
          </cell>
          <cell r="D108" t="str">
            <v>ENTRADA</v>
          </cell>
          <cell r="E108">
            <v>1100</v>
          </cell>
          <cell r="F108">
            <v>0</v>
          </cell>
          <cell r="G108">
            <v>0</v>
          </cell>
          <cell r="H108">
            <v>1100</v>
          </cell>
          <cell r="I108">
            <v>1100</v>
          </cell>
          <cell r="J108" t="str">
            <v>Aporte realizado aproximadamente em jan/17</v>
          </cell>
          <cell r="K108" t="str">
            <v>CARTEIRA</v>
          </cell>
          <cell r="L108" t="str">
            <v>APORTES</v>
          </cell>
        </row>
        <row r="109">
          <cell r="B109">
            <v>42825</v>
          </cell>
          <cell r="C109">
            <v>12</v>
          </cell>
          <cell r="D109" t="str">
            <v>POUPANÇA</v>
          </cell>
          <cell r="E109">
            <v>1900</v>
          </cell>
          <cell r="F109">
            <v>0</v>
          </cell>
          <cell r="G109">
            <v>0</v>
          </cell>
          <cell r="H109">
            <v>1900</v>
          </cell>
          <cell r="I109">
            <v>1900</v>
          </cell>
          <cell r="J109" t="str">
            <v>Montante retirado Poupança</v>
          </cell>
          <cell r="K109" t="str">
            <v>RENDA FIXA</v>
          </cell>
          <cell r="L109" t="str">
            <v>RESGATE</v>
          </cell>
        </row>
        <row r="110">
          <cell r="B110">
            <v>42825</v>
          </cell>
          <cell r="C110">
            <v>3</v>
          </cell>
          <cell r="D110" t="str">
            <v>ITSA3</v>
          </cell>
          <cell r="E110">
            <v>8.6</v>
          </cell>
          <cell r="F110">
            <v>300</v>
          </cell>
          <cell r="G110">
            <v>0</v>
          </cell>
          <cell r="H110">
            <v>2580</v>
          </cell>
          <cell r="I110">
            <v>-2580</v>
          </cell>
          <cell r="J110" t="str">
            <v>Compra de 400 papéis da itaúsa</v>
          </cell>
          <cell r="K110" t="str">
            <v>AÇÕES</v>
          </cell>
          <cell r="L110" t="str">
            <v>COMPRA</v>
          </cell>
        </row>
        <row r="111">
          <cell r="B111">
            <v>42825</v>
          </cell>
          <cell r="C111">
            <v>4</v>
          </cell>
          <cell r="D111" t="str">
            <v>TAEE11</v>
          </cell>
          <cell r="E111">
            <v>21.99</v>
          </cell>
          <cell r="F111">
            <v>100</v>
          </cell>
          <cell r="G111">
            <v>0</v>
          </cell>
          <cell r="H111">
            <v>2199</v>
          </cell>
          <cell r="I111">
            <v>-2199</v>
          </cell>
          <cell r="J111" t="str">
            <v>Compra de 400 papéis da taesa</v>
          </cell>
          <cell r="K111" t="str">
            <v>AÇÕES</v>
          </cell>
          <cell r="L111" t="str">
            <v>COMPRA</v>
          </cell>
        </row>
        <row r="112">
          <cell r="B112">
            <v>42825</v>
          </cell>
          <cell r="C112">
            <v>1</v>
          </cell>
          <cell r="D112" t="str">
            <v>SHUL4</v>
          </cell>
          <cell r="E112">
            <v>5.14</v>
          </cell>
          <cell r="F112">
            <v>200</v>
          </cell>
          <cell r="G112">
            <v>0</v>
          </cell>
          <cell r="H112">
            <v>1028</v>
          </cell>
          <cell r="I112">
            <v>-1028</v>
          </cell>
          <cell r="J112" t="str">
            <v>Compra de 400 papéis da schulz</v>
          </cell>
          <cell r="K112" t="str">
            <v>AÇÕES</v>
          </cell>
          <cell r="L112" t="str">
            <v>COMPRA</v>
          </cell>
        </row>
        <row r="113">
          <cell r="B113">
            <v>42825</v>
          </cell>
          <cell r="C113">
            <v>13</v>
          </cell>
          <cell r="D113" t="str">
            <v>WEGE3</v>
          </cell>
          <cell r="E113">
            <v>15.29</v>
          </cell>
          <cell r="F113">
            <v>200</v>
          </cell>
          <cell r="G113">
            <v>0</v>
          </cell>
          <cell r="H113">
            <v>3058</v>
          </cell>
          <cell r="I113">
            <v>-3058</v>
          </cell>
          <cell r="J113" t="str">
            <v>Compra de 400 papéis da schulz</v>
          </cell>
          <cell r="K113" t="str">
            <v>AÇÕES</v>
          </cell>
          <cell r="L113" t="str">
            <v>COMPRA</v>
          </cell>
        </row>
        <row r="114">
          <cell r="B114">
            <v>42825</v>
          </cell>
          <cell r="C114">
            <v>99</v>
          </cell>
          <cell r="D114" t="str">
            <v>SAÍDA</v>
          </cell>
          <cell r="E114">
            <v>3.6800000000002902</v>
          </cell>
          <cell r="F114">
            <v>0</v>
          </cell>
          <cell r="G114">
            <v>0</v>
          </cell>
          <cell r="H114">
            <v>3.6800000000002902</v>
          </cell>
          <cell r="I114">
            <v>-3.6800000000002902</v>
          </cell>
          <cell r="J114" t="str">
            <v>Custo Corretagem</v>
          </cell>
          <cell r="K114" t="str">
            <v>CUSTOS</v>
          </cell>
          <cell r="L114" t="str">
            <v>BMF</v>
          </cell>
        </row>
        <row r="115">
          <cell r="B115">
            <v>42825</v>
          </cell>
          <cell r="C115">
            <v>99</v>
          </cell>
          <cell r="D115" t="str">
            <v>SAÍDA</v>
          </cell>
          <cell r="E115">
            <v>40</v>
          </cell>
          <cell r="F115">
            <v>0</v>
          </cell>
          <cell r="G115">
            <v>0</v>
          </cell>
          <cell r="H115">
            <v>40</v>
          </cell>
          <cell r="I115">
            <v>-40</v>
          </cell>
          <cell r="J115" t="str">
            <v>Custo ordens</v>
          </cell>
          <cell r="K115" t="str">
            <v>CUSTOS</v>
          </cell>
          <cell r="L115" t="str">
            <v>ORDEM</v>
          </cell>
        </row>
        <row r="116">
          <cell r="B116">
            <v>42825</v>
          </cell>
          <cell r="C116">
            <v>99</v>
          </cell>
          <cell r="D116" t="str">
            <v>SAÍDA</v>
          </cell>
          <cell r="E116">
            <v>10</v>
          </cell>
          <cell r="F116">
            <v>1</v>
          </cell>
          <cell r="G116">
            <v>0</v>
          </cell>
          <cell r="H116">
            <v>10</v>
          </cell>
          <cell r="I116">
            <v>-10</v>
          </cell>
          <cell r="J116" t="str">
            <v>Taxa de custódia fevereiro</v>
          </cell>
          <cell r="K116" t="str">
            <v>CUSTOS</v>
          </cell>
          <cell r="L116" t="str">
            <v>CUSTÓDIA</v>
          </cell>
        </row>
        <row r="117">
          <cell r="B117">
            <v>42825</v>
          </cell>
          <cell r="C117">
            <v>3</v>
          </cell>
          <cell r="D117" t="str">
            <v>ITSA3</v>
          </cell>
          <cell r="E117">
            <v>45.57</v>
          </cell>
          <cell r="F117">
            <v>0</v>
          </cell>
          <cell r="G117">
            <v>-6.8299999999999983</v>
          </cell>
          <cell r="H117">
            <v>38.74</v>
          </cell>
          <cell r="I117">
            <v>38.74</v>
          </cell>
          <cell r="J117" t="str">
            <v>Rendimento itausa</v>
          </cell>
          <cell r="K117" t="str">
            <v>AÇÕES</v>
          </cell>
          <cell r="L117" t="str">
            <v>JSCP</v>
          </cell>
        </row>
        <row r="118">
          <cell r="B118">
            <v>42825</v>
          </cell>
          <cell r="C118">
            <v>3</v>
          </cell>
          <cell r="D118" t="str">
            <v>ITSA3</v>
          </cell>
          <cell r="E118">
            <v>30.337799999999998</v>
          </cell>
          <cell r="F118">
            <v>0</v>
          </cell>
          <cell r="G118">
            <v>-4.627799999999997</v>
          </cell>
          <cell r="H118">
            <v>25.71</v>
          </cell>
          <cell r="I118">
            <v>25.71</v>
          </cell>
          <cell r="J118" t="str">
            <v>Rendimento itausa</v>
          </cell>
          <cell r="K118" t="str">
            <v>AÇÕES</v>
          </cell>
          <cell r="L118" t="str">
            <v>JSCP</v>
          </cell>
        </row>
        <row r="119">
          <cell r="B119">
            <v>42825</v>
          </cell>
          <cell r="C119">
            <v>3</v>
          </cell>
          <cell r="D119" t="str">
            <v>ITSA3</v>
          </cell>
          <cell r="E119">
            <v>143.53800000000001</v>
          </cell>
          <cell r="F119">
            <v>0</v>
          </cell>
          <cell r="G119">
            <v>-21.438000000000017</v>
          </cell>
          <cell r="H119">
            <v>122.1</v>
          </cell>
          <cell r="I119">
            <v>122.1</v>
          </cell>
          <cell r="J119" t="str">
            <v>Rendimento itausa</v>
          </cell>
          <cell r="K119" t="str">
            <v>AÇÕES</v>
          </cell>
          <cell r="L119" t="str">
            <v>JSCP</v>
          </cell>
        </row>
        <row r="120">
          <cell r="B120">
            <v>42825</v>
          </cell>
          <cell r="C120">
            <v>13</v>
          </cell>
          <cell r="D120" t="str">
            <v>WEGE3</v>
          </cell>
          <cell r="E120">
            <v>12.73</v>
          </cell>
          <cell r="F120">
            <v>0</v>
          </cell>
          <cell r="G120">
            <v>0</v>
          </cell>
          <cell r="H120">
            <v>12.73</v>
          </cell>
          <cell r="I120">
            <v>12.73</v>
          </cell>
          <cell r="J120" t="str">
            <v>Rendimento WEG</v>
          </cell>
          <cell r="K120" t="str">
            <v>AÇÕES</v>
          </cell>
          <cell r="L120" t="str">
            <v>DIVIDENDOS</v>
          </cell>
        </row>
        <row r="121">
          <cell r="B121">
            <v>42825</v>
          </cell>
          <cell r="C121">
            <v>3</v>
          </cell>
          <cell r="D121" t="str">
            <v>ITSA3</v>
          </cell>
          <cell r="E121">
            <v>13.95</v>
          </cell>
          <cell r="F121">
            <v>0</v>
          </cell>
          <cell r="G121">
            <v>0</v>
          </cell>
          <cell r="H121">
            <v>13.95</v>
          </cell>
          <cell r="I121">
            <v>13.95</v>
          </cell>
          <cell r="J121" t="str">
            <v>Rendimento itausa</v>
          </cell>
          <cell r="K121" t="str">
            <v>AÇÕES</v>
          </cell>
          <cell r="L121" t="str">
            <v>DIVIDENDOS</v>
          </cell>
        </row>
        <row r="122">
          <cell r="B122">
            <v>42825</v>
          </cell>
          <cell r="C122">
            <v>99</v>
          </cell>
          <cell r="D122" t="str">
            <v>SAÍDA</v>
          </cell>
          <cell r="E122">
            <v>10</v>
          </cell>
          <cell r="F122">
            <v>1</v>
          </cell>
          <cell r="G122">
            <v>0</v>
          </cell>
          <cell r="H122">
            <v>10</v>
          </cell>
          <cell r="I122">
            <v>-10</v>
          </cell>
          <cell r="J122" t="str">
            <v>Taxa de custódia março</v>
          </cell>
          <cell r="K122" t="str">
            <v>CUSTOS</v>
          </cell>
          <cell r="L122" t="str">
            <v>CUSTÓDIA</v>
          </cell>
        </row>
        <row r="123">
          <cell r="B123">
            <v>42825</v>
          </cell>
          <cell r="C123">
            <v>3</v>
          </cell>
          <cell r="D123" t="str">
            <v>ITSA3</v>
          </cell>
          <cell r="E123">
            <v>110.48235294117647</v>
          </cell>
          <cell r="F123">
            <v>0</v>
          </cell>
          <cell r="G123">
            <v>-16.572352941176501</v>
          </cell>
          <cell r="H123">
            <v>93.91</v>
          </cell>
          <cell r="I123">
            <v>93.91</v>
          </cell>
          <cell r="J123" t="str">
            <v>Rendimento itausa</v>
          </cell>
          <cell r="K123" t="str">
            <v>AÇÕES</v>
          </cell>
          <cell r="L123" t="str">
            <v>JSCP</v>
          </cell>
        </row>
        <row r="124">
          <cell r="B124">
            <v>42916</v>
          </cell>
          <cell r="C124">
            <v>2</v>
          </cell>
          <cell r="D124" t="str">
            <v>CGRA4</v>
          </cell>
          <cell r="E124">
            <v>344.65499999999997</v>
          </cell>
          <cell r="F124">
            <v>0</v>
          </cell>
          <cell r="G124">
            <v>-44.954999999999984</v>
          </cell>
          <cell r="H124">
            <v>299.7</v>
          </cell>
          <cell r="I124">
            <v>299.7</v>
          </cell>
          <cell r="J124" t="str">
            <v>Rendimento grazziotin</v>
          </cell>
          <cell r="K124" t="str">
            <v>AÇÕES</v>
          </cell>
          <cell r="L124" t="str">
            <v>JSCP</v>
          </cell>
        </row>
        <row r="125">
          <cell r="B125">
            <v>42916</v>
          </cell>
          <cell r="C125">
            <v>7</v>
          </cell>
          <cell r="D125" t="str">
            <v>GRND3</v>
          </cell>
          <cell r="E125">
            <v>6.18</v>
          </cell>
          <cell r="F125">
            <v>0</v>
          </cell>
          <cell r="G125">
            <v>0</v>
          </cell>
          <cell r="H125">
            <v>6.18</v>
          </cell>
          <cell r="I125">
            <v>6.18</v>
          </cell>
          <cell r="J125" t="str">
            <v>Rendimento grendene</v>
          </cell>
          <cell r="K125" t="str">
            <v>AÇÕES</v>
          </cell>
          <cell r="L125" t="str">
            <v>DIVIDENDOS</v>
          </cell>
        </row>
        <row r="126">
          <cell r="B126">
            <v>42916</v>
          </cell>
          <cell r="C126">
            <v>7</v>
          </cell>
          <cell r="D126" t="str">
            <v>GRND3</v>
          </cell>
          <cell r="E126">
            <v>42.262499999999996</v>
          </cell>
          <cell r="F126">
            <v>0</v>
          </cell>
          <cell r="G126">
            <v>-5.5124999999999957</v>
          </cell>
          <cell r="H126">
            <v>36.75</v>
          </cell>
          <cell r="I126">
            <v>36.75</v>
          </cell>
          <cell r="J126" t="str">
            <v>Rendimento grendene</v>
          </cell>
          <cell r="K126" t="str">
            <v>AÇÕES</v>
          </cell>
          <cell r="L126" t="str">
            <v>JSCP</v>
          </cell>
        </row>
        <row r="127">
          <cell r="B127">
            <v>42916</v>
          </cell>
          <cell r="C127">
            <v>5</v>
          </cell>
          <cell r="D127" t="str">
            <v>LREN3</v>
          </cell>
          <cell r="E127">
            <v>11.96</v>
          </cell>
          <cell r="F127">
            <v>0</v>
          </cell>
          <cell r="G127">
            <v>0</v>
          </cell>
          <cell r="H127">
            <v>11.96</v>
          </cell>
          <cell r="I127">
            <v>11.96</v>
          </cell>
          <cell r="J127" t="str">
            <v>Rendimento renner</v>
          </cell>
          <cell r="K127" t="str">
            <v>AÇÕES</v>
          </cell>
          <cell r="L127" t="str">
            <v>DIVIDENDOS</v>
          </cell>
        </row>
        <row r="128">
          <cell r="B128">
            <v>42916</v>
          </cell>
          <cell r="C128">
            <v>5</v>
          </cell>
          <cell r="D128" t="str">
            <v>LREN3</v>
          </cell>
          <cell r="E128">
            <v>5.4450000000000003</v>
          </cell>
          <cell r="F128">
            <v>0</v>
          </cell>
          <cell r="G128">
            <v>0.81674999999999998</v>
          </cell>
          <cell r="H128">
            <v>5.4450000000000003</v>
          </cell>
          <cell r="I128">
            <v>5.4450000000000003</v>
          </cell>
          <cell r="J128" t="str">
            <v>Rendimento renner</v>
          </cell>
          <cell r="K128" t="str">
            <v>AÇÕES</v>
          </cell>
          <cell r="L128" t="str">
            <v>JSCP</v>
          </cell>
        </row>
        <row r="129">
          <cell r="B129">
            <v>42916</v>
          </cell>
          <cell r="C129">
            <v>5</v>
          </cell>
          <cell r="D129" t="str">
            <v>LREN3</v>
          </cell>
          <cell r="E129">
            <v>5.94</v>
          </cell>
          <cell r="F129">
            <v>0</v>
          </cell>
          <cell r="G129">
            <v>0.89100000000000001</v>
          </cell>
          <cell r="H129">
            <v>5.94</v>
          </cell>
          <cell r="I129">
            <v>5.94</v>
          </cell>
          <cell r="J129" t="str">
            <v>Rendimento renner</v>
          </cell>
          <cell r="K129" t="str">
            <v>AÇÕES</v>
          </cell>
          <cell r="L129" t="str">
            <v>JSCP</v>
          </cell>
        </row>
        <row r="130">
          <cell r="B130">
            <v>42916</v>
          </cell>
          <cell r="C130">
            <v>5</v>
          </cell>
          <cell r="D130" t="str">
            <v>LREN3</v>
          </cell>
          <cell r="E130">
            <v>6.18</v>
          </cell>
          <cell r="F130">
            <v>0</v>
          </cell>
          <cell r="G130">
            <v>0.92699999999999994</v>
          </cell>
          <cell r="H130">
            <v>6.18</v>
          </cell>
          <cell r="I130">
            <v>6.18</v>
          </cell>
          <cell r="J130" t="str">
            <v>Rendimento renner</v>
          </cell>
          <cell r="K130" t="str">
            <v>AÇÕES</v>
          </cell>
          <cell r="L130" t="str">
            <v>JSCP</v>
          </cell>
        </row>
        <row r="131">
          <cell r="B131">
            <v>42916</v>
          </cell>
          <cell r="C131">
            <v>99</v>
          </cell>
          <cell r="D131" t="str">
            <v>SAÍDA</v>
          </cell>
          <cell r="E131">
            <v>10</v>
          </cell>
          <cell r="F131">
            <v>1</v>
          </cell>
          <cell r="G131">
            <v>0</v>
          </cell>
          <cell r="H131">
            <v>10</v>
          </cell>
          <cell r="I131">
            <v>-10</v>
          </cell>
          <cell r="J131" t="str">
            <v>Taxa de custódia abril</v>
          </cell>
          <cell r="K131" t="str">
            <v>CUSTOS</v>
          </cell>
          <cell r="L131" t="str">
            <v>CUSTÓDIA</v>
          </cell>
        </row>
        <row r="132">
          <cell r="B132">
            <v>42916</v>
          </cell>
          <cell r="C132" t="str">
            <v>JUNIOR</v>
          </cell>
          <cell r="D132" t="str">
            <v>ENTRADA</v>
          </cell>
          <cell r="E132">
            <v>5400</v>
          </cell>
          <cell r="F132">
            <v>0</v>
          </cell>
          <cell r="G132">
            <v>0</v>
          </cell>
          <cell r="H132">
            <v>5400</v>
          </cell>
          <cell r="I132">
            <v>5400</v>
          </cell>
          <cell r="J132" t="str">
            <v>Aporte realizado aproximadamente em maio/17</v>
          </cell>
          <cell r="K132" t="str">
            <v>CARTEIRA</v>
          </cell>
          <cell r="L132" t="str">
            <v>APORTES</v>
          </cell>
        </row>
        <row r="133">
          <cell r="B133">
            <v>42916</v>
          </cell>
          <cell r="C133">
            <v>4</v>
          </cell>
          <cell r="D133" t="str">
            <v>TAEE11</v>
          </cell>
          <cell r="E133">
            <v>101.43</v>
          </cell>
          <cell r="F133">
            <v>0</v>
          </cell>
          <cell r="G133">
            <v>0</v>
          </cell>
          <cell r="H133">
            <v>101.43</v>
          </cell>
          <cell r="I133">
            <v>101.43</v>
          </cell>
          <cell r="J133" t="str">
            <v>Rendimento taesa</v>
          </cell>
          <cell r="K133" t="str">
            <v>AÇÕES</v>
          </cell>
          <cell r="L133" t="str">
            <v>DIVIDENDOS</v>
          </cell>
        </row>
        <row r="134">
          <cell r="B134">
            <v>42916</v>
          </cell>
          <cell r="C134">
            <v>7</v>
          </cell>
          <cell r="D134" t="str">
            <v>GRND3</v>
          </cell>
          <cell r="E134">
            <v>22.97</v>
          </cell>
          <cell r="F134">
            <v>0</v>
          </cell>
          <cell r="G134">
            <v>0</v>
          </cell>
          <cell r="H134">
            <v>22.97</v>
          </cell>
          <cell r="I134">
            <v>22.97</v>
          </cell>
          <cell r="J134" t="str">
            <v>Rendimento grendene</v>
          </cell>
          <cell r="K134" t="str">
            <v>AÇÕES</v>
          </cell>
          <cell r="L134" t="str">
            <v>DIVIDENDOS</v>
          </cell>
        </row>
        <row r="135">
          <cell r="B135">
            <v>42916</v>
          </cell>
          <cell r="C135">
            <v>7</v>
          </cell>
          <cell r="D135" t="str">
            <v>GRND3</v>
          </cell>
          <cell r="E135">
            <v>9.9764705882352942</v>
          </cell>
          <cell r="F135">
            <v>0</v>
          </cell>
          <cell r="G135">
            <v>-1.4964705882352938</v>
          </cell>
          <cell r="H135">
            <v>8.48</v>
          </cell>
          <cell r="I135">
            <v>8.48</v>
          </cell>
          <cell r="J135" t="str">
            <v>Rendimento grendene</v>
          </cell>
          <cell r="K135" t="str">
            <v>AÇÕES</v>
          </cell>
          <cell r="L135" t="str">
            <v>JSCP</v>
          </cell>
        </row>
        <row r="136">
          <cell r="B136">
            <v>42916</v>
          </cell>
          <cell r="C136">
            <v>1</v>
          </cell>
          <cell r="D136" t="str">
            <v>SHUL4</v>
          </cell>
          <cell r="E136">
            <v>69.099999999999994</v>
          </cell>
          <cell r="F136">
            <v>0</v>
          </cell>
          <cell r="G136">
            <v>0</v>
          </cell>
          <cell r="H136">
            <v>69.099999999999994</v>
          </cell>
          <cell r="I136">
            <v>69.099999999999994</v>
          </cell>
          <cell r="J136" t="str">
            <v>Rendimento schulz</v>
          </cell>
          <cell r="K136" t="str">
            <v>AÇÕES</v>
          </cell>
          <cell r="L136" t="str">
            <v>DIVIDENDOS</v>
          </cell>
        </row>
        <row r="137">
          <cell r="B137">
            <v>42916</v>
          </cell>
          <cell r="C137">
            <v>6</v>
          </cell>
          <cell r="D137" t="str">
            <v>HGTX3</v>
          </cell>
          <cell r="E137">
            <v>46.61</v>
          </cell>
          <cell r="F137">
            <v>0</v>
          </cell>
          <cell r="G137">
            <v>0</v>
          </cell>
          <cell r="H137">
            <v>46.61</v>
          </cell>
          <cell r="I137">
            <v>46.61</v>
          </cell>
          <cell r="J137" t="str">
            <v>Rendimento hering</v>
          </cell>
          <cell r="K137" t="str">
            <v>AÇÕES</v>
          </cell>
          <cell r="L137" t="str">
            <v>DIVIDENDOS</v>
          </cell>
        </row>
        <row r="138">
          <cell r="B138">
            <v>42916</v>
          </cell>
          <cell r="C138">
            <v>4</v>
          </cell>
          <cell r="D138" t="str">
            <v>TAEE11</v>
          </cell>
          <cell r="E138">
            <v>58.07</v>
          </cell>
          <cell r="F138">
            <v>0</v>
          </cell>
          <cell r="G138">
            <v>0</v>
          </cell>
          <cell r="H138">
            <v>58.07</v>
          </cell>
          <cell r="I138">
            <v>58.07</v>
          </cell>
          <cell r="J138" t="str">
            <v>Rendimento taesa</v>
          </cell>
          <cell r="K138" t="str">
            <v>AÇÕES</v>
          </cell>
          <cell r="L138" t="str">
            <v>DIVIDENDOS</v>
          </cell>
        </row>
        <row r="139">
          <cell r="B139">
            <v>42916</v>
          </cell>
          <cell r="C139">
            <v>4</v>
          </cell>
          <cell r="D139" t="str">
            <v>TAEE11</v>
          </cell>
          <cell r="E139">
            <v>45.352941176470587</v>
          </cell>
          <cell r="F139">
            <v>0</v>
          </cell>
          <cell r="G139">
            <v>-6.8029411764705898</v>
          </cell>
          <cell r="H139">
            <v>38.549999999999997</v>
          </cell>
          <cell r="I139">
            <v>38.549999999999997</v>
          </cell>
          <cell r="J139" t="str">
            <v>Rendimento taesa</v>
          </cell>
          <cell r="K139" t="str">
            <v>AÇÕES</v>
          </cell>
          <cell r="L139" t="str">
            <v>JSCP</v>
          </cell>
        </row>
        <row r="140">
          <cell r="B140">
            <v>42916</v>
          </cell>
          <cell r="C140">
            <v>14</v>
          </cell>
          <cell r="D140" t="str">
            <v>BBSE3</v>
          </cell>
          <cell r="E140">
            <v>29.8</v>
          </cell>
          <cell r="F140">
            <v>100</v>
          </cell>
          <cell r="G140">
            <v>0</v>
          </cell>
          <cell r="H140">
            <v>2980</v>
          </cell>
          <cell r="I140">
            <v>-2980</v>
          </cell>
          <cell r="J140" t="str">
            <v>Compra de 100 papéis do bb seguridades</v>
          </cell>
          <cell r="K140" t="str">
            <v>AÇÕES</v>
          </cell>
          <cell r="L140" t="str">
            <v>COMPRA</v>
          </cell>
        </row>
        <row r="141">
          <cell r="B141">
            <v>42916</v>
          </cell>
          <cell r="C141">
            <v>15</v>
          </cell>
          <cell r="D141" t="str">
            <v>VALE5</v>
          </cell>
          <cell r="E141">
            <v>25.81</v>
          </cell>
          <cell r="F141">
            <v>100</v>
          </cell>
          <cell r="G141">
            <v>0</v>
          </cell>
          <cell r="H141">
            <v>2581</v>
          </cell>
          <cell r="I141">
            <v>-2581</v>
          </cell>
          <cell r="J141" t="str">
            <v>Compra de 100 papéis da vale</v>
          </cell>
          <cell r="K141" t="str">
            <v>AÇÕES</v>
          </cell>
          <cell r="L141" t="str">
            <v>COMPRA</v>
          </cell>
        </row>
        <row r="142">
          <cell r="B142">
            <v>42916</v>
          </cell>
          <cell r="C142">
            <v>99</v>
          </cell>
          <cell r="D142" t="str">
            <v>SAÍDA</v>
          </cell>
          <cell r="E142">
            <v>3.6800000000002902</v>
          </cell>
          <cell r="F142">
            <v>0</v>
          </cell>
          <cell r="G142">
            <v>0</v>
          </cell>
          <cell r="H142">
            <v>2.19</v>
          </cell>
          <cell r="I142">
            <v>-2.19</v>
          </cell>
          <cell r="J142" t="str">
            <v>Custo Corretagem</v>
          </cell>
          <cell r="K142" t="str">
            <v>CUSTOS</v>
          </cell>
          <cell r="L142" t="str">
            <v>BMF</v>
          </cell>
        </row>
        <row r="143">
          <cell r="B143">
            <v>42916</v>
          </cell>
          <cell r="C143">
            <v>99</v>
          </cell>
          <cell r="D143" t="str">
            <v>SAÍDA</v>
          </cell>
          <cell r="E143">
            <v>20</v>
          </cell>
          <cell r="F143">
            <v>0</v>
          </cell>
          <cell r="G143">
            <v>0</v>
          </cell>
          <cell r="H143">
            <v>20</v>
          </cell>
          <cell r="I143">
            <v>-20</v>
          </cell>
          <cell r="J143" t="str">
            <v>Custo ordens</v>
          </cell>
          <cell r="K143" t="str">
            <v>CUSTOS</v>
          </cell>
          <cell r="L143" t="str">
            <v>ORDEM</v>
          </cell>
        </row>
        <row r="144">
          <cell r="B144">
            <v>42916</v>
          </cell>
          <cell r="C144">
            <v>99</v>
          </cell>
          <cell r="D144" t="str">
            <v>SAÍDA</v>
          </cell>
          <cell r="E144">
            <v>10</v>
          </cell>
          <cell r="F144">
            <v>1</v>
          </cell>
          <cell r="G144">
            <v>0</v>
          </cell>
          <cell r="H144">
            <v>10</v>
          </cell>
          <cell r="I144">
            <v>-10</v>
          </cell>
          <cell r="J144" t="str">
            <v>Taxa de custódia abril</v>
          </cell>
          <cell r="K144" t="str">
            <v>CUSTOS</v>
          </cell>
          <cell r="L144" t="str">
            <v>CUSTÓDIA</v>
          </cell>
        </row>
        <row r="145">
          <cell r="B145">
            <v>43008</v>
          </cell>
          <cell r="C145">
            <v>6</v>
          </cell>
          <cell r="D145" t="str">
            <v>HGTX3</v>
          </cell>
          <cell r="E145">
            <v>26.670588235294119</v>
          </cell>
          <cell r="F145">
            <v>0</v>
          </cell>
          <cell r="G145">
            <v>-4.0005882352941171</v>
          </cell>
          <cell r="H145">
            <v>22.67</v>
          </cell>
          <cell r="I145">
            <v>22.67</v>
          </cell>
          <cell r="J145" t="str">
            <v>Rendimento hering</v>
          </cell>
          <cell r="K145" t="str">
            <v>AÇÕES</v>
          </cell>
          <cell r="L145" t="str">
            <v>JSCP</v>
          </cell>
        </row>
        <row r="146">
          <cell r="B146">
            <v>43008</v>
          </cell>
          <cell r="C146">
            <v>1</v>
          </cell>
          <cell r="D146" t="str">
            <v>ITSA3</v>
          </cell>
          <cell r="E146">
            <v>13.95</v>
          </cell>
          <cell r="F146">
            <v>0</v>
          </cell>
          <cell r="G146">
            <v>0</v>
          </cell>
          <cell r="H146">
            <v>13.95</v>
          </cell>
          <cell r="I146">
            <v>13.95</v>
          </cell>
          <cell r="J146" t="str">
            <v>Rendimento itausa</v>
          </cell>
          <cell r="K146" t="str">
            <v>AÇÕES</v>
          </cell>
          <cell r="L146" t="str">
            <v>DIVIDENDOS</v>
          </cell>
        </row>
        <row r="147">
          <cell r="B147">
            <v>43008</v>
          </cell>
          <cell r="C147">
            <v>99</v>
          </cell>
          <cell r="D147" t="str">
            <v>SAÍDA</v>
          </cell>
          <cell r="E147">
            <v>19.22</v>
          </cell>
          <cell r="F147">
            <v>0</v>
          </cell>
          <cell r="G147">
            <v>0</v>
          </cell>
          <cell r="H147">
            <v>24.1</v>
          </cell>
          <cell r="I147">
            <v>-24.1</v>
          </cell>
          <cell r="J147" t="str">
            <v>Taxas Operação Tesouro Direto</v>
          </cell>
          <cell r="K147" t="str">
            <v>CUSTOS</v>
          </cell>
          <cell r="L147" t="str">
            <v>TAXAS</v>
          </cell>
        </row>
        <row r="148">
          <cell r="B148">
            <v>43008</v>
          </cell>
          <cell r="C148">
            <v>9</v>
          </cell>
          <cell r="D148" t="str">
            <v>NTNF</v>
          </cell>
          <cell r="E148">
            <v>185.3</v>
          </cell>
          <cell r="F148">
            <v>0</v>
          </cell>
          <cell r="G148">
            <v>-34.17</v>
          </cell>
          <cell r="H148">
            <v>151.13</v>
          </cell>
          <cell r="I148">
            <v>151.13</v>
          </cell>
          <cell r="J148" t="str">
            <v>Rendimentos título semestral, líquido de IR</v>
          </cell>
          <cell r="K148" t="str">
            <v>RENDA FIXA</v>
          </cell>
          <cell r="L148" t="str">
            <v>JUROS</v>
          </cell>
        </row>
        <row r="149">
          <cell r="B149">
            <v>42916</v>
          </cell>
          <cell r="C149" t="str">
            <v>MARIANA</v>
          </cell>
          <cell r="D149" t="str">
            <v>ENTRADA</v>
          </cell>
          <cell r="E149">
            <v>10000</v>
          </cell>
          <cell r="F149">
            <v>0</v>
          </cell>
          <cell r="G149">
            <v>0</v>
          </cell>
          <cell r="H149">
            <v>10000</v>
          </cell>
          <cell r="I149">
            <v>10000</v>
          </cell>
          <cell r="J149" t="str">
            <v>Aporte realizado</v>
          </cell>
          <cell r="K149" t="str">
            <v>CARTEIRA</v>
          </cell>
          <cell r="L149" t="str">
            <v>APORTES</v>
          </cell>
        </row>
        <row r="150">
          <cell r="B150">
            <v>42916</v>
          </cell>
          <cell r="C150" t="str">
            <v>JUNIOR</v>
          </cell>
          <cell r="D150" t="str">
            <v>ENTRADA</v>
          </cell>
          <cell r="E150">
            <v>10000</v>
          </cell>
          <cell r="F150">
            <v>0</v>
          </cell>
          <cell r="G150">
            <v>0</v>
          </cell>
          <cell r="H150">
            <v>10000</v>
          </cell>
          <cell r="I150">
            <v>10000</v>
          </cell>
          <cell r="J150" t="str">
            <v>Aporte realizado</v>
          </cell>
          <cell r="K150" t="str">
            <v>CARTEIRA</v>
          </cell>
          <cell r="L150" t="str">
            <v>APORTES</v>
          </cell>
        </row>
        <row r="151">
          <cell r="B151">
            <v>42916</v>
          </cell>
          <cell r="C151" t="str">
            <v>JULIANA</v>
          </cell>
          <cell r="D151" t="str">
            <v>ENTRADA</v>
          </cell>
          <cell r="E151">
            <v>10000</v>
          </cell>
          <cell r="F151">
            <v>0</v>
          </cell>
          <cell r="G151">
            <v>0</v>
          </cell>
          <cell r="H151">
            <v>10000</v>
          </cell>
          <cell r="I151">
            <v>10000</v>
          </cell>
          <cell r="J151" t="str">
            <v>Aporte realizado</v>
          </cell>
          <cell r="K151" t="str">
            <v>CARTEIRA</v>
          </cell>
          <cell r="L151" t="str">
            <v>APORTES</v>
          </cell>
        </row>
        <row r="152">
          <cell r="B152">
            <v>42916</v>
          </cell>
          <cell r="C152">
            <v>3</v>
          </cell>
          <cell r="D152" t="str">
            <v>ITSA3</v>
          </cell>
          <cell r="E152">
            <v>8.6999999999999993</v>
          </cell>
          <cell r="F152">
            <v>500</v>
          </cell>
          <cell r="G152">
            <v>0</v>
          </cell>
          <cell r="H152">
            <v>4350</v>
          </cell>
          <cell r="I152">
            <v>-4350</v>
          </cell>
          <cell r="J152" t="str">
            <v>Compra de 500 papéis da itaúsa</v>
          </cell>
          <cell r="K152" t="str">
            <v>AÇÕES</v>
          </cell>
          <cell r="L152" t="str">
            <v>COMPRA</v>
          </cell>
        </row>
        <row r="153">
          <cell r="B153">
            <v>42916</v>
          </cell>
          <cell r="C153">
            <v>4</v>
          </cell>
          <cell r="D153" t="str">
            <v>TAEE11</v>
          </cell>
          <cell r="E153">
            <v>21.83</v>
          </cell>
          <cell r="F153">
            <v>200</v>
          </cell>
          <cell r="G153">
            <v>0</v>
          </cell>
          <cell r="H153">
            <v>4366</v>
          </cell>
          <cell r="I153">
            <v>-4366</v>
          </cell>
          <cell r="J153" t="str">
            <v>Compra de 200 papéis da taesa</v>
          </cell>
          <cell r="K153" t="str">
            <v>AÇÕES</v>
          </cell>
          <cell r="L153" t="str">
            <v>COMPRA</v>
          </cell>
        </row>
        <row r="154">
          <cell r="B154">
            <v>42916</v>
          </cell>
          <cell r="C154">
            <v>14</v>
          </cell>
          <cell r="D154" t="str">
            <v>BBSE3</v>
          </cell>
          <cell r="E154">
            <v>28.65</v>
          </cell>
          <cell r="F154">
            <v>100</v>
          </cell>
          <cell r="G154">
            <v>0</v>
          </cell>
          <cell r="H154">
            <v>2865</v>
          </cell>
          <cell r="I154">
            <v>-2865</v>
          </cell>
          <cell r="J154" t="str">
            <v>Compra de 100 papéis do bb seguridades</v>
          </cell>
          <cell r="K154" t="str">
            <v>AÇÕES</v>
          </cell>
          <cell r="L154" t="str">
            <v>COMPRA</v>
          </cell>
        </row>
        <row r="155">
          <cell r="B155">
            <v>42916</v>
          </cell>
          <cell r="C155">
            <v>15</v>
          </cell>
          <cell r="D155" t="str">
            <v>VALE5</v>
          </cell>
          <cell r="E155">
            <v>24.6</v>
          </cell>
          <cell r="F155">
            <v>100</v>
          </cell>
          <cell r="G155">
            <v>0</v>
          </cell>
          <cell r="H155">
            <v>2460</v>
          </cell>
          <cell r="I155">
            <v>-2460</v>
          </cell>
          <cell r="J155" t="str">
            <v>Compra de 100 papéis da vale</v>
          </cell>
          <cell r="K155" t="str">
            <v>AÇÕES</v>
          </cell>
          <cell r="L155" t="str">
            <v>COMPRA</v>
          </cell>
        </row>
        <row r="156">
          <cell r="B156">
            <v>42916</v>
          </cell>
          <cell r="C156">
            <v>1</v>
          </cell>
          <cell r="D156" t="str">
            <v>SHUL4</v>
          </cell>
          <cell r="E156">
            <v>6.1</v>
          </cell>
          <cell r="F156">
            <v>900</v>
          </cell>
          <cell r="G156">
            <v>0</v>
          </cell>
          <cell r="H156">
            <v>5483</v>
          </cell>
          <cell r="I156">
            <v>-5483</v>
          </cell>
          <cell r="J156" t="str">
            <v>Compra de 900 papéis da schulz</v>
          </cell>
          <cell r="K156" t="str">
            <v>AÇÕES</v>
          </cell>
          <cell r="L156" t="str">
            <v>COMPRA</v>
          </cell>
        </row>
        <row r="157">
          <cell r="B157">
            <v>43008</v>
          </cell>
          <cell r="C157">
            <v>1</v>
          </cell>
          <cell r="D157" t="str">
            <v>OMGE3</v>
          </cell>
          <cell r="E157">
            <v>15.6</v>
          </cell>
          <cell r="F157">
            <v>384</v>
          </cell>
          <cell r="G157">
            <v>0</v>
          </cell>
          <cell r="H157">
            <v>5990.4</v>
          </cell>
          <cell r="I157">
            <v>-5990.4</v>
          </cell>
          <cell r="J157" t="str">
            <v>Compra de 384 papéis da OMEGA</v>
          </cell>
          <cell r="K157" t="str">
            <v>AÇÕES</v>
          </cell>
          <cell r="L157" t="str">
            <v>COMPRA</v>
          </cell>
        </row>
        <row r="158">
          <cell r="B158">
            <v>42916</v>
          </cell>
          <cell r="C158">
            <v>99</v>
          </cell>
          <cell r="D158" t="str">
            <v>SAÍDA</v>
          </cell>
          <cell r="E158">
            <v>19.11</v>
          </cell>
          <cell r="F158">
            <v>0</v>
          </cell>
          <cell r="G158">
            <v>0</v>
          </cell>
          <cell r="H158">
            <v>19.11</v>
          </cell>
          <cell r="I158">
            <v>-19.11</v>
          </cell>
          <cell r="J158" t="str">
            <v>Custo Corretagem</v>
          </cell>
          <cell r="K158" t="str">
            <v>CUSTOS</v>
          </cell>
          <cell r="L158" t="str">
            <v>BMF</v>
          </cell>
        </row>
        <row r="159">
          <cell r="B159">
            <v>42916</v>
          </cell>
          <cell r="C159">
            <v>99</v>
          </cell>
          <cell r="D159" t="str">
            <v>SAÍDA</v>
          </cell>
          <cell r="E159">
            <v>18.899999999999999</v>
          </cell>
          <cell r="F159">
            <v>5</v>
          </cell>
          <cell r="G159">
            <v>0</v>
          </cell>
          <cell r="H159">
            <v>94.5</v>
          </cell>
          <cell r="I159">
            <v>-94.5</v>
          </cell>
          <cell r="J159" t="str">
            <v>Custo ordens</v>
          </cell>
          <cell r="K159" t="str">
            <v>CUSTOS</v>
          </cell>
          <cell r="L159" t="str">
            <v>ORDEM</v>
          </cell>
        </row>
        <row r="160">
          <cell r="B160">
            <v>43008</v>
          </cell>
          <cell r="C160">
            <v>99</v>
          </cell>
          <cell r="D160" t="str">
            <v>SAÍDA</v>
          </cell>
          <cell r="E160">
            <v>10</v>
          </cell>
          <cell r="F160">
            <v>1</v>
          </cell>
          <cell r="G160">
            <v>0</v>
          </cell>
          <cell r="H160">
            <v>10</v>
          </cell>
          <cell r="I160">
            <v>-10</v>
          </cell>
          <cell r="J160" t="str">
            <v>Taxa de custódia julho</v>
          </cell>
          <cell r="K160" t="str">
            <v>CUSTOS</v>
          </cell>
          <cell r="L160" t="str">
            <v>CUSTÓDIA</v>
          </cell>
        </row>
        <row r="161">
          <cell r="B161">
            <v>43008</v>
          </cell>
          <cell r="C161">
            <v>1</v>
          </cell>
          <cell r="D161" t="str">
            <v>IRBR3</v>
          </cell>
          <cell r="E161">
            <v>28.68</v>
          </cell>
          <cell r="F161">
            <v>100</v>
          </cell>
          <cell r="G161">
            <v>0</v>
          </cell>
          <cell r="H161">
            <v>2868</v>
          </cell>
          <cell r="I161">
            <v>-2868</v>
          </cell>
          <cell r="J161" t="str">
            <v>Compra de 384 papéis da OMEGA</v>
          </cell>
          <cell r="K161" t="str">
            <v>AÇÕES</v>
          </cell>
          <cell r="L161" t="str">
            <v>COMPRA</v>
          </cell>
        </row>
        <row r="162">
          <cell r="B162">
            <v>43008</v>
          </cell>
          <cell r="C162">
            <v>99</v>
          </cell>
          <cell r="D162" t="str">
            <v>SAÍDA</v>
          </cell>
          <cell r="E162">
            <v>8.1199999999999992</v>
          </cell>
          <cell r="F162">
            <v>0</v>
          </cell>
          <cell r="G162">
            <v>0</v>
          </cell>
          <cell r="H162">
            <v>8.1199999999999992</v>
          </cell>
          <cell r="I162">
            <v>-8.1199999999999992</v>
          </cell>
          <cell r="J162" t="str">
            <v>Custo Corretagem</v>
          </cell>
          <cell r="K162" t="str">
            <v>CUSTOS</v>
          </cell>
          <cell r="L162" t="str">
            <v>BMF</v>
          </cell>
        </row>
        <row r="163">
          <cell r="B163">
            <v>43008</v>
          </cell>
          <cell r="C163" t="str">
            <v>JULIANA</v>
          </cell>
          <cell r="D163" t="str">
            <v>ENTRADA</v>
          </cell>
          <cell r="E163">
            <v>2000</v>
          </cell>
          <cell r="F163">
            <v>0</v>
          </cell>
          <cell r="G163">
            <v>0</v>
          </cell>
          <cell r="H163">
            <v>2000</v>
          </cell>
          <cell r="I163">
            <v>2000</v>
          </cell>
          <cell r="J163" t="str">
            <v>Aporte realizado</v>
          </cell>
          <cell r="K163" t="str">
            <v>CARTEIRA</v>
          </cell>
          <cell r="L163" t="str">
            <v>APORTES</v>
          </cell>
        </row>
        <row r="164">
          <cell r="B164">
            <v>43008</v>
          </cell>
          <cell r="C164">
            <v>13</v>
          </cell>
          <cell r="D164" t="str">
            <v>WEGE3</v>
          </cell>
          <cell r="E164">
            <v>12.117647058823531</v>
          </cell>
          <cell r="F164">
            <v>0</v>
          </cell>
          <cell r="G164">
            <v>-1.8176470588235301</v>
          </cell>
          <cell r="H164">
            <v>10.3</v>
          </cell>
          <cell r="I164">
            <v>10.3</v>
          </cell>
          <cell r="J164" t="str">
            <v>Rendimento weg</v>
          </cell>
          <cell r="K164" t="str">
            <v>AÇÕES</v>
          </cell>
          <cell r="L164" t="str">
            <v>JSCP</v>
          </cell>
        </row>
        <row r="165">
          <cell r="B165">
            <v>43008</v>
          </cell>
          <cell r="C165">
            <v>13</v>
          </cell>
          <cell r="D165" t="str">
            <v>WEGE3</v>
          </cell>
          <cell r="E165">
            <v>13.058823529411764</v>
          </cell>
          <cell r="F165">
            <v>0</v>
          </cell>
          <cell r="G165">
            <v>-1.9588235294117649</v>
          </cell>
          <cell r="H165">
            <v>11.1</v>
          </cell>
          <cell r="I165">
            <v>11.1</v>
          </cell>
          <cell r="J165" t="str">
            <v>Rendimento hering</v>
          </cell>
          <cell r="K165" t="str">
            <v>AÇÕES</v>
          </cell>
          <cell r="L165" t="str">
            <v>JSCP</v>
          </cell>
        </row>
        <row r="166">
          <cell r="B166">
            <v>43008</v>
          </cell>
          <cell r="C166">
            <v>3</v>
          </cell>
          <cell r="D166" t="str">
            <v>ITSA3</v>
          </cell>
          <cell r="E166">
            <v>73.470588235294116</v>
          </cell>
          <cell r="F166">
            <v>0</v>
          </cell>
          <cell r="G166">
            <v>-11.020588235294113</v>
          </cell>
          <cell r="H166">
            <v>62.45</v>
          </cell>
          <cell r="I166">
            <v>62.45</v>
          </cell>
          <cell r="J166" t="str">
            <v>Rendimento itausa</v>
          </cell>
          <cell r="K166" t="str">
            <v>AÇÕES</v>
          </cell>
          <cell r="L166" t="str">
            <v>JSCP</v>
          </cell>
        </row>
        <row r="167">
          <cell r="B167">
            <v>43008</v>
          </cell>
          <cell r="C167">
            <v>4</v>
          </cell>
          <cell r="D167" t="str">
            <v>TAEE11</v>
          </cell>
          <cell r="E167">
            <v>40.188235294117646</v>
          </cell>
          <cell r="F167">
            <v>0</v>
          </cell>
          <cell r="G167">
            <v>-6.0282352941176498</v>
          </cell>
          <cell r="H167">
            <v>34.159999999999997</v>
          </cell>
          <cell r="I167">
            <v>34.159999999999997</v>
          </cell>
          <cell r="J167" t="str">
            <v>Rendimento taesa</v>
          </cell>
          <cell r="K167" t="str">
            <v>AÇÕES</v>
          </cell>
          <cell r="L167" t="str">
            <v>JSCP</v>
          </cell>
        </row>
        <row r="168">
          <cell r="B168">
            <v>43008</v>
          </cell>
          <cell r="C168">
            <v>7</v>
          </cell>
          <cell r="D168" t="str">
            <v>GRND3</v>
          </cell>
          <cell r="E168">
            <v>18.48</v>
          </cell>
          <cell r="F168">
            <v>0</v>
          </cell>
          <cell r="G168">
            <v>0</v>
          </cell>
          <cell r="H168">
            <v>18.48</v>
          </cell>
          <cell r="I168">
            <v>18.48</v>
          </cell>
          <cell r="J168" t="str">
            <v>Rendimento grendene</v>
          </cell>
          <cell r="K168" t="str">
            <v>AÇÕES</v>
          </cell>
          <cell r="L168" t="str">
            <v>DIVIDENDOS</v>
          </cell>
        </row>
        <row r="169">
          <cell r="B169">
            <v>43008</v>
          </cell>
          <cell r="C169">
            <v>13</v>
          </cell>
          <cell r="D169" t="str">
            <v>WEGE3</v>
          </cell>
          <cell r="E169">
            <v>10.6</v>
          </cell>
          <cell r="F169">
            <v>0</v>
          </cell>
          <cell r="G169">
            <v>0</v>
          </cell>
          <cell r="H169">
            <v>10.6</v>
          </cell>
          <cell r="I169">
            <v>10.6</v>
          </cell>
          <cell r="J169" t="str">
            <v>Rendimento weg</v>
          </cell>
          <cell r="K169" t="str">
            <v>AÇÕES</v>
          </cell>
          <cell r="L169" t="str">
            <v>DIVIDENDOS</v>
          </cell>
        </row>
        <row r="170">
          <cell r="B170">
            <v>43008</v>
          </cell>
          <cell r="C170">
            <v>6</v>
          </cell>
          <cell r="D170" t="str">
            <v>HGTX3</v>
          </cell>
          <cell r="E170">
            <v>31</v>
          </cell>
          <cell r="F170">
            <v>0</v>
          </cell>
          <cell r="G170">
            <v>0</v>
          </cell>
          <cell r="H170">
            <v>31</v>
          </cell>
          <cell r="I170">
            <v>31</v>
          </cell>
          <cell r="J170" t="str">
            <v>Rendimento hering</v>
          </cell>
          <cell r="K170" t="str">
            <v>AÇÕES</v>
          </cell>
          <cell r="L170" t="str">
            <v>DIVIDENDOS</v>
          </cell>
        </row>
        <row r="171">
          <cell r="B171">
            <v>43008</v>
          </cell>
          <cell r="C171">
            <v>14</v>
          </cell>
          <cell r="D171" t="str">
            <v>BBSE3</v>
          </cell>
          <cell r="E171">
            <v>78.09</v>
          </cell>
          <cell r="F171">
            <v>0</v>
          </cell>
          <cell r="G171">
            <v>0</v>
          </cell>
          <cell r="H171">
            <v>78.09</v>
          </cell>
          <cell r="I171">
            <v>78.09</v>
          </cell>
          <cell r="J171" t="str">
            <v>Rendimento bb seguridade</v>
          </cell>
          <cell r="K171" t="str">
            <v>AÇÕES</v>
          </cell>
          <cell r="L171" t="str">
            <v>DIVIDENDOS</v>
          </cell>
        </row>
        <row r="172">
          <cell r="B172">
            <v>43008</v>
          </cell>
          <cell r="C172">
            <v>4</v>
          </cell>
          <cell r="D172" t="str">
            <v>TAEE11</v>
          </cell>
          <cell r="E172">
            <v>0.39</v>
          </cell>
          <cell r="F172">
            <v>0</v>
          </cell>
          <cell r="G172">
            <v>0</v>
          </cell>
          <cell r="H172">
            <v>0.39</v>
          </cell>
          <cell r="I172">
            <v>0.39</v>
          </cell>
          <cell r="J172" t="str">
            <v>Rendimento taesa</v>
          </cell>
          <cell r="K172" t="str">
            <v>AÇÕES</v>
          </cell>
          <cell r="L172" t="str">
            <v>DIVIDENDOS</v>
          </cell>
        </row>
        <row r="173">
          <cell r="B173">
            <v>43008</v>
          </cell>
          <cell r="C173">
            <v>14</v>
          </cell>
          <cell r="D173" t="str">
            <v>BBSE3</v>
          </cell>
          <cell r="E173">
            <v>78.09</v>
          </cell>
          <cell r="F173">
            <v>0</v>
          </cell>
          <cell r="G173">
            <v>0</v>
          </cell>
          <cell r="H173">
            <v>78.09</v>
          </cell>
          <cell r="I173">
            <v>78.09</v>
          </cell>
          <cell r="J173" t="str">
            <v>Rendimento bb seguridade</v>
          </cell>
          <cell r="K173" t="str">
            <v>AÇÕES</v>
          </cell>
          <cell r="L173" t="str">
            <v>DIVIDENDOS</v>
          </cell>
        </row>
        <row r="174">
          <cell r="B174">
            <v>43008</v>
          </cell>
          <cell r="C174">
            <v>14</v>
          </cell>
          <cell r="D174" t="str">
            <v>BBSE3</v>
          </cell>
          <cell r="E174">
            <v>0.83</v>
          </cell>
          <cell r="F174">
            <v>0</v>
          </cell>
          <cell r="G174">
            <v>0</v>
          </cell>
          <cell r="H174">
            <v>0.83</v>
          </cell>
          <cell r="I174">
            <v>0.83</v>
          </cell>
          <cell r="J174" t="str">
            <v>Rendimento bb seguridade</v>
          </cell>
          <cell r="K174" t="str">
            <v>AÇÕES</v>
          </cell>
          <cell r="L174" t="str">
            <v>DIVIDENDOS</v>
          </cell>
        </row>
        <row r="175">
          <cell r="B175">
            <v>43008</v>
          </cell>
          <cell r="C175">
            <v>14</v>
          </cell>
          <cell r="D175" t="str">
            <v>ITSA3</v>
          </cell>
          <cell r="E175">
            <v>39.505882352941178</v>
          </cell>
          <cell r="F175">
            <v>0</v>
          </cell>
          <cell r="G175">
            <v>-5.9258823529411799</v>
          </cell>
          <cell r="H175">
            <v>33.58</v>
          </cell>
          <cell r="I175">
            <v>33.58</v>
          </cell>
          <cell r="J175" t="str">
            <v>Rendimento itausa</v>
          </cell>
          <cell r="K175" t="str">
            <v>AÇÕES</v>
          </cell>
          <cell r="L175" t="str">
            <v>JSCP</v>
          </cell>
        </row>
        <row r="176">
          <cell r="B176">
            <v>43008</v>
          </cell>
          <cell r="C176">
            <v>4</v>
          </cell>
          <cell r="D176" t="str">
            <v>TAEE11</v>
          </cell>
          <cell r="E176">
            <v>0.39</v>
          </cell>
          <cell r="F176">
            <v>0</v>
          </cell>
          <cell r="G176">
            <v>0</v>
          </cell>
          <cell r="H176">
            <v>0.39</v>
          </cell>
          <cell r="I176">
            <v>0.39</v>
          </cell>
          <cell r="J176" t="str">
            <v>Rendimento taesa</v>
          </cell>
          <cell r="K176" t="str">
            <v>AÇÕES</v>
          </cell>
          <cell r="L176" t="str">
            <v>DIVIDENDOS</v>
          </cell>
        </row>
        <row r="177">
          <cell r="B177">
            <v>43008</v>
          </cell>
          <cell r="C177">
            <v>4</v>
          </cell>
          <cell r="D177" t="str">
            <v>TAEE11</v>
          </cell>
          <cell r="E177">
            <v>40.188235294117646</v>
          </cell>
          <cell r="F177">
            <v>0</v>
          </cell>
          <cell r="G177">
            <v>-6.0282352941176498</v>
          </cell>
          <cell r="H177">
            <v>34.159999999999997</v>
          </cell>
          <cell r="I177">
            <v>34.159999999999997</v>
          </cell>
          <cell r="J177" t="str">
            <v>Rendimento taesa</v>
          </cell>
          <cell r="K177" t="str">
            <v>AÇÕES</v>
          </cell>
          <cell r="L177" t="str">
            <v>JSCP</v>
          </cell>
        </row>
        <row r="178">
          <cell r="B178">
            <v>43008</v>
          </cell>
          <cell r="C178">
            <v>4</v>
          </cell>
          <cell r="D178" t="str">
            <v>ITSA3</v>
          </cell>
          <cell r="E178">
            <v>7.5</v>
          </cell>
          <cell r="F178">
            <v>0</v>
          </cell>
          <cell r="G178">
            <v>0</v>
          </cell>
          <cell r="H178">
            <v>7.5</v>
          </cell>
          <cell r="I178">
            <v>7.5</v>
          </cell>
          <cell r="J178" t="str">
            <v>Rendimento itausa</v>
          </cell>
          <cell r="K178" t="str">
            <v>AÇÕES</v>
          </cell>
          <cell r="L178" t="str">
            <v>DIVIDENDOS</v>
          </cell>
        </row>
        <row r="179">
          <cell r="B179">
            <v>43100</v>
          </cell>
          <cell r="C179">
            <v>3</v>
          </cell>
          <cell r="D179" t="str">
            <v>TAEE11</v>
          </cell>
          <cell r="E179">
            <v>25.81</v>
          </cell>
          <cell r="F179">
            <v>0</v>
          </cell>
          <cell r="G179">
            <v>0</v>
          </cell>
          <cell r="H179">
            <v>30.89</v>
          </cell>
          <cell r="I179">
            <v>30.89</v>
          </cell>
          <cell r="J179" t="str">
            <v>Rendimento taesa</v>
          </cell>
          <cell r="K179" t="str">
            <v>AÇÕES</v>
          </cell>
          <cell r="L179" t="str">
            <v>DIVIDENDOS</v>
          </cell>
        </row>
        <row r="180">
          <cell r="B180">
            <v>43100</v>
          </cell>
          <cell r="C180">
            <v>1</v>
          </cell>
          <cell r="D180" t="str">
            <v>TAEE11</v>
          </cell>
          <cell r="E180">
            <v>27.231999999999999</v>
          </cell>
          <cell r="F180">
            <v>0</v>
          </cell>
          <cell r="G180">
            <v>-3.5519999999999996</v>
          </cell>
          <cell r="H180">
            <v>23.68</v>
          </cell>
          <cell r="I180">
            <v>23.68</v>
          </cell>
          <cell r="J180" t="str">
            <v>Rendimento irb</v>
          </cell>
          <cell r="K180" t="str">
            <v>AÇÕES</v>
          </cell>
          <cell r="L180" t="str">
            <v>JSCP</v>
          </cell>
        </row>
        <row r="181">
          <cell r="B181">
            <v>43100</v>
          </cell>
          <cell r="C181">
            <v>1</v>
          </cell>
          <cell r="D181" t="str">
            <v>SHUL4</v>
          </cell>
          <cell r="E181">
            <v>93.713499999999982</v>
          </cell>
          <cell r="F181">
            <v>0</v>
          </cell>
          <cell r="G181">
            <v>23.996500000000012</v>
          </cell>
          <cell r="H181">
            <v>117.71</v>
          </cell>
          <cell r="I181">
            <v>81.489999999999995</v>
          </cell>
          <cell r="J181" t="str">
            <v>Rendimento schulz</v>
          </cell>
          <cell r="K181" t="str">
            <v>AÇÕES</v>
          </cell>
          <cell r="L181" t="str">
            <v>JSCP</v>
          </cell>
        </row>
        <row r="182">
          <cell r="B182">
            <v>43008</v>
          </cell>
          <cell r="C182" t="str">
            <v>MARIANA</v>
          </cell>
          <cell r="D182" t="str">
            <v>SAÍDA</v>
          </cell>
          <cell r="E182">
            <v>300</v>
          </cell>
          <cell r="F182">
            <v>0</v>
          </cell>
          <cell r="G182">
            <v>0</v>
          </cell>
          <cell r="H182">
            <v>300</v>
          </cell>
          <cell r="I182">
            <v>-300</v>
          </cell>
          <cell r="J182" t="str">
            <v>Presente Gabriel e Suzana</v>
          </cell>
          <cell r="K182" t="str">
            <v>CARTEIRA</v>
          </cell>
          <cell r="L182" t="str">
            <v>REDUÇÃO CAPITAL</v>
          </cell>
        </row>
        <row r="183">
          <cell r="B183">
            <v>43008</v>
          </cell>
          <cell r="C183" t="str">
            <v>JULIANA</v>
          </cell>
          <cell r="D183" t="str">
            <v>SAÍDA</v>
          </cell>
          <cell r="E183">
            <v>300</v>
          </cell>
          <cell r="F183">
            <v>0</v>
          </cell>
          <cell r="G183">
            <v>0</v>
          </cell>
          <cell r="H183">
            <v>300</v>
          </cell>
          <cell r="I183">
            <v>-300</v>
          </cell>
          <cell r="J183" t="str">
            <v>Presente Gabriel e Suzana</v>
          </cell>
          <cell r="K183" t="str">
            <v>CARTEIRA</v>
          </cell>
          <cell r="L183" t="str">
            <v>REDUÇÃO CAPITAL</v>
          </cell>
        </row>
        <row r="184">
          <cell r="B184">
            <v>43008</v>
          </cell>
          <cell r="C184" t="str">
            <v>JUNIOR</v>
          </cell>
          <cell r="D184" t="str">
            <v>SAÍDA</v>
          </cell>
          <cell r="E184">
            <v>300</v>
          </cell>
          <cell r="F184">
            <v>0</v>
          </cell>
          <cell r="G184">
            <v>0</v>
          </cell>
          <cell r="H184">
            <v>300</v>
          </cell>
          <cell r="I184">
            <v>-300</v>
          </cell>
          <cell r="J184" t="str">
            <v>Presente Gabriel e Suzana</v>
          </cell>
          <cell r="K184" t="str">
            <v>CARTEIRA</v>
          </cell>
          <cell r="L184" t="str">
            <v>REDUÇÃO CAPITAL</v>
          </cell>
        </row>
        <row r="185">
          <cell r="B185">
            <v>43008</v>
          </cell>
          <cell r="C185" t="str">
            <v>GABRIEL E SUZANA</v>
          </cell>
          <cell r="D185" t="str">
            <v>ENTRADA</v>
          </cell>
          <cell r="E185">
            <v>900</v>
          </cell>
          <cell r="F185">
            <v>0</v>
          </cell>
          <cell r="G185">
            <v>0</v>
          </cell>
          <cell r="H185">
            <v>900</v>
          </cell>
          <cell r="I185">
            <v>900</v>
          </cell>
          <cell r="J185" t="str">
            <v>Aporte realizado</v>
          </cell>
          <cell r="K185" t="str">
            <v>CARTEIRA</v>
          </cell>
          <cell r="L185" t="str">
            <v>APORTES</v>
          </cell>
        </row>
        <row r="186">
          <cell r="B186">
            <v>43008</v>
          </cell>
          <cell r="C186">
            <v>99</v>
          </cell>
          <cell r="D186" t="str">
            <v>SAÍDA</v>
          </cell>
          <cell r="E186">
            <v>600</v>
          </cell>
          <cell r="F186">
            <v>0</v>
          </cell>
          <cell r="G186">
            <v>0</v>
          </cell>
          <cell r="H186">
            <v>600</v>
          </cell>
          <cell r="I186">
            <v>-600</v>
          </cell>
          <cell r="J186" t="str">
            <v>Despesas</v>
          </cell>
          <cell r="K186" t="str">
            <v>DESPESAS</v>
          </cell>
          <cell r="L186" t="str">
            <v>DESPESAS</v>
          </cell>
        </row>
        <row r="187">
          <cell r="B187">
            <v>43100</v>
          </cell>
          <cell r="C187">
            <v>3</v>
          </cell>
          <cell r="D187" t="str">
            <v>ITSA3</v>
          </cell>
          <cell r="E187">
            <v>13.95</v>
          </cell>
          <cell r="F187">
            <v>0</v>
          </cell>
          <cell r="G187">
            <v>0</v>
          </cell>
          <cell r="H187">
            <v>13.95</v>
          </cell>
          <cell r="I187">
            <v>13.95</v>
          </cell>
          <cell r="J187" t="str">
            <v>Rendimento itausa</v>
          </cell>
          <cell r="K187" t="str">
            <v>AÇÕES</v>
          </cell>
          <cell r="L187" t="str">
            <v>DIVIDENDOS</v>
          </cell>
        </row>
        <row r="188">
          <cell r="B188">
            <v>43100</v>
          </cell>
          <cell r="C188">
            <v>99</v>
          </cell>
          <cell r="D188" t="str">
            <v>SAÍDA</v>
          </cell>
          <cell r="E188">
            <v>10</v>
          </cell>
          <cell r="F188">
            <v>1</v>
          </cell>
          <cell r="G188">
            <v>0</v>
          </cell>
          <cell r="H188">
            <v>10</v>
          </cell>
          <cell r="I188">
            <v>-10</v>
          </cell>
          <cell r="J188" t="str">
            <v>Taxa de custódia setembro</v>
          </cell>
          <cell r="K188" t="str">
            <v>CUSTOS</v>
          </cell>
          <cell r="L188" t="str">
            <v>CUSTÓDIA</v>
          </cell>
        </row>
        <row r="189">
          <cell r="B189">
            <v>43100</v>
          </cell>
          <cell r="C189">
            <v>3</v>
          </cell>
          <cell r="D189" t="str">
            <v>HGTX3</v>
          </cell>
          <cell r="E189">
            <v>30.89</v>
          </cell>
          <cell r="F189">
            <v>0</v>
          </cell>
          <cell r="G189">
            <v>0</v>
          </cell>
          <cell r="H189">
            <v>30.89</v>
          </cell>
          <cell r="I189">
            <v>30.89</v>
          </cell>
          <cell r="J189" t="str">
            <v>Rendimento hering</v>
          </cell>
          <cell r="K189" t="str">
            <v>AÇÕES</v>
          </cell>
          <cell r="L189" t="str">
            <v>DIVIDENDOS</v>
          </cell>
        </row>
        <row r="190">
          <cell r="B190">
            <v>43100</v>
          </cell>
          <cell r="C190">
            <v>99</v>
          </cell>
          <cell r="D190" t="str">
            <v>SAÍDA</v>
          </cell>
          <cell r="E190">
            <v>10</v>
          </cell>
          <cell r="F190">
            <v>1</v>
          </cell>
          <cell r="G190">
            <v>0</v>
          </cell>
          <cell r="H190">
            <v>10</v>
          </cell>
          <cell r="I190">
            <v>-10</v>
          </cell>
          <cell r="J190" t="str">
            <v>Taxa de custódia outubro</v>
          </cell>
          <cell r="K190" t="str">
            <v>CUSTOS</v>
          </cell>
          <cell r="L190" t="str">
            <v>CUSTÓDIA</v>
          </cell>
        </row>
        <row r="191">
          <cell r="B191">
            <v>43100</v>
          </cell>
          <cell r="C191">
            <v>1</v>
          </cell>
          <cell r="D191" t="str">
            <v>IRBR3</v>
          </cell>
          <cell r="E191">
            <v>56.890499999999996</v>
          </cell>
          <cell r="F191">
            <v>0</v>
          </cell>
          <cell r="G191">
            <v>-7.420499999999997</v>
          </cell>
          <cell r="H191">
            <v>49.47</v>
          </cell>
          <cell r="I191">
            <v>49.47</v>
          </cell>
          <cell r="J191" t="str">
            <v>Rendimento irb</v>
          </cell>
          <cell r="K191" t="str">
            <v>AÇÕES</v>
          </cell>
          <cell r="L191" t="str">
            <v>JSCP</v>
          </cell>
        </row>
        <row r="192">
          <cell r="B192">
            <v>43100</v>
          </cell>
          <cell r="C192">
            <v>3</v>
          </cell>
          <cell r="D192" t="str">
            <v>GRND3</v>
          </cell>
          <cell r="E192">
            <v>24.43</v>
          </cell>
          <cell r="F192">
            <v>0</v>
          </cell>
          <cell r="G192">
            <v>0</v>
          </cell>
          <cell r="H192">
            <v>30.89</v>
          </cell>
          <cell r="I192">
            <v>30.89</v>
          </cell>
          <cell r="J192" t="str">
            <v>Rendimento grendene</v>
          </cell>
          <cell r="K192" t="str">
            <v>AÇÕES</v>
          </cell>
          <cell r="L192" t="str">
            <v>DIVIDENDOS</v>
          </cell>
        </row>
        <row r="193">
          <cell r="B193">
            <v>43100</v>
          </cell>
          <cell r="C193">
            <v>3</v>
          </cell>
          <cell r="D193" t="str">
            <v>TAEE11</v>
          </cell>
          <cell r="E193">
            <v>25.81</v>
          </cell>
          <cell r="F193">
            <v>0</v>
          </cell>
          <cell r="G193">
            <v>0</v>
          </cell>
          <cell r="H193">
            <v>30.89</v>
          </cell>
          <cell r="I193">
            <v>30.89</v>
          </cell>
          <cell r="J193" t="str">
            <v>Rendimento taesa</v>
          </cell>
          <cell r="K193" t="str">
            <v>AÇÕES</v>
          </cell>
          <cell r="L193" t="str">
            <v>DIVIDENDOS</v>
          </cell>
        </row>
        <row r="194">
          <cell r="B194">
            <v>43100</v>
          </cell>
          <cell r="C194">
            <v>1</v>
          </cell>
          <cell r="D194" t="str">
            <v>TAEE11</v>
          </cell>
          <cell r="E194">
            <v>27.231999999999999</v>
          </cell>
          <cell r="F194">
            <v>0</v>
          </cell>
          <cell r="G194">
            <v>-3.5519999999999996</v>
          </cell>
          <cell r="H194">
            <v>23.68</v>
          </cell>
          <cell r="I194">
            <v>23.68</v>
          </cell>
          <cell r="J194" t="str">
            <v>Rendimento irb</v>
          </cell>
          <cell r="K194" t="str">
            <v>AÇÕES</v>
          </cell>
          <cell r="L194" t="str">
            <v>JSCP</v>
          </cell>
        </row>
        <row r="195">
          <cell r="B195">
            <v>43100</v>
          </cell>
          <cell r="C195">
            <v>1</v>
          </cell>
          <cell r="D195" t="str">
            <v>SHUL4</v>
          </cell>
          <cell r="E195">
            <v>135.36649999999997</v>
          </cell>
          <cell r="F195">
            <v>0</v>
          </cell>
          <cell r="G195">
            <v>-17.65649999999998</v>
          </cell>
          <cell r="H195">
            <v>117.71</v>
          </cell>
          <cell r="I195">
            <v>117.71</v>
          </cell>
          <cell r="J195" t="str">
            <v>Rendimento schulz</v>
          </cell>
          <cell r="K195" t="str">
            <v>AÇÕES</v>
          </cell>
          <cell r="L195" t="str">
            <v>JSCP</v>
          </cell>
        </row>
        <row r="196">
          <cell r="B196">
            <v>43100</v>
          </cell>
          <cell r="C196">
            <v>99</v>
          </cell>
          <cell r="D196" t="str">
            <v>SAÍDA</v>
          </cell>
          <cell r="E196">
            <v>10</v>
          </cell>
          <cell r="F196">
            <v>1</v>
          </cell>
          <cell r="G196">
            <v>0</v>
          </cell>
          <cell r="H196">
            <v>10</v>
          </cell>
          <cell r="I196">
            <v>-10</v>
          </cell>
          <cell r="J196" t="str">
            <v>Taxa de custódia novembro</v>
          </cell>
          <cell r="K196" t="str">
            <v>CUSTOS</v>
          </cell>
          <cell r="L196" t="str">
            <v>CUSTÓDIA</v>
          </cell>
        </row>
        <row r="197">
          <cell r="B197">
            <v>43100</v>
          </cell>
          <cell r="C197">
            <v>3</v>
          </cell>
          <cell r="D197" t="str">
            <v>TAEE11</v>
          </cell>
          <cell r="E197">
            <v>25.81</v>
          </cell>
          <cell r="F197">
            <v>0</v>
          </cell>
          <cell r="G197">
            <v>0</v>
          </cell>
          <cell r="H197">
            <v>30.89</v>
          </cell>
          <cell r="I197">
            <v>30.89</v>
          </cell>
          <cell r="J197" t="str">
            <v>Rendimento taesa</v>
          </cell>
          <cell r="K197" t="str">
            <v>AÇÕES</v>
          </cell>
          <cell r="L197" t="str">
            <v>DIVIDENDOS</v>
          </cell>
        </row>
        <row r="198">
          <cell r="B198">
            <v>43100</v>
          </cell>
          <cell r="C198">
            <v>1</v>
          </cell>
          <cell r="D198" t="str">
            <v>TAEE11</v>
          </cell>
          <cell r="E198">
            <v>27.231999999999999</v>
          </cell>
          <cell r="F198">
            <v>0</v>
          </cell>
          <cell r="G198">
            <v>-3.5519999999999996</v>
          </cell>
          <cell r="H198">
            <v>23.68</v>
          </cell>
          <cell r="I198">
            <v>23.68</v>
          </cell>
          <cell r="J198" t="str">
            <v>Rendimento irb</v>
          </cell>
          <cell r="K198" t="str">
            <v>AÇÕES</v>
          </cell>
          <cell r="L198" t="str">
            <v>JSCP</v>
          </cell>
        </row>
        <row r="199">
          <cell r="B199">
            <v>43100</v>
          </cell>
          <cell r="C199">
            <v>1</v>
          </cell>
          <cell r="D199" t="str">
            <v>SHUL4</v>
          </cell>
          <cell r="E199">
            <v>135.36649999999997</v>
          </cell>
          <cell r="F199">
            <v>0</v>
          </cell>
          <cell r="G199">
            <v>-17.65649999999998</v>
          </cell>
          <cell r="H199">
            <v>117.71</v>
          </cell>
          <cell r="I199">
            <v>117.71</v>
          </cell>
          <cell r="J199" t="str">
            <v>Rendimento schulz</v>
          </cell>
          <cell r="K199" t="str">
            <v>AÇÕES</v>
          </cell>
          <cell r="L199" t="str">
            <v>JSCP</v>
          </cell>
        </row>
        <row r="200">
          <cell r="B200">
            <v>43100</v>
          </cell>
          <cell r="C200">
            <v>99</v>
          </cell>
          <cell r="D200" t="str">
            <v>SAÍDA</v>
          </cell>
          <cell r="E200">
            <v>10</v>
          </cell>
          <cell r="F200">
            <v>1</v>
          </cell>
          <cell r="G200">
            <v>0</v>
          </cell>
          <cell r="H200">
            <v>10</v>
          </cell>
          <cell r="I200">
            <v>-10</v>
          </cell>
          <cell r="J200" t="str">
            <v>Taxa de custódia novembro</v>
          </cell>
          <cell r="K200" t="str">
            <v>CUSTOS</v>
          </cell>
          <cell r="L200" t="str">
            <v>CUSTÓDIA</v>
          </cell>
        </row>
        <row r="201">
          <cell r="B201">
            <v>43100</v>
          </cell>
          <cell r="C201">
            <v>1</v>
          </cell>
          <cell r="D201" t="str">
            <v>SHUL4</v>
          </cell>
          <cell r="E201">
            <v>93.713499999999982</v>
          </cell>
          <cell r="F201">
            <v>0</v>
          </cell>
          <cell r="G201">
            <v>-12.223499999999987</v>
          </cell>
          <cell r="H201">
            <v>81.489999999999995</v>
          </cell>
          <cell r="I201">
            <v>81.489999999999995</v>
          </cell>
          <cell r="J201" t="str">
            <v>Rendimento schulz</v>
          </cell>
          <cell r="K201" t="str">
            <v>AÇÕES</v>
          </cell>
          <cell r="L201" t="str">
            <v>JSCP</v>
          </cell>
        </row>
        <row r="202">
          <cell r="B202">
            <v>43100</v>
          </cell>
          <cell r="C202" t="str">
            <v>JUNIOR</v>
          </cell>
          <cell r="D202" t="str">
            <v>ENTRADA</v>
          </cell>
          <cell r="E202">
            <v>6200</v>
          </cell>
          <cell r="F202">
            <v>0</v>
          </cell>
          <cell r="G202">
            <v>0</v>
          </cell>
          <cell r="H202">
            <v>6200</v>
          </cell>
          <cell r="I202">
            <v>6200</v>
          </cell>
          <cell r="J202" t="str">
            <v>Aporte realizado</v>
          </cell>
          <cell r="K202" t="str">
            <v>CARTEIRA</v>
          </cell>
          <cell r="L202" t="str">
            <v>APORTES</v>
          </cell>
        </row>
        <row r="203">
          <cell r="B203">
            <v>43100</v>
          </cell>
          <cell r="C203">
            <v>3</v>
          </cell>
          <cell r="D203" t="str">
            <v>HGTX3</v>
          </cell>
          <cell r="E203">
            <v>30.89</v>
          </cell>
          <cell r="F203">
            <v>0</v>
          </cell>
          <cell r="G203">
            <v>-8.8300000000000018</v>
          </cell>
          <cell r="H203">
            <v>22.06</v>
          </cell>
          <cell r="I203">
            <v>22.06</v>
          </cell>
          <cell r="J203" t="str">
            <v>Rendimento hering</v>
          </cell>
          <cell r="K203" t="str">
            <v>AÇÕES</v>
          </cell>
          <cell r="L203" t="str">
            <v>JSCP</v>
          </cell>
        </row>
        <row r="204">
          <cell r="B204">
            <v>43100</v>
          </cell>
          <cell r="C204">
            <v>1</v>
          </cell>
          <cell r="D204" t="str">
            <v>OMGE3</v>
          </cell>
          <cell r="E204">
            <v>17.02</v>
          </cell>
          <cell r="F204">
            <v>300</v>
          </cell>
          <cell r="G204">
            <v>0</v>
          </cell>
          <cell r="H204">
            <v>5107</v>
          </cell>
          <cell r="I204">
            <v>-5107</v>
          </cell>
          <cell r="J204" t="str">
            <v>Compra de 384 papéis da OMEGA</v>
          </cell>
          <cell r="K204" t="str">
            <v>AÇÕES</v>
          </cell>
          <cell r="L204" t="str">
            <v>COMPRA</v>
          </cell>
        </row>
        <row r="205">
          <cell r="B205">
            <v>43008</v>
          </cell>
          <cell r="C205">
            <v>99</v>
          </cell>
          <cell r="D205" t="str">
            <v>SAÍDA</v>
          </cell>
          <cell r="E205">
            <v>8.1199999999999992</v>
          </cell>
          <cell r="F205">
            <v>0</v>
          </cell>
          <cell r="G205">
            <v>0</v>
          </cell>
          <cell r="H205">
            <v>11.85</v>
          </cell>
          <cell r="I205">
            <v>-11.85</v>
          </cell>
          <cell r="J205" t="str">
            <v>Custo Corretagem</v>
          </cell>
          <cell r="K205" t="str">
            <v>CUSTOS</v>
          </cell>
          <cell r="L205" t="str">
            <v>BMF</v>
          </cell>
        </row>
        <row r="206">
          <cell r="B206">
            <v>43190</v>
          </cell>
          <cell r="C206">
            <v>99</v>
          </cell>
          <cell r="D206" t="str">
            <v>SAÍDA</v>
          </cell>
          <cell r="E206">
            <v>16.22</v>
          </cell>
          <cell r="F206">
            <v>0</v>
          </cell>
          <cell r="G206">
            <v>0</v>
          </cell>
          <cell r="H206">
            <v>16.22</v>
          </cell>
          <cell r="I206">
            <v>-16.22</v>
          </cell>
          <cell r="J206" t="str">
            <v>Taxas Operação Tesouro Direto</v>
          </cell>
          <cell r="K206" t="str">
            <v>CUSTOS</v>
          </cell>
          <cell r="L206" t="str">
            <v>TAXAS</v>
          </cell>
        </row>
        <row r="207">
          <cell r="B207">
            <v>43190</v>
          </cell>
          <cell r="C207">
            <v>8</v>
          </cell>
          <cell r="D207" t="str">
            <v>LTN</v>
          </cell>
          <cell r="E207">
            <v>3990</v>
          </cell>
          <cell r="F207">
            <v>4</v>
          </cell>
          <cell r="G207">
            <v>-163.47</v>
          </cell>
          <cell r="H207">
            <v>3826.53</v>
          </cell>
          <cell r="I207">
            <v>3826.53</v>
          </cell>
          <cell r="J207" t="str">
            <v>Liquidação Títulos  4 títulos</v>
          </cell>
          <cell r="K207" t="str">
            <v>RENDA FIXA</v>
          </cell>
          <cell r="L207" t="str">
            <v>RESGATE</v>
          </cell>
        </row>
        <row r="208">
          <cell r="B208">
            <v>43190</v>
          </cell>
          <cell r="C208">
            <v>9</v>
          </cell>
          <cell r="D208" t="str">
            <v>NTNF</v>
          </cell>
          <cell r="E208">
            <v>184.96</v>
          </cell>
          <cell r="F208">
            <v>0</v>
          </cell>
          <cell r="G208">
            <v>-29.28</v>
          </cell>
          <cell r="H208">
            <v>155.68</v>
          </cell>
          <cell r="I208">
            <v>155.68</v>
          </cell>
          <cell r="J208" t="str">
            <v>Rendimentos título semestral, líquido de IR</v>
          </cell>
          <cell r="K208" t="str">
            <v>RENDA FIXA</v>
          </cell>
          <cell r="L208" t="str">
            <v>JUROS</v>
          </cell>
        </row>
        <row r="209">
          <cell r="B209">
            <v>43190</v>
          </cell>
          <cell r="C209">
            <v>11</v>
          </cell>
          <cell r="D209" t="str">
            <v>CDI/CDB</v>
          </cell>
          <cell r="E209">
            <v>7329.75</v>
          </cell>
          <cell r="F209">
            <v>0</v>
          </cell>
          <cell r="G209">
            <v>0</v>
          </cell>
          <cell r="H209">
            <v>7329.75</v>
          </cell>
          <cell r="I209">
            <v>7329.75</v>
          </cell>
          <cell r="J209" t="str">
            <v>Montante aplicado CDB Itau (3 anos)</v>
          </cell>
          <cell r="K209" t="str">
            <v>RENDA FIXA</v>
          </cell>
          <cell r="L209" t="str">
            <v>RESGATE</v>
          </cell>
        </row>
        <row r="210">
          <cell r="B210">
            <v>43190</v>
          </cell>
          <cell r="C210">
            <v>15</v>
          </cell>
          <cell r="D210" t="str">
            <v>VALE5</v>
          </cell>
          <cell r="E210">
            <v>33.46</v>
          </cell>
          <cell r="F210">
            <v>0</v>
          </cell>
          <cell r="G210">
            <v>0</v>
          </cell>
          <cell r="H210">
            <v>33.46</v>
          </cell>
          <cell r="I210">
            <v>33.46</v>
          </cell>
          <cell r="J210" t="str">
            <v>Frações papel vale3</v>
          </cell>
          <cell r="K210" t="str">
            <v>AÇÕES</v>
          </cell>
          <cell r="L210" t="str">
            <v>DIVIDENDOS</v>
          </cell>
        </row>
        <row r="211">
          <cell r="B211">
            <v>43190</v>
          </cell>
          <cell r="C211">
            <v>99</v>
          </cell>
          <cell r="D211" t="str">
            <v>SAÍDA</v>
          </cell>
          <cell r="E211">
            <v>20</v>
          </cell>
          <cell r="F211">
            <v>2</v>
          </cell>
          <cell r="G211">
            <v>0</v>
          </cell>
          <cell r="H211">
            <v>20</v>
          </cell>
          <cell r="I211">
            <v>-20</v>
          </cell>
          <cell r="J211" t="str">
            <v>Taxa de custódia jan/fev</v>
          </cell>
          <cell r="K211" t="str">
            <v>CUSTOS</v>
          </cell>
          <cell r="L211" t="str">
            <v>CUSTÓDIA</v>
          </cell>
        </row>
        <row r="212">
          <cell r="B212">
            <v>43190</v>
          </cell>
          <cell r="C212">
            <v>3</v>
          </cell>
          <cell r="D212" t="str">
            <v>ITSA3</v>
          </cell>
          <cell r="E212">
            <v>7.5</v>
          </cell>
          <cell r="F212">
            <v>0</v>
          </cell>
          <cell r="G212">
            <v>0</v>
          </cell>
          <cell r="H212">
            <v>7.5</v>
          </cell>
          <cell r="I212">
            <v>7.5</v>
          </cell>
          <cell r="J212" t="str">
            <v>Rendimento itausa</v>
          </cell>
          <cell r="K212" t="str">
            <v>AÇÕES</v>
          </cell>
          <cell r="L212" t="str">
            <v>DIVIDENDOS</v>
          </cell>
        </row>
        <row r="213">
          <cell r="B213">
            <v>43190</v>
          </cell>
          <cell r="C213">
            <v>14</v>
          </cell>
          <cell r="D213" t="str">
            <v>BBSE3</v>
          </cell>
          <cell r="E213">
            <v>95.509999999999991</v>
          </cell>
          <cell r="F213">
            <v>0</v>
          </cell>
          <cell r="G213">
            <v>0</v>
          </cell>
          <cell r="H213">
            <v>95.509999999999991</v>
          </cell>
          <cell r="I213">
            <v>95.509999999999991</v>
          </cell>
          <cell r="J213" t="str">
            <v>Rendimento bb seguridades</v>
          </cell>
          <cell r="K213" t="str">
            <v>AÇÕES</v>
          </cell>
          <cell r="L213" t="str">
            <v>DIVIDENDOS</v>
          </cell>
        </row>
        <row r="214">
          <cell r="B214">
            <v>43190</v>
          </cell>
          <cell r="C214">
            <v>3</v>
          </cell>
          <cell r="D214" t="str">
            <v>ITSA3</v>
          </cell>
          <cell r="E214">
            <v>102.53</v>
          </cell>
          <cell r="F214">
            <v>0</v>
          </cell>
          <cell r="G214">
            <v>0</v>
          </cell>
          <cell r="H214">
            <v>102.53</v>
          </cell>
          <cell r="I214">
            <v>102.53</v>
          </cell>
          <cell r="J214" t="str">
            <v>Rendimento itausa</v>
          </cell>
          <cell r="K214" t="str">
            <v>AÇÕES</v>
          </cell>
          <cell r="L214" t="str">
            <v>DIVIDENDOS</v>
          </cell>
        </row>
        <row r="215">
          <cell r="B215">
            <v>43190</v>
          </cell>
          <cell r="C215">
            <v>3</v>
          </cell>
          <cell r="D215" t="str">
            <v>ITSA3</v>
          </cell>
          <cell r="E215">
            <v>152.77749999999997</v>
          </cell>
          <cell r="F215">
            <v>0</v>
          </cell>
          <cell r="G215">
            <v>-19.927499999999981</v>
          </cell>
          <cell r="H215">
            <v>132.85</v>
          </cell>
          <cell r="I215">
            <v>132.85</v>
          </cell>
          <cell r="J215" t="str">
            <v>Rendimento itausa</v>
          </cell>
          <cell r="K215" t="str">
            <v>AÇÕES</v>
          </cell>
          <cell r="L215" t="str">
            <v>JSCP</v>
          </cell>
        </row>
        <row r="216">
          <cell r="B216">
            <v>43190</v>
          </cell>
          <cell r="C216">
            <v>3</v>
          </cell>
          <cell r="D216" t="str">
            <v>ITSA3</v>
          </cell>
          <cell r="E216">
            <v>339.99749999999995</v>
          </cell>
          <cell r="F216">
            <v>0</v>
          </cell>
          <cell r="G216">
            <v>-44.347499999999968</v>
          </cell>
          <cell r="H216">
            <v>295.64999999999998</v>
          </cell>
          <cell r="I216">
            <v>295.64999999999998</v>
          </cell>
          <cell r="J216" t="str">
            <v>Rendimento itausa</v>
          </cell>
          <cell r="K216" t="str">
            <v>AÇÕES</v>
          </cell>
          <cell r="L216" t="str">
            <v>JSCP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A3" t="str">
            <v>OK</v>
          </cell>
          <cell r="B3" t="str">
            <v>EMPRESA</v>
          </cell>
          <cell r="C3" t="str">
            <v>SCHULZ</v>
          </cell>
          <cell r="D3">
            <v>1</v>
          </cell>
          <cell r="F3">
            <v>38717</v>
          </cell>
          <cell r="G3">
            <v>38807</v>
          </cell>
          <cell r="H3">
            <v>38898</v>
          </cell>
          <cell r="I3">
            <v>38990</v>
          </cell>
          <cell r="J3">
            <v>39082</v>
          </cell>
          <cell r="K3">
            <v>39172</v>
          </cell>
          <cell r="L3">
            <v>39263</v>
          </cell>
          <cell r="M3">
            <v>39355</v>
          </cell>
          <cell r="N3">
            <v>39447</v>
          </cell>
          <cell r="O3">
            <v>39538</v>
          </cell>
          <cell r="P3">
            <v>39629</v>
          </cell>
          <cell r="Q3">
            <v>39721</v>
          </cell>
          <cell r="R3">
            <v>39813</v>
          </cell>
          <cell r="S3">
            <v>39903</v>
          </cell>
          <cell r="T3">
            <v>39994</v>
          </cell>
          <cell r="U3">
            <v>40086</v>
          </cell>
          <cell r="V3">
            <v>40178</v>
          </cell>
          <cell r="W3">
            <v>40268</v>
          </cell>
          <cell r="X3">
            <v>40359</v>
          </cell>
          <cell r="Y3">
            <v>40451</v>
          </cell>
          <cell r="Z3">
            <v>40543</v>
          </cell>
          <cell r="AA3">
            <v>40633</v>
          </cell>
          <cell r="AB3">
            <v>40724</v>
          </cell>
          <cell r="AC3">
            <v>40816</v>
          </cell>
          <cell r="AD3">
            <v>40908</v>
          </cell>
          <cell r="AE3">
            <v>40999</v>
          </cell>
          <cell r="AF3">
            <v>41090</v>
          </cell>
          <cell r="AG3">
            <v>41182</v>
          </cell>
          <cell r="AH3">
            <v>41274</v>
          </cell>
          <cell r="AI3">
            <v>41364</v>
          </cell>
          <cell r="AJ3">
            <v>41455</v>
          </cell>
          <cell r="AK3">
            <v>41547</v>
          </cell>
          <cell r="AL3">
            <v>41639</v>
          </cell>
          <cell r="AM3">
            <v>41729</v>
          </cell>
          <cell r="AN3">
            <v>41820</v>
          </cell>
          <cell r="AO3">
            <v>41912</v>
          </cell>
          <cell r="AP3">
            <v>42004</v>
          </cell>
          <cell r="AQ3">
            <v>42094</v>
          </cell>
          <cell r="AR3">
            <v>42185</v>
          </cell>
          <cell r="AS3">
            <v>42277</v>
          </cell>
          <cell r="AT3">
            <v>42369</v>
          </cell>
          <cell r="AU3">
            <v>42460</v>
          </cell>
          <cell r="AV3">
            <v>42551</v>
          </cell>
          <cell r="AW3">
            <v>42643</v>
          </cell>
          <cell r="AX3">
            <v>42735</v>
          </cell>
          <cell r="AY3">
            <v>42825</v>
          </cell>
          <cell r="AZ3">
            <v>42916</v>
          </cell>
          <cell r="BA3">
            <v>43008</v>
          </cell>
          <cell r="BB3">
            <v>43100</v>
          </cell>
          <cell r="BC3">
            <v>43190</v>
          </cell>
          <cell r="BD3">
            <v>43281</v>
          </cell>
          <cell r="BE3">
            <v>43373</v>
          </cell>
          <cell r="BF3">
            <v>43465</v>
          </cell>
          <cell r="BG3">
            <v>43555</v>
          </cell>
          <cell r="BH3">
            <v>43646</v>
          </cell>
          <cell r="BI3">
            <v>43738</v>
          </cell>
          <cell r="BJ3">
            <v>43830</v>
          </cell>
          <cell r="BK3">
            <v>43921</v>
          </cell>
          <cell r="BL3">
            <v>44012</v>
          </cell>
          <cell r="BM3">
            <v>44104</v>
          </cell>
          <cell r="BN3">
            <v>44196</v>
          </cell>
          <cell r="BO3">
            <v>44286</v>
          </cell>
          <cell r="BP3">
            <v>44377</v>
          </cell>
          <cell r="BQ3">
            <v>44469</v>
          </cell>
          <cell r="BR3">
            <v>44561</v>
          </cell>
          <cell r="BS3">
            <v>44651</v>
          </cell>
          <cell r="BT3">
            <v>44742</v>
          </cell>
          <cell r="BU3">
            <v>44834</v>
          </cell>
          <cell r="BV3">
            <v>44926</v>
          </cell>
          <cell r="BW3">
            <v>45016</v>
          </cell>
          <cell r="BX3">
            <v>45107</v>
          </cell>
          <cell r="BY3">
            <v>45199</v>
          </cell>
          <cell r="BZ3">
            <v>45291</v>
          </cell>
          <cell r="CA3">
            <v>45382</v>
          </cell>
          <cell r="CB3">
            <v>45473</v>
          </cell>
          <cell r="CC3">
            <v>45565</v>
          </cell>
          <cell r="CD3">
            <v>45657</v>
          </cell>
          <cell r="CE3">
            <v>45747</v>
          </cell>
          <cell r="CF3">
            <v>45838</v>
          </cell>
          <cell r="CG3">
            <v>45930</v>
          </cell>
          <cell r="CH3">
            <v>46022</v>
          </cell>
          <cell r="CJ3">
            <v>39082</v>
          </cell>
          <cell r="CK3">
            <v>39447</v>
          </cell>
          <cell r="CL3">
            <v>39813</v>
          </cell>
          <cell r="CM3">
            <v>40178</v>
          </cell>
          <cell r="CN3">
            <v>40543</v>
          </cell>
          <cell r="CO3">
            <v>40908</v>
          </cell>
          <cell r="CP3">
            <v>41274</v>
          </cell>
          <cell r="CQ3">
            <v>41639</v>
          </cell>
          <cell r="CR3">
            <v>42004</v>
          </cell>
          <cell r="CS3">
            <v>42369</v>
          </cell>
          <cell r="CT3">
            <v>42735</v>
          </cell>
          <cell r="CU3">
            <v>43100</v>
          </cell>
          <cell r="CV3">
            <v>43465</v>
          </cell>
          <cell r="CW3">
            <v>43830</v>
          </cell>
          <cell r="CX3">
            <v>44196</v>
          </cell>
          <cell r="CY3">
            <v>44561</v>
          </cell>
          <cell r="CZ3">
            <v>44926</v>
          </cell>
          <cell r="DA3">
            <v>45291</v>
          </cell>
          <cell r="DB3">
            <v>45657</v>
          </cell>
          <cell r="DC3">
            <v>46022</v>
          </cell>
        </row>
      </sheetData>
      <sheetData sheetId="12" refreshError="1"/>
      <sheetData sheetId="13" refreshError="1"/>
      <sheetData sheetId="14" refreshError="1"/>
      <sheetData sheetId="15" refreshError="1"/>
      <sheetData sheetId="16" refreshError="1"/>
      <sheetData sheetId="17" refreshError="1"/>
      <sheetData sheetId="18">
        <row r="3">
          <cell r="E3" t="str">
            <v>Balance Sheet</v>
          </cell>
          <cell r="F3" t="str">
            <v>COD</v>
          </cell>
          <cell r="G3" t="str">
            <v>Income Statement</v>
          </cell>
          <cell r="H3" t="str">
            <v>COD</v>
          </cell>
          <cell r="I3" t="str">
            <v xml:space="preserve">Cash Flow </v>
          </cell>
          <cell r="J3" t="str">
            <v>COD</v>
          </cell>
        </row>
        <row r="4">
          <cell r="E4" t="str">
            <v>Cash and Equivalents</v>
          </cell>
          <cell r="F4" t="str">
            <v>CE</v>
          </cell>
          <cell r="G4" t="str">
            <v>Gross Revenues</v>
          </cell>
          <cell r="H4" t="str">
            <v>GR</v>
          </cell>
          <cell r="I4" t="str">
            <v>Net Income</v>
          </cell>
          <cell r="J4" t="str">
            <v>NIFC</v>
          </cell>
        </row>
        <row r="5">
          <cell r="E5" t="str">
            <v>Accounts Receivable</v>
          </cell>
          <cell r="F5" t="str">
            <v>AR</v>
          </cell>
          <cell r="G5" t="str">
            <v>Sales Taxes</v>
          </cell>
          <cell r="H5" t="str">
            <v>ST</v>
          </cell>
          <cell r="I5" t="str">
            <v>Depreciation, Amortizations</v>
          </cell>
          <cell r="J5" t="str">
            <v>DPAFC</v>
          </cell>
        </row>
        <row r="6">
          <cell r="E6" t="str">
            <v>Inventory</v>
          </cell>
          <cell r="F6" t="str">
            <v>INV</v>
          </cell>
          <cell r="G6" t="str">
            <v>Net Revenues</v>
          </cell>
          <cell r="H6" t="str">
            <v>NR</v>
          </cell>
          <cell r="I6" t="str">
            <v>Change in Working Capital</v>
          </cell>
          <cell r="J6" t="str">
            <v>CWC</v>
          </cell>
        </row>
        <row r="7">
          <cell r="E7" t="str">
            <v>Other Current Assets</v>
          </cell>
          <cell r="F7" t="str">
            <v>OCA</v>
          </cell>
          <cell r="G7" t="str">
            <v>COGS</v>
          </cell>
          <cell r="H7" t="str">
            <v>COGS</v>
          </cell>
          <cell r="I7" t="str">
            <v>Other Long Term Assets</v>
          </cell>
          <cell r="J7" t="str">
            <v>OLTAS</v>
          </cell>
        </row>
        <row r="8">
          <cell r="E8" t="str">
            <v>Investments</v>
          </cell>
          <cell r="F8" t="str">
            <v>IVSTM</v>
          </cell>
          <cell r="G8" t="str">
            <v>Other Op.</v>
          </cell>
          <cell r="H8" t="str">
            <v>OIS</v>
          </cell>
          <cell r="I8" t="str">
            <v>Capital Expenditures</v>
          </cell>
          <cell r="J8" t="str">
            <v>CAPEX</v>
          </cell>
        </row>
        <row r="9">
          <cell r="E9" t="str">
            <v>Net Property, Plant &amp; Equipment</v>
          </cell>
          <cell r="F9" t="str">
            <v>NPPE</v>
          </cell>
          <cell r="G9" t="str">
            <v>Gross Profit</v>
          </cell>
          <cell r="H9" t="str">
            <v>GP</v>
          </cell>
          <cell r="I9" t="str">
            <v>Net Debt</v>
          </cell>
          <cell r="J9" t="str">
            <v>ND</v>
          </cell>
        </row>
        <row r="10">
          <cell r="E10" t="str">
            <v>Deffered</v>
          </cell>
          <cell r="F10" t="str">
            <v>DF</v>
          </cell>
          <cell r="G10" t="str">
            <v>SG&amp;A</v>
          </cell>
          <cell r="H10" t="str">
            <v>SGA</v>
          </cell>
          <cell r="I10" t="str">
            <v>Dividend Paid</v>
          </cell>
          <cell r="J10" t="str">
            <v>DIVP</v>
          </cell>
        </row>
        <row r="11">
          <cell r="E11" t="str">
            <v>Intangible</v>
          </cell>
          <cell r="F11" t="str">
            <v>ITGB</v>
          </cell>
          <cell r="G11" t="str">
            <v>EBITDA</v>
          </cell>
          <cell r="H11" t="str">
            <v>EBITDA</v>
          </cell>
          <cell r="I11" t="str">
            <v>Additional Equity</v>
          </cell>
          <cell r="J11" t="str">
            <v>ADDE</v>
          </cell>
        </row>
        <row r="12">
          <cell r="E12" t="str">
            <v>Other Long-Term Assets</v>
          </cell>
          <cell r="F12" t="str">
            <v>OLTA</v>
          </cell>
          <cell r="G12" t="str">
            <v>Depreciation, Amortization</v>
          </cell>
          <cell r="H12" t="str">
            <v>DPA</v>
          </cell>
          <cell r="I12" t="str">
            <v>Capital Reduction</v>
          </cell>
          <cell r="J12" t="str">
            <v>CAPR</v>
          </cell>
        </row>
        <row r="13">
          <cell r="E13" t="str">
            <v>Accounts Payable</v>
          </cell>
          <cell r="F13" t="str">
            <v>AP</v>
          </cell>
          <cell r="G13" t="str">
            <v>EBIT</v>
          </cell>
          <cell r="H13" t="str">
            <v>EBIT</v>
          </cell>
          <cell r="I13" t="str">
            <v>Other Financing Activities</v>
          </cell>
          <cell r="J13" t="str">
            <v>OFA</v>
          </cell>
        </row>
        <row r="14">
          <cell r="E14" t="str">
            <v>Dividends/Interest on Equity Payble</v>
          </cell>
          <cell r="F14" t="str">
            <v>DV</v>
          </cell>
          <cell r="G14" t="str">
            <v>Equivalence Results</v>
          </cell>
          <cell r="H14" t="str">
            <v>ER</v>
          </cell>
          <cell r="I14" t="str">
            <v>Cash Flow from Operations</v>
          </cell>
          <cell r="J14" t="str">
            <v>CFO</v>
          </cell>
        </row>
        <row r="15">
          <cell r="E15" t="str">
            <v>Short-Term Debt</v>
          </cell>
          <cell r="F15" t="str">
            <v>STD</v>
          </cell>
          <cell r="G15" t="str">
            <v>Financial Expenses</v>
          </cell>
          <cell r="H15" t="str">
            <v>FE</v>
          </cell>
          <cell r="I15" t="str">
            <v>Cash Flow from Investing Activities</v>
          </cell>
          <cell r="J15" t="str">
            <v>CFIA</v>
          </cell>
        </row>
        <row r="16">
          <cell r="E16" t="str">
            <v>Other Current Liabilities</v>
          </cell>
          <cell r="F16" t="str">
            <v>OCL</v>
          </cell>
          <cell r="G16" t="str">
            <v>Interest Income</v>
          </cell>
          <cell r="H16" t="str">
            <v>II</v>
          </cell>
          <cell r="I16" t="str">
            <v>Free Cash Flow</v>
          </cell>
          <cell r="J16" t="str">
            <v>FCF</v>
          </cell>
        </row>
        <row r="17">
          <cell r="E17" t="str">
            <v>Long-Term Debt</v>
          </cell>
          <cell r="F17" t="str">
            <v>LTD</v>
          </cell>
          <cell r="G17" t="str">
            <v>Interest Expense</v>
          </cell>
          <cell r="H17" t="str">
            <v>IE</v>
          </cell>
          <cell r="I17" t="str">
            <v>Cash at Beginning of Period</v>
          </cell>
          <cell r="J17" t="str">
            <v>CBP</v>
          </cell>
        </row>
        <row r="18">
          <cell r="E18" t="str">
            <v>Other Long-Term Liabilities</v>
          </cell>
          <cell r="F18" t="str">
            <v>OLTL</v>
          </cell>
          <cell r="G18" t="str">
            <v>Other Financial Expense</v>
          </cell>
          <cell r="H18" t="str">
            <v>OFE</v>
          </cell>
          <cell r="I18" t="str">
            <v>Investment</v>
          </cell>
          <cell r="J18" t="str">
            <v>INVSTM</v>
          </cell>
        </row>
        <row r="19">
          <cell r="E19" t="str">
            <v>Common Stockholders' Equity</v>
          </cell>
          <cell r="F19" t="str">
            <v>CSE</v>
          </cell>
          <cell r="G19" t="str">
            <v>Other Income</v>
          </cell>
          <cell r="H19" t="str">
            <v>OI</v>
          </cell>
          <cell r="I19" t="str">
            <v>Cash at End of Period</v>
          </cell>
          <cell r="J19" t="str">
            <v>CEP</v>
          </cell>
        </row>
        <row r="20">
          <cell r="E20" t="str">
            <v>Legal Reserve</v>
          </cell>
          <cell r="F20" t="str">
            <v>LR</v>
          </cell>
          <cell r="G20" t="str">
            <v>Other Expense</v>
          </cell>
          <cell r="H20" t="str">
            <v>OE</v>
          </cell>
          <cell r="I20" t="str">
            <v>Cash Flow from Financing Activities</v>
          </cell>
          <cell r="J20" t="str">
            <v>CFFA</v>
          </cell>
        </row>
        <row r="21">
          <cell r="E21" t="str">
            <v>Accumulated Earnings</v>
          </cell>
          <cell r="F21" t="str">
            <v>AE</v>
          </cell>
          <cell r="G21" t="str">
            <v>Accrued Interest Repayments</v>
          </cell>
          <cell r="H21" t="str">
            <v>AIR</v>
          </cell>
        </row>
        <row r="22">
          <cell r="E22" t="str">
            <v>Other</v>
          </cell>
          <cell r="F22" t="str">
            <v>OBS</v>
          </cell>
          <cell r="G22" t="str">
            <v>Pre-Tax Income</v>
          </cell>
          <cell r="H22" t="str">
            <v>PTI</v>
          </cell>
        </row>
        <row r="23">
          <cell r="E23" t="str">
            <v>CHECK</v>
          </cell>
          <cell r="F23" t="str">
            <v>CHK</v>
          </cell>
          <cell r="G23" t="str">
            <v>Income Tax</v>
          </cell>
          <cell r="H23" t="str">
            <v>IT</v>
          </cell>
        </row>
        <row r="24">
          <cell r="G24" t="str">
            <v>Others</v>
          </cell>
          <cell r="H24" t="str">
            <v>OTH</v>
          </cell>
        </row>
        <row r="25">
          <cell r="G25" t="str">
            <v>Social Contribution</v>
          </cell>
          <cell r="H25" t="str">
            <v>SC</v>
          </cell>
        </row>
        <row r="26">
          <cell r="G26" t="str">
            <v>Tax on Interest Income</v>
          </cell>
          <cell r="H26" t="str">
            <v>TII</v>
          </cell>
        </row>
        <row r="27">
          <cell r="G27" t="str">
            <v>Net Income</v>
          </cell>
          <cell r="H27" t="str">
            <v>NI</v>
          </cell>
        </row>
      </sheetData>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Sumário"/>
      <sheetName val="Projeções 2021"/>
      <sheetName val="Portfólio"/>
      <sheetName val="Contratação"/>
      <sheetName val="Geração"/>
      <sheetName val="Disponibilidade"/>
      <sheetName val="Lucro Bruto de Energia Ajustado"/>
      <sheetName val="EBITDA Ajustado"/>
      <sheetName val="Pipoca 17 e 16"/>
      <sheetName val="Dívida Líquida"/>
      <sheetName val="Amortização"/>
      <sheetName val="DRE"/>
      <sheetName val="Ativo"/>
      <sheetName val="Passivo"/>
    </sheetNames>
    <sheetDataSet>
      <sheetData sheetId="0"/>
      <sheetData sheetId="1">
        <row r="8">
          <cell r="C8" t="str">
            <v>2T21</v>
          </cell>
        </row>
        <row r="9">
          <cell r="C9" t="str">
            <v>1T21</v>
          </cell>
        </row>
        <row r="10">
          <cell r="C10" t="str">
            <v>4T20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
      <sheetName val="1997"/>
      <sheetName val="GRAF-1997"/>
      <sheetName val="GRAF-1998"/>
      <sheetName val="1998"/>
      <sheetName val="159"/>
      <sheetName val="267"/>
      <sheetName val="266"/>
      <sheetName val="367"/>
      <sheetName val="243"/>
      <sheetName val="241"/>
      <sheetName val="242"/>
      <sheetName val="157"/>
      <sheetName val="277"/>
      <sheetName val="278"/>
      <sheetName val="279"/>
      <sheetName val="280"/>
      <sheetName val="281"/>
      <sheetName val="282"/>
      <sheetName val="283"/>
      <sheetName val="160"/>
      <sheetName val="319"/>
      <sheetName val="372"/>
      <sheetName val="369"/>
      <sheetName val="297"/>
      <sheetName val="371"/>
      <sheetName val="370"/>
      <sheetName val="299"/>
      <sheetName val="298"/>
      <sheetName val="318"/>
      <sheetName val="272"/>
      <sheetName val="379"/>
      <sheetName val="374"/>
      <sheetName val="564"/>
      <sheetName val="465"/>
      <sheetName val="425"/>
      <sheetName val="444"/>
      <sheetName val="431"/>
      <sheetName val="554"/>
      <sheetName val="586"/>
      <sheetName val="557"/>
      <sheetName val="590"/>
      <sheetName val="635"/>
      <sheetName val="638"/>
      <sheetName val="787"/>
      <sheetName val="454"/>
      <sheetName val="161"/>
      <sheetName val="591"/>
      <sheetName val="761"/>
      <sheetName val="352"/>
      <sheetName val="2666"/>
      <sheetName val="2922"/>
      <sheetName val="3086"/>
      <sheetName val="2319"/>
      <sheetName val="592"/>
      <sheetName val="2548"/>
      <sheetName val="2318"/>
      <sheetName val="2558"/>
      <sheetName val="2797"/>
      <sheetName val="3219"/>
      <sheetName val="3212"/>
      <sheetName val="3396"/>
      <sheetName val="3395"/>
      <sheetName val="3328"/>
      <sheetName val="3584"/>
      <sheetName val="3583"/>
      <sheetName val="3329 "/>
      <sheetName val="3582-CO"/>
      <sheetName val="3582-GE"/>
      <sheetName val="3582"/>
      <sheetName val="3549"/>
      <sheetName val="3329-B"/>
      <sheetName val="3330"/>
      <sheetName val="3433"/>
      <sheetName val="3803"/>
      <sheetName val="3740"/>
      <sheetName val="3806"/>
      <sheetName val="3413"/>
      <sheetName val="3414"/>
      <sheetName val="3975"/>
      <sheetName val="DUPLICATAS NI 3975"/>
      <sheetName val="ACERTO"/>
      <sheetName val="4042"/>
      <sheetName val="DUPLICATAS GE NI4042"/>
      <sheetName val="DUPLICATAS NI 4219-LUCENT"/>
      <sheetName val="3975-FRETE ENTREGA"/>
      <sheetName val="4031-TESTE"/>
      <sheetName val="NI-4031"/>
      <sheetName val="NI-4031 (2)"/>
      <sheetName val="3329_"/>
      <sheetName val="DUPLICATAS_NI_3975"/>
      <sheetName val="DUPLICATAS_GE_NI4042"/>
      <sheetName val="DUPLICATAS_NI_4219-LUCENT"/>
      <sheetName val="3975-FRETE_ENTREGA"/>
      <sheetName val="NI-4031_(2)"/>
    </sheetNames>
    <sheetDataSet>
      <sheetData sheetId="0"/>
      <sheetData sheetId="1"/>
      <sheetData sheetId="2"/>
      <sheetData sheetId="3"/>
      <sheetData sheetId="4"/>
      <sheetData sheetId="5" refreshError="1">
        <row r="5">
          <cell r="E5">
            <v>1.0650999999999999</v>
          </cell>
        </row>
        <row r="6">
          <cell r="E6">
            <v>-6.469999999999998E-2</v>
          </cell>
        </row>
        <row r="10">
          <cell r="E10">
            <v>27000</v>
          </cell>
          <cell r="H10">
            <v>560</v>
          </cell>
        </row>
        <row r="20">
          <cell r="G20">
            <v>411597.28642914695</v>
          </cell>
        </row>
        <row r="48">
          <cell r="D48" t="str">
            <v xml:space="preserve">  C</v>
          </cell>
        </row>
      </sheetData>
      <sheetData sheetId="6" refreshError="1">
        <row r="16">
          <cell r="E16">
            <v>0.45995840613168842</v>
          </cell>
        </row>
      </sheetData>
      <sheetData sheetId="7"/>
      <sheetData sheetId="8"/>
      <sheetData sheetId="9"/>
      <sheetData sheetId="10"/>
      <sheetData sheetId="11"/>
      <sheetData sheetId="12" refreshError="1">
        <row r="18">
          <cell r="M18">
            <v>144192.04430816864</v>
          </cell>
        </row>
      </sheetData>
      <sheetData sheetId="13" refreshError="1">
        <row r="10">
          <cell r="C10" t="str">
            <v>05</v>
          </cell>
        </row>
      </sheetData>
      <sheetData sheetId="14" refreshError="1">
        <row r="10">
          <cell r="C10" t="str">
            <v>3</v>
          </cell>
        </row>
      </sheetData>
      <sheetData sheetId="15"/>
      <sheetData sheetId="16"/>
      <sheetData sheetId="17"/>
      <sheetData sheetId="18"/>
      <sheetData sheetId="19"/>
      <sheetData sheetId="20" refreshError="1">
        <row r="44">
          <cell r="E44">
            <v>1.0717000000000001</v>
          </cell>
        </row>
      </sheetData>
      <sheetData sheetId="21"/>
      <sheetData sheetId="22"/>
      <sheetData sheetId="23" refreshError="1">
        <row r="30">
          <cell r="E30">
            <v>494.09607033519029</v>
          </cell>
        </row>
      </sheetData>
      <sheetData sheetId="24" refreshError="1">
        <row r="5">
          <cell r="E5">
            <v>0.112</v>
          </cell>
        </row>
        <row r="6">
          <cell r="E6">
            <v>0.2</v>
          </cell>
        </row>
        <row r="23">
          <cell r="C23">
            <v>1.0824</v>
          </cell>
        </row>
      </sheetData>
      <sheetData sheetId="25" refreshError="1">
        <row r="13">
          <cell r="H13">
            <v>28556.940000000002</v>
          </cell>
          <cell r="K13">
            <v>59558.73</v>
          </cell>
          <cell r="N13">
            <v>12923.609999999999</v>
          </cell>
          <cell r="S13">
            <v>108435.35529600001</v>
          </cell>
          <cell r="T13">
            <v>101039.28000000001</v>
          </cell>
        </row>
        <row r="25">
          <cell r="E25">
            <v>1550</v>
          </cell>
        </row>
        <row r="26">
          <cell r="E26">
            <v>1183.8699999999999</v>
          </cell>
        </row>
        <row r="27">
          <cell r="E27">
            <v>16.5</v>
          </cell>
        </row>
        <row r="28">
          <cell r="E28">
            <v>5250</v>
          </cell>
        </row>
        <row r="29">
          <cell r="E29">
            <v>240.37</v>
          </cell>
        </row>
        <row r="33">
          <cell r="E33">
            <v>3.96E-3</v>
          </cell>
        </row>
        <row r="34">
          <cell r="E34">
            <v>367.5</v>
          </cell>
        </row>
        <row r="35">
          <cell r="E35">
            <v>233.76</v>
          </cell>
        </row>
        <row r="36">
          <cell r="E36">
            <v>19.47</v>
          </cell>
        </row>
      </sheetData>
      <sheetData sheetId="26"/>
      <sheetData sheetId="27"/>
      <sheetData sheetId="28" refreshError="1">
        <row r="7">
          <cell r="D7">
            <v>2</v>
          </cell>
        </row>
        <row r="9">
          <cell r="D9">
            <v>8100</v>
          </cell>
        </row>
        <row r="14">
          <cell r="K14">
            <v>11214</v>
          </cell>
        </row>
        <row r="18">
          <cell r="K18">
            <v>16511.499159999999</v>
          </cell>
          <cell r="L18">
            <v>17720.140898512</v>
          </cell>
        </row>
        <row r="25">
          <cell r="E25">
            <v>0</v>
          </cell>
        </row>
        <row r="27">
          <cell r="E27">
            <v>4.95</v>
          </cell>
        </row>
        <row r="29">
          <cell r="E29">
            <v>234.22</v>
          </cell>
        </row>
        <row r="30">
          <cell r="E30">
            <v>70.880563594047999</v>
          </cell>
        </row>
        <row r="31">
          <cell r="E31">
            <v>620</v>
          </cell>
        </row>
        <row r="33">
          <cell r="E33">
            <v>1393.34</v>
          </cell>
        </row>
      </sheetData>
      <sheetData sheetId="29"/>
      <sheetData sheetId="30"/>
      <sheetData sheetId="31"/>
      <sheetData sheetId="32"/>
      <sheetData sheetId="33"/>
      <sheetData sheetId="34"/>
      <sheetData sheetId="35" refreshError="1">
        <row r="15">
          <cell r="E15">
            <v>239.92</v>
          </cell>
          <cell r="U15">
            <v>132901.92000000001</v>
          </cell>
        </row>
        <row r="53">
          <cell r="E53">
            <v>-2730</v>
          </cell>
        </row>
      </sheetData>
      <sheetData sheetId="36" refreshError="1">
        <row r="40">
          <cell r="E40">
            <v>1.0792999999999999</v>
          </cell>
        </row>
      </sheetData>
      <sheetData sheetId="37"/>
      <sheetData sheetId="38" refreshError="1">
        <row r="2">
          <cell r="J2">
            <v>1.0915999999999999</v>
          </cell>
        </row>
        <row r="3">
          <cell r="J3">
            <v>1.0925</v>
          </cell>
        </row>
        <row r="12">
          <cell r="C12">
            <v>2068</v>
          </cell>
          <cell r="E12">
            <v>304.8</v>
          </cell>
          <cell r="G12">
            <v>178</v>
          </cell>
        </row>
        <row r="13">
          <cell r="C13">
            <v>10</v>
          </cell>
          <cell r="E13">
            <v>6</v>
          </cell>
          <cell r="G13">
            <v>4</v>
          </cell>
          <cell r="I13">
            <v>20</v>
          </cell>
        </row>
        <row r="17">
          <cell r="C17">
            <v>17200</v>
          </cell>
          <cell r="E17">
            <v>3510</v>
          </cell>
          <cell r="I17">
            <v>23530</v>
          </cell>
        </row>
        <row r="21">
          <cell r="D21">
            <v>21339.79</v>
          </cell>
          <cell r="F21">
            <v>4245.7</v>
          </cell>
          <cell r="J21">
            <v>28934.32</v>
          </cell>
        </row>
        <row r="35">
          <cell r="B35">
            <v>3.5279999999999999E-3</v>
          </cell>
        </row>
      </sheetData>
      <sheetData sheetId="39"/>
      <sheetData sheetId="40" refreshError="1">
        <row r="1">
          <cell r="U1">
            <v>1.109</v>
          </cell>
        </row>
        <row r="3">
          <cell r="U3">
            <v>31.95</v>
          </cell>
          <cell r="X3">
            <v>7</v>
          </cell>
        </row>
        <row r="17">
          <cell r="F17">
            <v>28844</v>
          </cell>
        </row>
        <row r="21">
          <cell r="I21">
            <v>3.5279999999999999E-3</v>
          </cell>
        </row>
        <row r="31">
          <cell r="D31">
            <v>593.08000000000004</v>
          </cell>
          <cell r="E31">
            <v>977.55</v>
          </cell>
          <cell r="K31">
            <v>100</v>
          </cell>
          <cell r="L31">
            <v>17.46</v>
          </cell>
          <cell r="P31">
            <v>0</v>
          </cell>
          <cell r="T31">
            <v>215.55</v>
          </cell>
        </row>
      </sheetData>
      <sheetData sheetId="41" refreshError="1">
        <row r="12">
          <cell r="I12">
            <v>7980</v>
          </cell>
        </row>
        <row r="13">
          <cell r="I13">
            <v>133</v>
          </cell>
          <cell r="K13">
            <v>300</v>
          </cell>
          <cell r="M13">
            <v>40</v>
          </cell>
        </row>
        <row r="17">
          <cell r="K17">
            <v>76800</v>
          </cell>
          <cell r="M17">
            <v>10640</v>
          </cell>
        </row>
        <row r="31">
          <cell r="P31">
            <v>869.39</v>
          </cell>
        </row>
        <row r="44">
          <cell r="P44">
            <v>2509.1859919999843</v>
          </cell>
        </row>
      </sheetData>
      <sheetData sheetId="42"/>
      <sheetData sheetId="43" refreshError="1">
        <row r="55">
          <cell r="J55">
            <v>1.7585952170000001</v>
          </cell>
        </row>
      </sheetData>
      <sheetData sheetId="44"/>
      <sheetData sheetId="45" refreshError="1">
        <row r="19">
          <cell r="P19">
            <v>121939.26302386087</v>
          </cell>
        </row>
        <row r="20">
          <cell r="P20">
            <v>34142.993646681047</v>
          </cell>
        </row>
        <row r="22">
          <cell r="P22">
            <v>23412.338500581289</v>
          </cell>
        </row>
        <row r="26">
          <cell r="E26">
            <v>423.63157894736844</v>
          </cell>
        </row>
        <row r="27">
          <cell r="E27">
            <v>600</v>
          </cell>
        </row>
        <row r="28">
          <cell r="E28">
            <v>10.3</v>
          </cell>
        </row>
        <row r="30">
          <cell r="E30">
            <v>367.5</v>
          </cell>
        </row>
        <row r="31">
          <cell r="E31">
            <v>100</v>
          </cell>
        </row>
        <row r="34">
          <cell r="E34">
            <v>203.05521181554153</v>
          </cell>
        </row>
      </sheetData>
      <sheetData sheetId="46"/>
      <sheetData sheetId="47"/>
      <sheetData sheetId="48" refreshError="1">
        <row r="31">
          <cell r="Q31">
            <v>5.9400249999999915</v>
          </cell>
          <cell r="R31">
            <v>13.36</v>
          </cell>
        </row>
      </sheetData>
      <sheetData sheetId="49"/>
      <sheetData sheetId="50"/>
      <sheetData sheetId="51"/>
      <sheetData sheetId="52"/>
      <sheetData sheetId="53"/>
      <sheetData sheetId="54"/>
      <sheetData sheetId="55"/>
      <sheetData sheetId="56" refreshError="1">
        <row r="2">
          <cell r="F2">
            <v>1.1297999999999999</v>
          </cell>
        </row>
        <row r="3">
          <cell r="F3">
            <v>1.1323000000000001</v>
          </cell>
        </row>
        <row r="4">
          <cell r="F4">
            <v>1.1499999999999999</v>
          </cell>
        </row>
        <row r="5">
          <cell r="F5">
            <v>1.1339999999999999</v>
          </cell>
        </row>
        <row r="7">
          <cell r="C7">
            <v>3</v>
          </cell>
          <cell r="E7">
            <v>11245.567999999999</v>
          </cell>
          <cell r="F7">
            <v>9000</v>
          </cell>
        </row>
        <row r="18">
          <cell r="E18">
            <v>87166.329599999997</v>
          </cell>
          <cell r="F18">
            <v>77152</v>
          </cell>
        </row>
        <row r="20">
          <cell r="E20">
            <v>2193.9586199999999</v>
          </cell>
          <cell r="F20">
            <v>1941.9</v>
          </cell>
        </row>
        <row r="21">
          <cell r="E21">
            <v>10168.199999999999</v>
          </cell>
          <cell r="F21">
            <v>9000</v>
          </cell>
        </row>
        <row r="23">
          <cell r="E23">
            <v>365.2695517674</v>
          </cell>
          <cell r="F23">
            <v>323.30461299999996</v>
          </cell>
        </row>
        <row r="31">
          <cell r="E31">
            <v>294.51</v>
          </cell>
        </row>
        <row r="32">
          <cell r="E32">
            <v>2540.25</v>
          </cell>
        </row>
        <row r="33">
          <cell r="E33">
            <v>1813.05697644</v>
          </cell>
        </row>
        <row r="34">
          <cell r="E34">
            <v>237.5</v>
          </cell>
        </row>
        <row r="35">
          <cell r="E35">
            <v>199.78751554353477</v>
          </cell>
        </row>
        <row r="37">
          <cell r="E37">
            <v>181.80000000000109</v>
          </cell>
        </row>
        <row r="38">
          <cell r="E38">
            <v>103.67720171414457</v>
          </cell>
        </row>
        <row r="39">
          <cell r="E39">
            <v>367.5</v>
          </cell>
        </row>
        <row r="40">
          <cell r="E40">
            <v>537.80999999999995</v>
          </cell>
        </row>
        <row r="41">
          <cell r="E41">
            <v>233.76</v>
          </cell>
        </row>
        <row r="47">
          <cell r="E47">
            <v>324.03839999999036</v>
          </cell>
        </row>
        <row r="48">
          <cell r="E48">
            <v>35</v>
          </cell>
        </row>
        <row r="49">
          <cell r="E49">
            <v>8.1559799999999996</v>
          </cell>
        </row>
        <row r="57">
          <cell r="E57">
            <v>358.16929409058429</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sheetData sheetId="82"/>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7"/>
      <sheetName val="Sheet18"/>
      <sheetName val="Module1"/>
      <sheetName val="Sheet19"/>
      <sheetName val="453"/>
      <sheetName val="PLANILHA CUSTOS"/>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pldt"/>
      <sheetName val="Sheet1"/>
      <sheetName val="Sheet2"/>
      <sheetName val="PLANILHA_CUSTOS"/>
    </sheetNames>
    <sheetDataSet>
      <sheetData sheetId="0" refreshError="1"/>
      <sheetData sheetId="1" refreshError="1"/>
      <sheetData sheetId="2" refreshError="1"/>
      <sheetData sheetId="3" refreshError="1"/>
      <sheetData sheetId="4" refreshError="1">
        <row r="1">
          <cell r="O1">
            <v>1.0771999999999999</v>
          </cell>
        </row>
        <row r="2">
          <cell r="O2">
            <v>1.0834999999999999</v>
          </cell>
        </row>
        <row r="40">
          <cell r="M40">
            <v>682.32</v>
          </cell>
          <cell r="P40">
            <v>1067.5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dos Históricos"/>
      <sheetName val="Sobre Recursos Naturais"/>
      <sheetName val="2024"/>
      <sheetName val="Produção de Energia - Ago. 2024"/>
      <sheetName val="Produção de Energia - Jul. 2024"/>
      <sheetName val="Produção de Energia - Jun. 2024"/>
      <sheetName val="Produção de Energia - Mai. 2024"/>
      <sheetName val="Produção de Energia - Abr. 2024"/>
      <sheetName val="Produção de Energia - Mar. 2024"/>
      <sheetName val="Produção de Energia - Fev. 2024"/>
      <sheetName val="Produção de Energia - Jan. 2024"/>
      <sheetName val="2023"/>
      <sheetName val="Produção de Energia - Ago. 2023"/>
      <sheetName val="Produção de Energia - Jul. 2023"/>
      <sheetName val="Produção de Energia - Jun. 2023"/>
      <sheetName val="Produção de Energia - Mai. 2023"/>
      <sheetName val="Produção de Energia - Abr. 2023"/>
      <sheetName val="Produção de Energia - Mar. 2023"/>
      <sheetName val="Produção de Energia - Fev. 2023"/>
      <sheetName val="Produção de Energia - Jan. 20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2">
          <cell r="K12">
            <v>268.67369294799994</v>
          </cell>
          <cell r="P12">
            <v>1203.6386668729997</v>
          </cell>
        </row>
        <row r="13">
          <cell r="K13">
            <v>353.70822493499998</v>
          </cell>
          <cell r="P13">
            <v>2341.243212261435</v>
          </cell>
        </row>
        <row r="14">
          <cell r="K14">
            <v>56.49332962350001</v>
          </cell>
          <cell r="P14">
            <v>553.99630619563425</v>
          </cell>
        </row>
        <row r="15">
          <cell r="K15">
            <v>147.39970869200002</v>
          </cell>
          <cell r="P15">
            <v>983.20846442899995</v>
          </cell>
        </row>
        <row r="22">
          <cell r="F22">
            <v>473.16332060799994</v>
          </cell>
        </row>
        <row r="23">
          <cell r="F23">
            <v>730.95044291999989</v>
          </cell>
        </row>
        <row r="24">
          <cell r="F24">
            <v>109.350164249</v>
          </cell>
        </row>
        <row r="25">
          <cell r="F25">
            <v>305.66179288300009</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Feb. 2024"/>
      <sheetName val="Energy Production - Jan. 2024"/>
      <sheetName val="2023"/>
      <sheetName val="Energy Production - Feb. 2023"/>
      <sheetName val="Energy Production - Jan. 2023"/>
    </sheetNames>
    <sheetDataSet>
      <sheetData sheetId="0"/>
      <sheetData sheetId="1"/>
      <sheetData sheetId="2"/>
      <sheetData sheetId="3"/>
      <sheetData sheetId="4">
        <row r="12">
          <cell r="E12">
            <v>143.17211351399999</v>
          </cell>
          <cell r="P12">
            <v>326.89882267399997</v>
          </cell>
        </row>
        <row r="13">
          <cell r="E13">
            <v>265.48174879050003</v>
          </cell>
          <cell r="P13">
            <v>455.96476490300006</v>
          </cell>
        </row>
        <row r="14">
          <cell r="E14">
            <v>93.018160505777388</v>
          </cell>
          <cell r="P14">
            <v>187.94382208577738</v>
          </cell>
        </row>
        <row r="15">
          <cell r="E15">
            <v>125.674228532</v>
          </cell>
          <cell r="P15">
            <v>260.34357681699998</v>
          </cell>
        </row>
        <row r="22">
          <cell r="D22">
            <v>326.89882267399997</v>
          </cell>
        </row>
        <row r="23">
          <cell r="D23">
            <v>455.96476490300006</v>
          </cell>
        </row>
        <row r="24">
          <cell r="D24">
            <v>187.94382208577738</v>
          </cell>
        </row>
        <row r="25">
          <cell r="D25">
            <v>260.34357681699998</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Energy Production - Jan. 2024"/>
      <sheetName val="2023"/>
      <sheetName val="Energy Production - Jan. 2023"/>
    </sheetNames>
    <sheetDataSet>
      <sheetData sheetId="0"/>
      <sheetData sheetId="1"/>
      <sheetData sheetId="2"/>
      <sheetData sheetId="3">
        <row r="12">
          <cell r="D12">
            <v>183.72670915999996</v>
          </cell>
          <cell r="P12">
            <v>183.72670915999996</v>
          </cell>
        </row>
        <row r="13">
          <cell r="D13">
            <v>190.47576995293602</v>
          </cell>
          <cell r="P13">
            <v>190.47576995293602</v>
          </cell>
        </row>
        <row r="14">
          <cell r="D14">
            <v>94.925661579999982</v>
          </cell>
          <cell r="P14">
            <v>94.925661579999982</v>
          </cell>
        </row>
        <row r="15">
          <cell r="D15">
            <v>134.66934828500001</v>
          </cell>
          <cell r="P15">
            <v>134.66934828500001</v>
          </cell>
        </row>
      </sheetData>
    </sheetDataSet>
  </externalBook>
</externalLink>
</file>

<file path=xl/theme/theme1.xml><?xml version="1.0" encoding="utf-8"?>
<a:theme xmlns:a="http://schemas.openxmlformats.org/drawingml/2006/main" name="Office Theme">
  <a:themeElements>
    <a:clrScheme name="Custom 1">
      <a:dk1>
        <a:srgbClr val="000000"/>
      </a:dk1>
      <a:lt1>
        <a:srgbClr val="FFFFFF"/>
      </a:lt1>
      <a:dk2>
        <a:srgbClr val="434343"/>
      </a:dk2>
      <a:lt2>
        <a:srgbClr val="A9A9A9"/>
      </a:lt2>
      <a:accent1>
        <a:srgbClr val="FF5245"/>
      </a:accent1>
      <a:accent2>
        <a:srgbClr val="F3EADF"/>
      </a:accent2>
      <a:accent3>
        <a:srgbClr val="181818"/>
      </a:accent3>
      <a:accent4>
        <a:srgbClr val="32CAA0"/>
      </a:accent4>
      <a:accent5>
        <a:srgbClr val="FFD964"/>
      </a:accent5>
      <a:accent6>
        <a:srgbClr val="D33532"/>
      </a:accent6>
      <a:hlink>
        <a:srgbClr val="0000FF"/>
      </a:hlink>
      <a:folHlink>
        <a:srgbClr val="FF00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3182-7B62-424D-AC91-16DD588EF176}">
  <sheetPr>
    <tabColor theme="1"/>
  </sheetPr>
  <dimension ref="A1:AX44"/>
  <sheetViews>
    <sheetView showGridLines="0" zoomScaleNormal="100" workbookViewId="0">
      <pane xSplit="3" ySplit="8" topLeftCell="D9" activePane="bottomRight" state="frozen"/>
      <selection pane="topRight" activeCell="B5" sqref="B5"/>
      <selection pane="bottomLeft" activeCell="B5" sqref="B5"/>
      <selection pane="bottomRight" activeCell="D9" sqref="D9"/>
    </sheetView>
  </sheetViews>
  <sheetFormatPr defaultColWidth="10.54296875" defaultRowHeight="14.5" customHeight="1" x14ac:dyDescent="0.35"/>
  <cols>
    <col min="1" max="1" width="2.54296875" style="106" customWidth="1"/>
    <col min="2" max="2" width="42.81640625" style="106" customWidth="1"/>
    <col min="3" max="3" width="15.81640625" style="107" customWidth="1"/>
    <col min="4" max="4" width="2.54296875" style="107" customWidth="1"/>
    <col min="5" max="40" width="10.54296875" style="140" customWidth="1"/>
    <col min="41" max="41" width="2.54296875" style="107" customWidth="1"/>
    <col min="42" max="50" width="10.54296875" style="140"/>
    <col min="51" max="16384" width="10.54296875" style="107"/>
  </cols>
  <sheetData>
    <row r="1" spans="1:50" ht="14.5" customHeight="1" x14ac:dyDescent="0.35">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P1" s="107"/>
      <c r="AQ1" s="107"/>
      <c r="AR1" s="107"/>
      <c r="AS1" s="107"/>
      <c r="AT1" s="107"/>
      <c r="AU1" s="107"/>
      <c r="AV1" s="107"/>
      <c r="AW1" s="107"/>
      <c r="AX1" s="107"/>
    </row>
    <row r="2" spans="1:50" ht="14.5" customHeight="1" x14ac:dyDescent="0.35">
      <c r="E2" s="107"/>
      <c r="F2" s="107"/>
      <c r="G2" s="107"/>
      <c r="H2" s="107"/>
      <c r="I2" s="107"/>
      <c r="J2" s="107"/>
      <c r="K2" s="107"/>
      <c r="L2" s="107"/>
      <c r="M2" s="107"/>
      <c r="N2" s="107"/>
      <c r="O2" s="107"/>
      <c r="P2" s="107"/>
      <c r="Q2" s="107"/>
      <c r="R2" s="107"/>
      <c r="S2" s="107"/>
      <c r="T2" s="107"/>
      <c r="U2" s="107"/>
      <c r="V2" s="107"/>
      <c r="W2" s="107"/>
      <c r="X2" s="107"/>
      <c r="Y2" s="107"/>
      <c r="Z2" s="107"/>
      <c r="AA2" s="107"/>
      <c r="AB2" s="107"/>
      <c r="AC2" s="108"/>
      <c r="AD2" s="107"/>
      <c r="AE2" s="107"/>
      <c r="AF2" s="107"/>
      <c r="AG2" s="107"/>
      <c r="AH2" s="107"/>
      <c r="AI2" s="107"/>
      <c r="AJ2" s="107"/>
      <c r="AK2" s="107"/>
      <c r="AL2" s="107"/>
      <c r="AM2" s="107"/>
      <c r="AN2" s="107"/>
      <c r="AP2" s="107"/>
      <c r="AQ2" s="107"/>
      <c r="AR2" s="107"/>
      <c r="AS2" s="107"/>
      <c r="AT2" s="107"/>
      <c r="AU2" s="107"/>
      <c r="AV2" s="107"/>
      <c r="AW2" s="107"/>
      <c r="AX2" s="107"/>
    </row>
    <row r="3" spans="1:50" ht="14.5" customHeight="1" x14ac:dyDescent="0.35">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P3" s="107"/>
      <c r="AQ3" s="107"/>
      <c r="AR3" s="107"/>
      <c r="AS3" s="107"/>
      <c r="AT3" s="107"/>
      <c r="AU3" s="107"/>
      <c r="AV3" s="107"/>
      <c r="AW3" s="107"/>
      <c r="AX3" s="107"/>
    </row>
    <row r="4" spans="1:50" ht="14.5" customHeight="1" x14ac:dyDescent="0.35">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P4" s="107"/>
      <c r="AQ4" s="107"/>
      <c r="AR4" s="107"/>
      <c r="AS4" s="107"/>
      <c r="AT4" s="107"/>
      <c r="AU4" s="107"/>
      <c r="AV4" s="107"/>
      <c r="AW4" s="107"/>
      <c r="AX4" s="107"/>
    </row>
    <row r="5" spans="1:50" ht="14.5" customHeight="1" x14ac:dyDescent="0.35">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P5" s="107"/>
      <c r="AQ5" s="107"/>
      <c r="AR5" s="107"/>
      <c r="AS5" s="107"/>
      <c r="AT5" s="107"/>
      <c r="AU5" s="107"/>
      <c r="AV5" s="107"/>
      <c r="AW5" s="107"/>
      <c r="AX5" s="107"/>
    </row>
    <row r="6" spans="1:50" ht="14.5" customHeight="1" x14ac:dyDescent="0.35">
      <c r="C6" s="109" t="s">
        <v>186</v>
      </c>
      <c r="D6" s="110"/>
      <c r="E6" s="111">
        <v>42460</v>
      </c>
      <c r="F6" s="111">
        <f>EOMONTH(E6,3)</f>
        <v>42551</v>
      </c>
      <c r="G6" s="111">
        <f t="shared" ref="G6:AJ6" si="0">EOMONTH(F6,3)</f>
        <v>42643</v>
      </c>
      <c r="H6" s="111">
        <f t="shared" si="0"/>
        <v>42735</v>
      </c>
      <c r="I6" s="111">
        <f>EOMONTH(H6,3)</f>
        <v>42825</v>
      </c>
      <c r="J6" s="111">
        <f t="shared" ref="J6" si="1">EOMONTH(I6,3)</f>
        <v>42916</v>
      </c>
      <c r="K6" s="111">
        <f t="shared" si="0"/>
        <v>43008</v>
      </c>
      <c r="L6" s="111">
        <f t="shared" si="0"/>
        <v>43100</v>
      </c>
      <c r="M6" s="111">
        <f>EOMONTH(L6,3)</f>
        <v>43190</v>
      </c>
      <c r="N6" s="111">
        <f t="shared" si="0"/>
        <v>43281</v>
      </c>
      <c r="O6" s="111">
        <f t="shared" si="0"/>
        <v>43373</v>
      </c>
      <c r="P6" s="111">
        <f t="shared" si="0"/>
        <v>43465</v>
      </c>
      <c r="Q6" s="111">
        <f>EOMONTH(P6,3)</f>
        <v>43555</v>
      </c>
      <c r="R6" s="111">
        <f t="shared" si="0"/>
        <v>43646</v>
      </c>
      <c r="S6" s="111">
        <f>EOMONTH(R6,3)</f>
        <v>43738</v>
      </c>
      <c r="T6" s="111">
        <f t="shared" si="0"/>
        <v>43830</v>
      </c>
      <c r="U6" s="111">
        <f>EOMONTH(T6,3)</f>
        <v>43921</v>
      </c>
      <c r="V6" s="111">
        <f t="shared" si="0"/>
        <v>44012</v>
      </c>
      <c r="W6" s="111">
        <f t="shared" si="0"/>
        <v>44104</v>
      </c>
      <c r="X6" s="111">
        <f t="shared" si="0"/>
        <v>44196</v>
      </c>
      <c r="Y6" s="111">
        <f>EOMONTH(X6,3)</f>
        <v>44286</v>
      </c>
      <c r="Z6" s="111">
        <f t="shared" si="0"/>
        <v>44377</v>
      </c>
      <c r="AA6" s="111">
        <f t="shared" si="0"/>
        <v>44469</v>
      </c>
      <c r="AB6" s="111">
        <f t="shared" si="0"/>
        <v>44561</v>
      </c>
      <c r="AC6" s="111">
        <f>EOMONTH(AB6,3)</f>
        <v>44651</v>
      </c>
      <c r="AD6" s="111">
        <f t="shared" si="0"/>
        <v>44742</v>
      </c>
      <c r="AE6" s="111">
        <f t="shared" si="0"/>
        <v>44834</v>
      </c>
      <c r="AF6" s="111">
        <f t="shared" si="0"/>
        <v>44926</v>
      </c>
      <c r="AG6" s="111">
        <f>EOMONTH(AF6,3)</f>
        <v>45016</v>
      </c>
      <c r="AH6" s="111">
        <f t="shared" si="0"/>
        <v>45107</v>
      </c>
      <c r="AI6" s="111">
        <f t="shared" si="0"/>
        <v>45199</v>
      </c>
      <c r="AJ6" s="111">
        <f t="shared" si="0"/>
        <v>45291</v>
      </c>
      <c r="AK6" s="111">
        <f>EOMONTH(AJ6,3)</f>
        <v>45382</v>
      </c>
      <c r="AL6" s="111">
        <f>EOMONTH(AK6,3)</f>
        <v>45473</v>
      </c>
      <c r="AM6" s="111">
        <f>EOMONTH(AL6,1)</f>
        <v>45504</v>
      </c>
      <c r="AN6" s="111">
        <f>EOMONTH(AM6,1)</f>
        <v>45535</v>
      </c>
      <c r="AP6" s="112"/>
      <c r="AQ6" s="112"/>
      <c r="AR6" s="112"/>
      <c r="AS6" s="112"/>
      <c r="AT6" s="112"/>
      <c r="AU6" s="112"/>
      <c r="AV6" s="112"/>
      <c r="AW6" s="112"/>
      <c r="AX6" s="112"/>
    </row>
    <row r="7" spans="1:50" ht="14.5" customHeight="1" x14ac:dyDescent="0.35">
      <c r="C7" s="109" t="s">
        <v>187</v>
      </c>
      <c r="D7" s="110"/>
      <c r="E7" s="109">
        <f>YEAR(E6)</f>
        <v>2016</v>
      </c>
      <c r="F7" s="109">
        <f t="shared" ref="F7:AJ7" si="2">YEAR(F6)</f>
        <v>2016</v>
      </c>
      <c r="G7" s="109">
        <f t="shared" si="2"/>
        <v>2016</v>
      </c>
      <c r="H7" s="109">
        <f t="shared" si="2"/>
        <v>2016</v>
      </c>
      <c r="I7" s="109">
        <f t="shared" si="2"/>
        <v>2017</v>
      </c>
      <c r="J7" s="109">
        <f t="shared" si="2"/>
        <v>2017</v>
      </c>
      <c r="K7" s="109">
        <f t="shared" si="2"/>
        <v>2017</v>
      </c>
      <c r="L7" s="109">
        <f t="shared" si="2"/>
        <v>2017</v>
      </c>
      <c r="M7" s="109">
        <f t="shared" si="2"/>
        <v>2018</v>
      </c>
      <c r="N7" s="109">
        <f t="shared" si="2"/>
        <v>2018</v>
      </c>
      <c r="O7" s="109">
        <f t="shared" si="2"/>
        <v>2018</v>
      </c>
      <c r="P7" s="109">
        <f t="shared" si="2"/>
        <v>2018</v>
      </c>
      <c r="Q7" s="109">
        <f t="shared" si="2"/>
        <v>2019</v>
      </c>
      <c r="R7" s="109">
        <f t="shared" si="2"/>
        <v>2019</v>
      </c>
      <c r="S7" s="109">
        <f>YEAR(S6)</f>
        <v>2019</v>
      </c>
      <c r="T7" s="109">
        <f t="shared" si="2"/>
        <v>2019</v>
      </c>
      <c r="U7" s="109">
        <f t="shared" si="2"/>
        <v>2020</v>
      </c>
      <c r="V7" s="109">
        <f t="shared" si="2"/>
        <v>2020</v>
      </c>
      <c r="W7" s="109">
        <f t="shared" si="2"/>
        <v>2020</v>
      </c>
      <c r="X7" s="109">
        <f t="shared" si="2"/>
        <v>2020</v>
      </c>
      <c r="Y7" s="109">
        <f t="shared" si="2"/>
        <v>2021</v>
      </c>
      <c r="Z7" s="109">
        <f t="shared" si="2"/>
        <v>2021</v>
      </c>
      <c r="AA7" s="109">
        <f t="shared" si="2"/>
        <v>2021</v>
      </c>
      <c r="AB7" s="109">
        <f t="shared" si="2"/>
        <v>2021</v>
      </c>
      <c r="AC7" s="109">
        <f t="shared" si="2"/>
        <v>2022</v>
      </c>
      <c r="AD7" s="109">
        <f t="shared" si="2"/>
        <v>2022</v>
      </c>
      <c r="AE7" s="109">
        <f t="shared" si="2"/>
        <v>2022</v>
      </c>
      <c r="AF7" s="109">
        <f t="shared" si="2"/>
        <v>2022</v>
      </c>
      <c r="AG7" s="109">
        <f t="shared" si="2"/>
        <v>2023</v>
      </c>
      <c r="AH7" s="109">
        <f t="shared" si="2"/>
        <v>2023</v>
      </c>
      <c r="AI7" s="109">
        <f t="shared" si="2"/>
        <v>2023</v>
      </c>
      <c r="AJ7" s="109">
        <f t="shared" si="2"/>
        <v>2023</v>
      </c>
      <c r="AK7" s="109">
        <f>YEAR(AK6)</f>
        <v>2024</v>
      </c>
      <c r="AL7" s="109">
        <f>YEAR(AL6)</f>
        <v>2024</v>
      </c>
      <c r="AM7" s="109">
        <f>YEAR(AM6)</f>
        <v>2024</v>
      </c>
      <c r="AN7" s="109">
        <f>YEAR(AN6)</f>
        <v>2024</v>
      </c>
      <c r="AP7" s="113"/>
      <c r="AQ7" s="113"/>
      <c r="AR7" s="113"/>
      <c r="AS7" s="113"/>
      <c r="AT7" s="113"/>
      <c r="AU7" s="113"/>
      <c r="AV7" s="113"/>
      <c r="AW7" s="113"/>
      <c r="AX7" s="113"/>
    </row>
    <row r="8" spans="1:50" s="118" customFormat="1" ht="14.5" customHeight="1" x14ac:dyDescent="0.35">
      <c r="A8" s="114"/>
      <c r="B8" s="115" t="s">
        <v>188</v>
      </c>
      <c r="C8" s="116" t="s">
        <v>189</v>
      </c>
      <c r="D8" s="116"/>
      <c r="E8" s="117" t="str">
        <f>MONTH(E$6)/3&amp;"Q"&amp;E$7</f>
        <v>1Q2016</v>
      </c>
      <c r="F8" s="116" t="str">
        <f t="shared" ref="F8:AJ8" si="3">MONTH(F$6)/3&amp;"Q"&amp;F$7</f>
        <v>2Q2016</v>
      </c>
      <c r="G8" s="116" t="str">
        <f t="shared" si="3"/>
        <v>3Q2016</v>
      </c>
      <c r="H8" s="116" t="str">
        <f t="shared" si="3"/>
        <v>4Q2016</v>
      </c>
      <c r="I8" s="116" t="str">
        <f t="shared" si="3"/>
        <v>1Q2017</v>
      </c>
      <c r="J8" s="116" t="str">
        <f t="shared" si="3"/>
        <v>2Q2017</v>
      </c>
      <c r="K8" s="116" t="str">
        <f t="shared" si="3"/>
        <v>3Q2017</v>
      </c>
      <c r="L8" s="116" t="str">
        <f t="shared" si="3"/>
        <v>4Q2017</v>
      </c>
      <c r="M8" s="116" t="str">
        <f t="shared" si="3"/>
        <v>1Q2018</v>
      </c>
      <c r="N8" s="116" t="str">
        <f t="shared" si="3"/>
        <v>2Q2018</v>
      </c>
      <c r="O8" s="116" t="str">
        <f t="shared" si="3"/>
        <v>3Q2018</v>
      </c>
      <c r="P8" s="116" t="str">
        <f t="shared" si="3"/>
        <v>4Q2018</v>
      </c>
      <c r="Q8" s="116" t="str">
        <f t="shared" si="3"/>
        <v>1Q2019</v>
      </c>
      <c r="R8" s="116" t="str">
        <f t="shared" si="3"/>
        <v>2Q2019</v>
      </c>
      <c r="S8" s="116" t="str">
        <f t="shared" si="3"/>
        <v>3Q2019</v>
      </c>
      <c r="T8" s="116" t="str">
        <f t="shared" si="3"/>
        <v>4Q2019</v>
      </c>
      <c r="U8" s="116" t="str">
        <f t="shared" si="3"/>
        <v>1Q2020</v>
      </c>
      <c r="V8" s="116" t="str">
        <f t="shared" si="3"/>
        <v>2Q2020</v>
      </c>
      <c r="W8" s="116" t="str">
        <f t="shared" si="3"/>
        <v>3Q2020</v>
      </c>
      <c r="X8" s="116" t="str">
        <f t="shared" si="3"/>
        <v>4Q2020</v>
      </c>
      <c r="Y8" s="116" t="str">
        <f t="shared" si="3"/>
        <v>1Q2021</v>
      </c>
      <c r="Z8" s="116" t="str">
        <f t="shared" si="3"/>
        <v>2Q2021</v>
      </c>
      <c r="AA8" s="116" t="str">
        <f t="shared" si="3"/>
        <v>3Q2021</v>
      </c>
      <c r="AB8" s="116" t="str">
        <f t="shared" si="3"/>
        <v>4Q2021</v>
      </c>
      <c r="AC8" s="116" t="str">
        <f t="shared" si="3"/>
        <v>1Q2022</v>
      </c>
      <c r="AD8" s="116" t="str">
        <f t="shared" si="3"/>
        <v>2Q2022</v>
      </c>
      <c r="AE8" s="116" t="str">
        <f t="shared" si="3"/>
        <v>3Q2022</v>
      </c>
      <c r="AF8" s="116" t="str">
        <f t="shared" si="3"/>
        <v>4Q2022</v>
      </c>
      <c r="AG8" s="116" t="str">
        <f t="shared" si="3"/>
        <v>1Q2023</v>
      </c>
      <c r="AH8" s="116" t="str">
        <f t="shared" si="3"/>
        <v>2Q2023</v>
      </c>
      <c r="AI8" s="116" t="str">
        <f t="shared" si="3"/>
        <v>3Q2023</v>
      </c>
      <c r="AJ8" s="116" t="str">
        <f t="shared" si="3"/>
        <v>4Q2023</v>
      </c>
      <c r="AK8" s="116" t="str">
        <f>MONTH(AK$6)/3&amp;"Q"&amp;AK$7</f>
        <v>1Q2024</v>
      </c>
      <c r="AL8" s="116" t="str">
        <f>MONTH(AL$6)/3&amp;"Q"&amp;AL$7</f>
        <v>2Q2024</v>
      </c>
      <c r="AM8" s="116" t="str">
        <f>MONTH(AM$6)&amp;"/"&amp;AM$7</f>
        <v>7/2024</v>
      </c>
      <c r="AN8" s="116" t="str">
        <f>MONTH(AN$6)&amp;"/"&amp;AN$7</f>
        <v>8/2024</v>
      </c>
      <c r="AP8" s="116">
        <v>2016</v>
      </c>
      <c r="AQ8" s="116">
        <f>AP8+1</f>
        <v>2017</v>
      </c>
      <c r="AR8" s="116">
        <f t="shared" ref="AR8:AX8" si="4">AQ8+1</f>
        <v>2018</v>
      </c>
      <c r="AS8" s="116">
        <f t="shared" si="4"/>
        <v>2019</v>
      </c>
      <c r="AT8" s="116">
        <f t="shared" si="4"/>
        <v>2020</v>
      </c>
      <c r="AU8" s="116">
        <f t="shared" si="4"/>
        <v>2021</v>
      </c>
      <c r="AV8" s="116">
        <f t="shared" si="4"/>
        <v>2022</v>
      </c>
      <c r="AW8" s="116">
        <f t="shared" si="4"/>
        <v>2023</v>
      </c>
      <c r="AX8" s="116">
        <f t="shared" si="4"/>
        <v>2024</v>
      </c>
    </row>
    <row r="9" spans="1:50" s="124" customFormat="1" ht="14.5" customHeight="1" x14ac:dyDescent="0.35">
      <c r="A9" s="119"/>
      <c r="B9" s="120" t="s">
        <v>190</v>
      </c>
      <c r="C9" s="121" t="s">
        <v>191</v>
      </c>
      <c r="D9" s="121"/>
      <c r="E9" s="122">
        <f t="shared" ref="E9:AJ9" si="5">SUM(E10,E18,E27,E33)</f>
        <v>158.08389066054005</v>
      </c>
      <c r="F9" s="122">
        <f t="shared" si="5"/>
        <v>126.170754177525</v>
      </c>
      <c r="G9" s="122">
        <f t="shared" si="5"/>
        <v>160.71569167542074</v>
      </c>
      <c r="H9" s="122">
        <f t="shared" si="5"/>
        <v>199.8839014306609</v>
      </c>
      <c r="I9" s="122">
        <f t="shared" si="5"/>
        <v>149.65486708184696</v>
      </c>
      <c r="J9" s="122">
        <f t="shared" si="5"/>
        <v>183.537031652</v>
      </c>
      <c r="K9" s="122">
        <f t="shared" si="5"/>
        <v>248.31757268099997</v>
      </c>
      <c r="L9" s="122">
        <f t="shared" si="5"/>
        <v>748.12455484327108</v>
      </c>
      <c r="M9" s="122">
        <f t="shared" si="5"/>
        <v>442.6993007789614</v>
      </c>
      <c r="N9" s="122">
        <f t="shared" si="5"/>
        <v>322.02260940537178</v>
      </c>
      <c r="O9" s="122">
        <f t="shared" si="5"/>
        <v>639.86953781707894</v>
      </c>
      <c r="P9" s="122">
        <f t="shared" si="5"/>
        <v>698.88906921133105</v>
      </c>
      <c r="Q9" s="122">
        <f t="shared" si="5"/>
        <v>519.86374973245177</v>
      </c>
      <c r="R9" s="122">
        <f t="shared" si="5"/>
        <v>641.87588504078303</v>
      </c>
      <c r="S9" s="122">
        <f t="shared" si="5"/>
        <v>1313.2281135351539</v>
      </c>
      <c r="T9" s="122">
        <f t="shared" si="5"/>
        <v>1364.812955400904</v>
      </c>
      <c r="U9" s="122">
        <f t="shared" si="5"/>
        <v>634.8834067824514</v>
      </c>
      <c r="V9" s="122">
        <f t="shared" si="5"/>
        <v>780.72509664150027</v>
      </c>
      <c r="W9" s="122">
        <f t="shared" si="5"/>
        <v>1359.8219571900004</v>
      </c>
      <c r="X9" s="122">
        <f t="shared" si="5"/>
        <v>1694.1234131992546</v>
      </c>
      <c r="Y9" s="122">
        <f t="shared" si="5"/>
        <v>1547.0547042224998</v>
      </c>
      <c r="Z9" s="122">
        <f t="shared" si="5"/>
        <v>1501.8490602675001</v>
      </c>
      <c r="AA9" s="122">
        <f t="shared" si="5"/>
        <v>1978.3281197177998</v>
      </c>
      <c r="AB9" s="122">
        <f t="shared" si="5"/>
        <v>2022.2739886544996</v>
      </c>
      <c r="AC9" s="122">
        <f t="shared" si="5"/>
        <v>1523.8442755102885</v>
      </c>
      <c r="AD9" s="122">
        <f t="shared" si="5"/>
        <v>1266.5929436338863</v>
      </c>
      <c r="AE9" s="122">
        <f t="shared" si="5"/>
        <v>1946.9910554951143</v>
      </c>
      <c r="AF9" s="122">
        <f t="shared" si="5"/>
        <v>2067.8882848667281</v>
      </c>
      <c r="AG9" s="122">
        <f t="shared" si="5"/>
        <v>1803.1955226084876</v>
      </c>
      <c r="AH9" s="122">
        <f t="shared" si="5"/>
        <v>1659.7774753163778</v>
      </c>
      <c r="AI9" s="122">
        <f t="shared" si="5"/>
        <v>2546.9848717645</v>
      </c>
      <c r="AJ9" s="122">
        <f t="shared" si="5"/>
        <v>2625.5781729454989</v>
      </c>
      <c r="AK9" s="122">
        <f>SUM(AK10,AK18,AK27,AK33)</f>
        <v>1730.0103554579996</v>
      </c>
      <c r="AL9" s="122">
        <f>SUM(AL10,AL18,AL27,AL33)</f>
        <v>2094.8340945320838</v>
      </c>
      <c r="AM9" s="122">
        <f>SUM(AM10,AM18,AM27,AM33)</f>
        <v>852.13490137977703</v>
      </c>
      <c r="AN9" s="122">
        <f>SUM(AN10,AN18,AN27,AN33)</f>
        <v>990.87117162300001</v>
      </c>
      <c r="AO9" s="123"/>
      <c r="AP9" s="122">
        <f t="shared" ref="AP9:AX24" si="6">SUMIF($7:$7,AP$8,9:9)</f>
        <v>644.85423794414669</v>
      </c>
      <c r="AQ9" s="122">
        <f t="shared" si="6"/>
        <v>1329.634026258118</v>
      </c>
      <c r="AR9" s="122">
        <f t="shared" si="6"/>
        <v>2103.4805172127431</v>
      </c>
      <c r="AS9" s="122">
        <f t="shared" si="6"/>
        <v>3839.7807037092925</v>
      </c>
      <c r="AT9" s="122">
        <f t="shared" si="6"/>
        <v>4469.5538738132072</v>
      </c>
      <c r="AU9" s="122">
        <f t="shared" si="6"/>
        <v>7049.5058728622998</v>
      </c>
      <c r="AV9" s="122">
        <f t="shared" si="6"/>
        <v>6805.3165595060173</v>
      </c>
      <c r="AW9" s="122">
        <f t="shared" si="6"/>
        <v>8635.5360426348652</v>
      </c>
      <c r="AX9" s="122">
        <f t="shared" si="6"/>
        <v>5667.8505229928605</v>
      </c>
    </row>
    <row r="10" spans="1:50" s="124" customFormat="1" ht="14.5" customHeight="1" x14ac:dyDescent="0.35">
      <c r="A10" s="119"/>
      <c r="B10" s="125" t="s">
        <v>16</v>
      </c>
      <c r="C10" s="126" t="s">
        <v>191</v>
      </c>
      <c r="D10" s="126"/>
      <c r="E10" s="127">
        <f>SUM(E11,E14)</f>
        <v>55.737256688540008</v>
      </c>
      <c r="F10" s="127">
        <f t="shared" ref="F10:AI10" si="7">SUM(F11,F14)</f>
        <v>54.425551699524974</v>
      </c>
      <c r="G10" s="127">
        <f t="shared" si="7"/>
        <v>95.237136185000011</v>
      </c>
      <c r="H10" s="127">
        <f t="shared" si="7"/>
        <v>102.14303929599998</v>
      </c>
      <c r="I10" s="127">
        <f t="shared" si="7"/>
        <v>42.540075533959516</v>
      </c>
      <c r="J10" s="127">
        <f t="shared" si="7"/>
        <v>96.743046366000016</v>
      </c>
      <c r="K10" s="127">
        <f t="shared" si="7"/>
        <v>178.64646894999998</v>
      </c>
      <c r="L10" s="127">
        <f t="shared" si="7"/>
        <v>638.29956112327102</v>
      </c>
      <c r="M10" s="127">
        <f t="shared" si="7"/>
        <v>309.74107019076951</v>
      </c>
      <c r="N10" s="127">
        <f t="shared" si="7"/>
        <v>224.34350090837182</v>
      </c>
      <c r="O10" s="127">
        <f t="shared" si="7"/>
        <v>566.25063049407891</v>
      </c>
      <c r="P10" s="127">
        <f t="shared" si="7"/>
        <v>533.5192888953311</v>
      </c>
      <c r="Q10" s="127">
        <f t="shared" si="7"/>
        <v>293.94241886909174</v>
      </c>
      <c r="R10" s="127">
        <f t="shared" si="7"/>
        <v>316.21191106699996</v>
      </c>
      <c r="S10" s="127">
        <f t="shared" si="7"/>
        <v>677.12822824700027</v>
      </c>
      <c r="T10" s="127">
        <f t="shared" si="7"/>
        <v>802.50874892490356</v>
      </c>
      <c r="U10" s="127">
        <f t="shared" si="7"/>
        <v>260.33147981399998</v>
      </c>
      <c r="V10" s="127">
        <f t="shared" si="7"/>
        <v>253.51749647300011</v>
      </c>
      <c r="W10" s="127">
        <f t="shared" si="7"/>
        <v>666.32606686700001</v>
      </c>
      <c r="X10" s="127">
        <f t="shared" si="7"/>
        <v>902.60483714800034</v>
      </c>
      <c r="Y10" s="127">
        <f t="shared" si="7"/>
        <v>504.15047138</v>
      </c>
      <c r="Z10" s="127">
        <f t="shared" si="7"/>
        <v>318.94861562700004</v>
      </c>
      <c r="AA10" s="127">
        <f t="shared" si="7"/>
        <v>718.1886863499999</v>
      </c>
      <c r="AB10" s="127">
        <f t="shared" si="7"/>
        <v>861.97305618599989</v>
      </c>
      <c r="AC10" s="127">
        <f t="shared" si="7"/>
        <v>405.27263203199999</v>
      </c>
      <c r="AD10" s="127">
        <f t="shared" si="7"/>
        <v>251.93439405399999</v>
      </c>
      <c r="AE10" s="127">
        <f t="shared" si="7"/>
        <v>696.96330158200021</v>
      </c>
      <c r="AF10" s="127">
        <f t="shared" si="7"/>
        <v>836.78174478300002</v>
      </c>
      <c r="AG10" s="127">
        <f t="shared" si="7"/>
        <v>424.28799882099997</v>
      </c>
      <c r="AH10" s="127">
        <f t="shared" si="7"/>
        <v>306.18734744400001</v>
      </c>
      <c r="AI10" s="127">
        <f t="shared" si="7"/>
        <v>793.85765716800006</v>
      </c>
      <c r="AJ10" s="127">
        <f>SUM(AJ11,AJ14)</f>
        <v>918.14884780099965</v>
      </c>
      <c r="AK10" s="127">
        <f>SUM(AK11,AK14)</f>
        <v>445.83937897299973</v>
      </c>
      <c r="AL10" s="127">
        <f>SUM(AL11,AL14)</f>
        <v>263.22062927022603</v>
      </c>
      <c r="AM10" s="127">
        <f>SUM(AM11,AM14)</f>
        <v>167.91960496800002</v>
      </c>
      <c r="AN10" s="127">
        <f>SUM(AN11,AN14)</f>
        <v>261.02642484900002</v>
      </c>
      <c r="AO10" s="123"/>
      <c r="AP10" s="127">
        <f t="shared" si="6"/>
        <v>307.54298386906498</v>
      </c>
      <c r="AQ10" s="127">
        <f t="shared" si="6"/>
        <v>956.2291519732305</v>
      </c>
      <c r="AR10" s="127">
        <f t="shared" si="6"/>
        <v>1633.8544904885514</v>
      </c>
      <c r="AS10" s="127">
        <f t="shared" si="6"/>
        <v>2089.7913071079956</v>
      </c>
      <c r="AT10" s="127">
        <f t="shared" si="6"/>
        <v>2082.7798803020005</v>
      </c>
      <c r="AU10" s="127">
        <f t="shared" si="6"/>
        <v>2403.260829543</v>
      </c>
      <c r="AV10" s="127">
        <f t="shared" si="6"/>
        <v>2190.9520724510003</v>
      </c>
      <c r="AW10" s="127">
        <f t="shared" si="6"/>
        <v>2442.4818512339998</v>
      </c>
      <c r="AX10" s="127">
        <f t="shared" si="6"/>
        <v>1138.0060380602258</v>
      </c>
    </row>
    <row r="11" spans="1:50" s="133" customFormat="1" ht="14.5" customHeight="1" x14ac:dyDescent="0.35">
      <c r="A11" s="128"/>
      <c r="B11" s="129" t="s">
        <v>192</v>
      </c>
      <c r="C11" s="130" t="s">
        <v>191</v>
      </c>
      <c r="D11" s="130"/>
      <c r="E11" s="131">
        <f>SUM(E12:E13)</f>
        <v>55.737256688540008</v>
      </c>
      <c r="F11" s="131">
        <f t="shared" ref="F11:AI11" si="8">SUM(F12:F13)</f>
        <v>54.425551699524974</v>
      </c>
      <c r="G11" s="131">
        <f t="shared" si="8"/>
        <v>95.237136185000011</v>
      </c>
      <c r="H11" s="131">
        <f t="shared" si="8"/>
        <v>102.14303929599998</v>
      </c>
      <c r="I11" s="131">
        <f t="shared" si="8"/>
        <v>42.540075533959516</v>
      </c>
      <c r="J11" s="131">
        <f t="shared" si="8"/>
        <v>96.743046366000016</v>
      </c>
      <c r="K11" s="131">
        <f t="shared" si="8"/>
        <v>178.64646894999998</v>
      </c>
      <c r="L11" s="131">
        <f t="shared" si="8"/>
        <v>255.92037690117797</v>
      </c>
      <c r="M11" s="131">
        <f t="shared" si="8"/>
        <v>116.46550048376952</v>
      </c>
      <c r="N11" s="131">
        <f t="shared" si="8"/>
        <v>77.046189210371821</v>
      </c>
      <c r="O11" s="131">
        <f t="shared" si="8"/>
        <v>209.7163136090789</v>
      </c>
      <c r="P11" s="131">
        <f t="shared" si="8"/>
        <v>213.21300751398363</v>
      </c>
      <c r="Q11" s="131">
        <f t="shared" si="8"/>
        <v>82.639115051000033</v>
      </c>
      <c r="R11" s="131">
        <f t="shared" si="8"/>
        <v>88.152581184000056</v>
      </c>
      <c r="S11" s="131">
        <f t="shared" si="8"/>
        <v>200.28113118400009</v>
      </c>
      <c r="T11" s="131">
        <f t="shared" si="8"/>
        <v>237.20725788700003</v>
      </c>
      <c r="U11" s="131">
        <f t="shared" si="8"/>
        <v>64.455489874999984</v>
      </c>
      <c r="V11" s="131">
        <f t="shared" si="8"/>
        <v>61.597889701000028</v>
      </c>
      <c r="W11" s="131">
        <f t="shared" si="8"/>
        <v>180.57218530399996</v>
      </c>
      <c r="X11" s="131">
        <f t="shared" si="8"/>
        <v>232.118810182</v>
      </c>
      <c r="Y11" s="131">
        <f t="shared" si="8"/>
        <v>125.44080267</v>
      </c>
      <c r="Z11" s="131">
        <f t="shared" si="8"/>
        <v>81.153505449999997</v>
      </c>
      <c r="AA11" s="131">
        <f t="shared" si="8"/>
        <v>191.019086023</v>
      </c>
      <c r="AB11" s="131">
        <f t="shared" si="8"/>
        <v>223.75467003099999</v>
      </c>
      <c r="AC11" s="131">
        <f t="shared" si="8"/>
        <v>104.760380391</v>
      </c>
      <c r="AD11" s="131">
        <f t="shared" si="8"/>
        <v>66.448693567999996</v>
      </c>
      <c r="AE11" s="131">
        <f t="shared" si="8"/>
        <v>172.37061859700003</v>
      </c>
      <c r="AF11" s="131">
        <f t="shared" si="8"/>
        <v>219.21864488200001</v>
      </c>
      <c r="AG11" s="131">
        <f t="shared" si="8"/>
        <v>106.55195137600001</v>
      </c>
      <c r="AH11" s="131">
        <f t="shared" si="8"/>
        <v>79.551348343000001</v>
      </c>
      <c r="AI11" s="131">
        <f t="shared" si="8"/>
        <v>197.88332796999998</v>
      </c>
      <c r="AJ11" s="131">
        <f>SUM(AJ12:AJ13)</f>
        <v>234.6967544379998</v>
      </c>
      <c r="AK11" s="131">
        <f>SUM(AK12:AK13)</f>
        <v>110.64021267499996</v>
      </c>
      <c r="AL11" s="131">
        <f>SUM(AL12:AL13)</f>
        <v>71.718912845514012</v>
      </c>
      <c r="AM11" s="131">
        <f>SUM(AM12:AM13)</f>
        <v>44.111467638000001</v>
      </c>
      <c r="AN11" s="131">
        <f>SUM(AN12:AN13)</f>
        <v>61.802859726999998</v>
      </c>
      <c r="AO11" s="132"/>
      <c r="AP11" s="131">
        <f t="shared" si="6"/>
        <v>307.54298386906498</v>
      </c>
      <c r="AQ11" s="131">
        <f t="shared" si="6"/>
        <v>573.84996775113746</v>
      </c>
      <c r="AR11" s="131">
        <f t="shared" si="6"/>
        <v>616.44101081720385</v>
      </c>
      <c r="AS11" s="131">
        <f t="shared" si="6"/>
        <v>608.28008530600027</v>
      </c>
      <c r="AT11" s="131">
        <f t="shared" si="6"/>
        <v>538.74437506200002</v>
      </c>
      <c r="AU11" s="131">
        <f t="shared" si="6"/>
        <v>621.36806417399998</v>
      </c>
      <c r="AV11" s="131">
        <f t="shared" si="6"/>
        <v>562.79833743800009</v>
      </c>
      <c r="AW11" s="131">
        <f t="shared" si="6"/>
        <v>618.68338212699973</v>
      </c>
      <c r="AX11" s="131">
        <f t="shared" si="6"/>
        <v>288.27345288551396</v>
      </c>
    </row>
    <row r="12" spans="1:50" ht="14.5" customHeight="1" x14ac:dyDescent="0.35">
      <c r="B12" s="134" t="s">
        <v>193</v>
      </c>
      <c r="C12" s="107" t="s">
        <v>194</v>
      </c>
      <c r="E12" s="108">
        <v>55.737256688540008</v>
      </c>
      <c r="F12" s="108">
        <v>54.425551699524974</v>
      </c>
      <c r="G12" s="108">
        <v>95.237136185000011</v>
      </c>
      <c r="H12" s="108">
        <v>102.14303929599998</v>
      </c>
      <c r="I12" s="108">
        <v>42.540075533959516</v>
      </c>
      <c r="J12" s="108">
        <v>37.670926073000004</v>
      </c>
      <c r="K12" s="108">
        <v>76.52542972000002</v>
      </c>
      <c r="L12" s="108">
        <v>111.98308666196999</v>
      </c>
      <c r="M12" s="108">
        <v>47.621084462684159</v>
      </c>
      <c r="N12" s="108">
        <v>26.161103553327745</v>
      </c>
      <c r="O12" s="108">
        <v>87.362174788103701</v>
      </c>
      <c r="P12" s="108">
        <v>89.115035694146854</v>
      </c>
      <c r="Q12" s="108">
        <v>32.105070824318112</v>
      </c>
      <c r="R12" s="108">
        <v>33.190148406785404</v>
      </c>
      <c r="S12" s="108">
        <v>83.431553631986731</v>
      </c>
      <c r="T12" s="108">
        <v>99.124891914588503</v>
      </c>
      <c r="U12" s="108">
        <v>23.383131300638734</v>
      </c>
      <c r="V12" s="108">
        <v>22.37574777663222</v>
      </c>
      <c r="W12" s="108">
        <v>73.27187200756147</v>
      </c>
      <c r="X12" s="108">
        <v>99.406171344781441</v>
      </c>
      <c r="Y12" s="108">
        <v>49.227087936000004</v>
      </c>
      <c r="Z12" s="108">
        <v>32.709244233999996</v>
      </c>
      <c r="AA12" s="108">
        <v>79.749903211000017</v>
      </c>
      <c r="AB12" s="108">
        <v>91.107726255999992</v>
      </c>
      <c r="AC12" s="108">
        <v>40.983372365999998</v>
      </c>
      <c r="AD12" s="108">
        <v>25.020197411999998</v>
      </c>
      <c r="AE12" s="108">
        <v>70.34727009800001</v>
      </c>
      <c r="AF12" s="108">
        <v>89.49939181100001</v>
      </c>
      <c r="AG12" s="108">
        <v>40.745329731000005</v>
      </c>
      <c r="AH12" s="108">
        <v>29.380758754999999</v>
      </c>
      <c r="AI12" s="108">
        <v>78.792698313999992</v>
      </c>
      <c r="AJ12" s="108">
        <v>93.513646927999886</v>
      </c>
      <c r="AK12" s="108">
        <v>41.616649557999999</v>
      </c>
      <c r="AL12" s="108">
        <v>26.681125506982003</v>
      </c>
      <c r="AM12" s="108">
        <v>16.700033449999999</v>
      </c>
      <c r="AN12" s="108">
        <v>23.268151869</v>
      </c>
      <c r="AO12" s="108"/>
      <c r="AP12" s="108">
        <f t="shared" si="6"/>
        <v>307.54298386906498</v>
      </c>
      <c r="AQ12" s="108">
        <f t="shared" si="6"/>
        <v>268.71951798892951</v>
      </c>
      <c r="AR12" s="108">
        <f t="shared" si="6"/>
        <v>250.25939849826244</v>
      </c>
      <c r="AS12" s="108">
        <f t="shared" si="6"/>
        <v>247.85166477767876</v>
      </c>
      <c r="AT12" s="108">
        <f t="shared" si="6"/>
        <v>218.43692242961384</v>
      </c>
      <c r="AU12" s="108">
        <f t="shared" si="6"/>
        <v>252.793961637</v>
      </c>
      <c r="AV12" s="108">
        <f t="shared" si="6"/>
        <v>225.85023168700002</v>
      </c>
      <c r="AW12" s="108">
        <f t="shared" si="6"/>
        <v>242.43243372799986</v>
      </c>
      <c r="AX12" s="108">
        <f t="shared" si="6"/>
        <v>108.26596038398202</v>
      </c>
    </row>
    <row r="13" spans="1:50" ht="14.5" customHeight="1" x14ac:dyDescent="0.35">
      <c r="B13" s="134" t="s">
        <v>195</v>
      </c>
      <c r="C13" s="107" t="s">
        <v>194</v>
      </c>
      <c r="E13" s="108">
        <v>0</v>
      </c>
      <c r="F13" s="108">
        <v>0</v>
      </c>
      <c r="G13" s="108">
        <v>0</v>
      </c>
      <c r="H13" s="108">
        <v>0</v>
      </c>
      <c r="I13" s="108">
        <v>0</v>
      </c>
      <c r="J13" s="108">
        <v>59.072120293000019</v>
      </c>
      <c r="K13" s="108">
        <v>102.12103922999997</v>
      </c>
      <c r="L13" s="108">
        <v>143.93729023920798</v>
      </c>
      <c r="M13" s="108">
        <v>68.844416021085351</v>
      </c>
      <c r="N13" s="108">
        <v>50.88508565704408</v>
      </c>
      <c r="O13" s="108">
        <v>122.35413882097518</v>
      </c>
      <c r="P13" s="108">
        <v>124.09797181983677</v>
      </c>
      <c r="Q13" s="108">
        <v>50.534044226681921</v>
      </c>
      <c r="R13" s="108">
        <v>54.962432777214651</v>
      </c>
      <c r="S13" s="108">
        <v>116.84957755201336</v>
      </c>
      <c r="T13" s="108">
        <v>138.08236597241154</v>
      </c>
      <c r="U13" s="108">
        <v>41.072358574361246</v>
      </c>
      <c r="V13" s="108">
        <v>39.222141924367811</v>
      </c>
      <c r="W13" s="108">
        <v>107.30031329643849</v>
      </c>
      <c r="X13" s="108">
        <v>132.71263883721858</v>
      </c>
      <c r="Y13" s="108">
        <v>76.213714733999993</v>
      </c>
      <c r="Z13" s="108">
        <v>48.444261216000001</v>
      </c>
      <c r="AA13" s="108">
        <v>111.269182812</v>
      </c>
      <c r="AB13" s="108">
        <v>132.64694377499998</v>
      </c>
      <c r="AC13" s="108">
        <v>63.777008025000001</v>
      </c>
      <c r="AD13" s="108">
        <v>41.428496156000001</v>
      </c>
      <c r="AE13" s="108">
        <v>102.02334849900001</v>
      </c>
      <c r="AF13" s="108">
        <v>129.719253071</v>
      </c>
      <c r="AG13" s="108">
        <v>65.806621645000007</v>
      </c>
      <c r="AH13" s="108">
        <v>50.170589588000006</v>
      </c>
      <c r="AI13" s="108">
        <v>119.090629656</v>
      </c>
      <c r="AJ13" s="108">
        <v>141.18310750999993</v>
      </c>
      <c r="AK13" s="108">
        <v>69.023563116999952</v>
      </c>
      <c r="AL13" s="108">
        <v>45.037787338532006</v>
      </c>
      <c r="AM13" s="108">
        <v>27.411434188000001</v>
      </c>
      <c r="AN13" s="108">
        <v>38.534707857999997</v>
      </c>
      <c r="AO13" s="108"/>
      <c r="AP13" s="108">
        <f t="shared" si="6"/>
        <v>0</v>
      </c>
      <c r="AQ13" s="108">
        <f t="shared" si="6"/>
        <v>305.13044976220795</v>
      </c>
      <c r="AR13" s="108">
        <f t="shared" si="6"/>
        <v>366.18161231894135</v>
      </c>
      <c r="AS13" s="108">
        <f t="shared" si="6"/>
        <v>360.42842052832145</v>
      </c>
      <c r="AT13" s="108">
        <f t="shared" si="6"/>
        <v>320.30745263238612</v>
      </c>
      <c r="AU13" s="108">
        <f t="shared" si="6"/>
        <v>368.57410253699993</v>
      </c>
      <c r="AV13" s="108">
        <f t="shared" si="6"/>
        <v>336.94810575100001</v>
      </c>
      <c r="AW13" s="108">
        <f t="shared" si="6"/>
        <v>376.25094839899998</v>
      </c>
      <c r="AX13" s="108">
        <f t="shared" si="6"/>
        <v>180.00749250153194</v>
      </c>
    </row>
    <row r="14" spans="1:50" s="133" customFormat="1" ht="14.5" customHeight="1" x14ac:dyDescent="0.35">
      <c r="A14" s="128"/>
      <c r="B14" s="129" t="s">
        <v>196</v>
      </c>
      <c r="C14" s="130" t="s">
        <v>191</v>
      </c>
      <c r="D14" s="130"/>
      <c r="E14" s="131">
        <f>SUM(E15:E17)</f>
        <v>0</v>
      </c>
      <c r="F14" s="131">
        <f t="shared" ref="F14:AJ14" si="9">SUM(F15:F17)</f>
        <v>0</v>
      </c>
      <c r="G14" s="131">
        <f t="shared" si="9"/>
        <v>0</v>
      </c>
      <c r="H14" s="131">
        <f t="shared" si="9"/>
        <v>0</v>
      </c>
      <c r="I14" s="131">
        <f t="shared" si="9"/>
        <v>0</v>
      </c>
      <c r="J14" s="131">
        <f t="shared" si="9"/>
        <v>0</v>
      </c>
      <c r="K14" s="131">
        <f t="shared" si="9"/>
        <v>0</v>
      </c>
      <c r="L14" s="131">
        <f t="shared" si="9"/>
        <v>382.37918422209304</v>
      </c>
      <c r="M14" s="131">
        <f t="shared" si="9"/>
        <v>193.27556970699999</v>
      </c>
      <c r="N14" s="131">
        <f t="shared" si="9"/>
        <v>147.29731169800002</v>
      </c>
      <c r="O14" s="131">
        <f t="shared" si="9"/>
        <v>356.53431688500001</v>
      </c>
      <c r="P14" s="131">
        <f t="shared" si="9"/>
        <v>320.3062813813475</v>
      </c>
      <c r="Q14" s="131">
        <f t="shared" si="9"/>
        <v>211.30330381809171</v>
      </c>
      <c r="R14" s="131">
        <f t="shared" si="9"/>
        <v>228.05932988299989</v>
      </c>
      <c r="S14" s="131">
        <f t="shared" si="9"/>
        <v>476.84709706300021</v>
      </c>
      <c r="T14" s="131">
        <f t="shared" si="9"/>
        <v>565.30149103790359</v>
      </c>
      <c r="U14" s="131">
        <f t="shared" si="9"/>
        <v>195.87598993899999</v>
      </c>
      <c r="V14" s="131">
        <f t="shared" si="9"/>
        <v>191.91960677200009</v>
      </c>
      <c r="W14" s="131">
        <f t="shared" si="9"/>
        <v>485.75388156300005</v>
      </c>
      <c r="X14" s="131">
        <f t="shared" si="9"/>
        <v>670.48602696600028</v>
      </c>
      <c r="Y14" s="131">
        <f t="shared" si="9"/>
        <v>378.70966871000002</v>
      </c>
      <c r="Z14" s="131">
        <f t="shared" si="9"/>
        <v>237.79511017700003</v>
      </c>
      <c r="AA14" s="131">
        <f t="shared" si="9"/>
        <v>527.1696003269999</v>
      </c>
      <c r="AB14" s="131">
        <f t="shared" si="9"/>
        <v>638.21838615499996</v>
      </c>
      <c r="AC14" s="131">
        <f t="shared" si="9"/>
        <v>300.51225164099998</v>
      </c>
      <c r="AD14" s="131">
        <f t="shared" si="9"/>
        <v>185.48570048599998</v>
      </c>
      <c r="AE14" s="131">
        <f t="shared" si="9"/>
        <v>524.59268298500012</v>
      </c>
      <c r="AF14" s="131">
        <f t="shared" si="9"/>
        <v>617.56309990099999</v>
      </c>
      <c r="AG14" s="131">
        <f t="shared" si="9"/>
        <v>317.736047445</v>
      </c>
      <c r="AH14" s="131">
        <f t="shared" si="9"/>
        <v>226.63599910099998</v>
      </c>
      <c r="AI14" s="131">
        <f t="shared" si="9"/>
        <v>595.97432919800008</v>
      </c>
      <c r="AJ14" s="131">
        <f t="shared" si="9"/>
        <v>683.4520933629999</v>
      </c>
      <c r="AK14" s="131">
        <f>SUM(AK15:AK17)</f>
        <v>335.1991662979998</v>
      </c>
      <c r="AL14" s="131">
        <f>SUM(AL15:AL17)</f>
        <v>191.50171642471199</v>
      </c>
      <c r="AM14" s="131">
        <f t="shared" ref="AM14:AN14" si="10">SUM(AM15:AM17)</f>
        <v>123.80813733000001</v>
      </c>
      <c r="AN14" s="131">
        <f t="shared" si="10"/>
        <v>199.22356512200002</v>
      </c>
      <c r="AO14" s="132"/>
      <c r="AP14" s="131">
        <f t="shared" si="6"/>
        <v>0</v>
      </c>
      <c r="AQ14" s="131">
        <f t="shared" si="6"/>
        <v>382.37918422209304</v>
      </c>
      <c r="AR14" s="131">
        <f t="shared" si="6"/>
        <v>1017.4134796713475</v>
      </c>
      <c r="AS14" s="131">
        <f t="shared" si="6"/>
        <v>1481.5112218019954</v>
      </c>
      <c r="AT14" s="131">
        <f t="shared" si="6"/>
        <v>1544.0355052400005</v>
      </c>
      <c r="AU14" s="131">
        <f t="shared" si="6"/>
        <v>1781.892765369</v>
      </c>
      <c r="AV14" s="131">
        <f t="shared" si="6"/>
        <v>1628.1537350130002</v>
      </c>
      <c r="AW14" s="131">
        <f t="shared" si="6"/>
        <v>1823.7984691069998</v>
      </c>
      <c r="AX14" s="131">
        <f t="shared" si="6"/>
        <v>849.73258517471186</v>
      </c>
    </row>
    <row r="15" spans="1:50" ht="14.5" customHeight="1" x14ac:dyDescent="0.35">
      <c r="B15" s="134" t="s">
        <v>197</v>
      </c>
      <c r="C15" s="107" t="s">
        <v>194</v>
      </c>
      <c r="E15" s="108">
        <v>0</v>
      </c>
      <c r="F15" s="108">
        <v>0</v>
      </c>
      <c r="G15" s="108">
        <v>0</v>
      </c>
      <c r="H15" s="108">
        <v>0</v>
      </c>
      <c r="I15" s="108">
        <v>0</v>
      </c>
      <c r="J15" s="108">
        <v>0</v>
      </c>
      <c r="K15" s="108">
        <v>0</v>
      </c>
      <c r="L15" s="108">
        <v>382.37918422209304</v>
      </c>
      <c r="M15" s="108">
        <v>193.27556970699999</v>
      </c>
      <c r="N15" s="108">
        <v>147.29731169800002</v>
      </c>
      <c r="O15" s="108">
        <v>356.53431688500001</v>
      </c>
      <c r="P15" s="108">
        <v>320.3062813813475</v>
      </c>
      <c r="Q15" s="108">
        <v>144.30330381809171</v>
      </c>
      <c r="R15" s="108">
        <v>151.1567880991422</v>
      </c>
      <c r="S15" s="108">
        <v>318.83581303202317</v>
      </c>
      <c r="T15" s="108">
        <v>379.00039385315762</v>
      </c>
      <c r="U15" s="108">
        <v>104.04399745276628</v>
      </c>
      <c r="V15" s="108">
        <v>105.02680193882733</v>
      </c>
      <c r="W15" s="108">
        <v>244.18653194189287</v>
      </c>
      <c r="X15" s="108">
        <v>341.4378656801448</v>
      </c>
      <c r="Y15" s="108">
        <v>197.98099834800001</v>
      </c>
      <c r="Z15" s="108">
        <v>122.44559368900001</v>
      </c>
      <c r="AA15" s="108">
        <v>264.91117645699995</v>
      </c>
      <c r="AB15" s="108">
        <v>336.56440542899992</v>
      </c>
      <c r="AC15" s="108">
        <v>156.34204430399998</v>
      </c>
      <c r="AD15" s="108">
        <v>99.862986566999993</v>
      </c>
      <c r="AE15" s="108">
        <v>282.35441553500004</v>
      </c>
      <c r="AF15" s="108">
        <v>325.70367523299996</v>
      </c>
      <c r="AG15" s="108">
        <v>172.20756766199997</v>
      </c>
      <c r="AH15" s="108">
        <v>125.03787986099999</v>
      </c>
      <c r="AI15" s="108">
        <v>317.95118107899998</v>
      </c>
      <c r="AJ15" s="108">
        <v>366.34570341300025</v>
      </c>
      <c r="AK15" s="108">
        <v>183.45140011899983</v>
      </c>
      <c r="AL15" s="108">
        <v>110.41096792181997</v>
      </c>
      <c r="AM15" s="108">
        <v>70.291745109000004</v>
      </c>
      <c r="AN15" s="108">
        <v>106.299204461</v>
      </c>
      <c r="AO15" s="108"/>
      <c r="AP15" s="108">
        <f t="shared" si="6"/>
        <v>0</v>
      </c>
      <c r="AQ15" s="108">
        <f t="shared" si="6"/>
        <v>382.37918422209304</v>
      </c>
      <c r="AR15" s="108">
        <f t="shared" si="6"/>
        <v>1017.4134796713475</v>
      </c>
      <c r="AS15" s="108">
        <f t="shared" si="6"/>
        <v>993.29629880241464</v>
      </c>
      <c r="AT15" s="108">
        <f t="shared" si="6"/>
        <v>794.69519701363129</v>
      </c>
      <c r="AU15" s="108">
        <f t="shared" si="6"/>
        <v>921.90217392299996</v>
      </c>
      <c r="AV15" s="108">
        <f t="shared" si="6"/>
        <v>864.26312163900002</v>
      </c>
      <c r="AW15" s="108">
        <f t="shared" si="6"/>
        <v>981.54233201500017</v>
      </c>
      <c r="AX15" s="108">
        <f t="shared" si="6"/>
        <v>470.45331761081974</v>
      </c>
    </row>
    <row r="16" spans="1:50" ht="14.5" customHeight="1" x14ac:dyDescent="0.35">
      <c r="B16" s="134" t="s">
        <v>198</v>
      </c>
      <c r="C16" s="107" t="s">
        <v>194</v>
      </c>
      <c r="E16" s="108">
        <v>0</v>
      </c>
      <c r="F16" s="108">
        <v>0</v>
      </c>
      <c r="G16" s="108">
        <v>0</v>
      </c>
      <c r="H16" s="108">
        <v>0</v>
      </c>
      <c r="I16" s="108">
        <v>0</v>
      </c>
      <c r="J16" s="108">
        <v>0</v>
      </c>
      <c r="K16" s="108">
        <v>0</v>
      </c>
      <c r="L16" s="108">
        <v>0</v>
      </c>
      <c r="M16" s="108">
        <v>0</v>
      </c>
      <c r="N16" s="108">
        <v>0</v>
      </c>
      <c r="O16" s="108">
        <v>0</v>
      </c>
      <c r="P16" s="108">
        <v>0</v>
      </c>
      <c r="Q16" s="108">
        <v>67</v>
      </c>
      <c r="R16" s="108">
        <v>76.902541783857686</v>
      </c>
      <c r="S16" s="108">
        <v>158.01128403097704</v>
      </c>
      <c r="T16" s="108">
        <v>186.30109718474597</v>
      </c>
      <c r="U16" s="108">
        <v>54.511352204030104</v>
      </c>
      <c r="V16" s="108">
        <v>52.3525314309408</v>
      </c>
      <c r="W16" s="108">
        <v>136.14596461914658</v>
      </c>
      <c r="X16" s="108">
        <v>181.91626671517798</v>
      </c>
      <c r="Y16" s="108">
        <v>105.18944687300001</v>
      </c>
      <c r="Z16" s="108">
        <v>69.277022848000001</v>
      </c>
      <c r="AA16" s="108">
        <v>147.57630716499997</v>
      </c>
      <c r="AB16" s="108">
        <v>169.34096576100001</v>
      </c>
      <c r="AC16" s="108">
        <v>83.282047054999992</v>
      </c>
      <c r="AD16" s="108">
        <v>49.420094482999993</v>
      </c>
      <c r="AE16" s="108">
        <v>135.821714711</v>
      </c>
      <c r="AF16" s="108">
        <v>162.23956683600002</v>
      </c>
      <c r="AG16" s="108">
        <v>81.54312494200002</v>
      </c>
      <c r="AH16" s="108">
        <v>57.248585762999994</v>
      </c>
      <c r="AI16" s="108">
        <v>155.42586046300002</v>
      </c>
      <c r="AJ16" s="108">
        <v>171.38830550399987</v>
      </c>
      <c r="AK16" s="108">
        <v>86.690009466999967</v>
      </c>
      <c r="AL16" s="108">
        <v>51.729968368728997</v>
      </c>
      <c r="AM16" s="108">
        <v>34.320907609000002</v>
      </c>
      <c r="AN16" s="108">
        <v>53.360101448000002</v>
      </c>
      <c r="AO16" s="108"/>
      <c r="AP16" s="108">
        <f t="shared" si="6"/>
        <v>0</v>
      </c>
      <c r="AQ16" s="108">
        <f t="shared" si="6"/>
        <v>0</v>
      </c>
      <c r="AR16" s="108">
        <f t="shared" si="6"/>
        <v>0</v>
      </c>
      <c r="AS16" s="108">
        <f t="shared" si="6"/>
        <v>488.21492299958066</v>
      </c>
      <c r="AT16" s="108">
        <f t="shared" si="6"/>
        <v>424.92611496929544</v>
      </c>
      <c r="AU16" s="108">
        <f t="shared" si="6"/>
        <v>491.38374264699996</v>
      </c>
      <c r="AV16" s="108">
        <f t="shared" si="6"/>
        <v>430.763423085</v>
      </c>
      <c r="AW16" s="108">
        <f t="shared" si="6"/>
        <v>465.60587667199991</v>
      </c>
      <c r="AX16" s="108">
        <f t="shared" si="6"/>
        <v>226.10098689272897</v>
      </c>
    </row>
    <row r="17" spans="1:50" ht="14.5" customHeight="1" x14ac:dyDescent="0.35">
      <c r="B17" s="134" t="s">
        <v>199</v>
      </c>
      <c r="C17" s="107" t="s">
        <v>194</v>
      </c>
      <c r="E17" s="108">
        <v>0</v>
      </c>
      <c r="F17" s="108">
        <v>0</v>
      </c>
      <c r="G17" s="108">
        <v>0</v>
      </c>
      <c r="H17" s="108">
        <v>0</v>
      </c>
      <c r="I17" s="108">
        <v>0</v>
      </c>
      <c r="J17" s="108">
        <v>0</v>
      </c>
      <c r="K17" s="108">
        <v>0</v>
      </c>
      <c r="L17" s="108">
        <v>0</v>
      </c>
      <c r="M17" s="108">
        <v>0</v>
      </c>
      <c r="N17" s="108">
        <v>0</v>
      </c>
      <c r="O17" s="108">
        <v>0</v>
      </c>
      <c r="P17" s="108">
        <v>0</v>
      </c>
      <c r="Q17" s="108">
        <v>0</v>
      </c>
      <c r="R17" s="108">
        <v>0</v>
      </c>
      <c r="S17" s="108">
        <v>0</v>
      </c>
      <c r="T17" s="108">
        <v>0</v>
      </c>
      <c r="U17" s="108">
        <v>37.32064028220362</v>
      </c>
      <c r="V17" s="108">
        <v>34.540273402231975</v>
      </c>
      <c r="W17" s="108">
        <v>105.42138500196064</v>
      </c>
      <c r="X17" s="108">
        <v>147.1318945706775</v>
      </c>
      <c r="Y17" s="108">
        <v>75.539223488999994</v>
      </c>
      <c r="Z17" s="108">
        <v>46.07249363999999</v>
      </c>
      <c r="AA17" s="108">
        <v>114.682116705</v>
      </c>
      <c r="AB17" s="108">
        <v>132.31301496499998</v>
      </c>
      <c r="AC17" s="108">
        <v>60.888160281999987</v>
      </c>
      <c r="AD17" s="108">
        <v>36.202619435999999</v>
      </c>
      <c r="AE17" s="108">
        <v>106.41655273900001</v>
      </c>
      <c r="AF17" s="108">
        <v>129.61985783200001</v>
      </c>
      <c r="AG17" s="108">
        <v>63.98535484100001</v>
      </c>
      <c r="AH17" s="108">
        <v>44.349533476999987</v>
      </c>
      <c r="AI17" s="108">
        <v>122.59728765600002</v>
      </c>
      <c r="AJ17" s="108">
        <v>145.71808444599986</v>
      </c>
      <c r="AK17" s="108">
        <v>65.057756712</v>
      </c>
      <c r="AL17" s="108">
        <v>29.360780134163004</v>
      </c>
      <c r="AM17" s="108">
        <v>19.195484612000001</v>
      </c>
      <c r="AN17" s="108">
        <v>39.564259213</v>
      </c>
      <c r="AO17" s="108"/>
      <c r="AP17" s="108">
        <f t="shared" si="6"/>
        <v>0</v>
      </c>
      <c r="AQ17" s="108">
        <f t="shared" si="6"/>
        <v>0</v>
      </c>
      <c r="AR17" s="108">
        <f t="shared" si="6"/>
        <v>0</v>
      </c>
      <c r="AS17" s="108">
        <f t="shared" si="6"/>
        <v>0</v>
      </c>
      <c r="AT17" s="108">
        <f t="shared" si="6"/>
        <v>324.41419325707375</v>
      </c>
      <c r="AU17" s="108">
        <f t="shared" si="6"/>
        <v>368.60684879899998</v>
      </c>
      <c r="AV17" s="108">
        <f t="shared" si="6"/>
        <v>333.12719028900005</v>
      </c>
      <c r="AW17" s="108">
        <f t="shared" si="6"/>
        <v>376.65026041999988</v>
      </c>
      <c r="AX17" s="108">
        <f t="shared" si="6"/>
        <v>153.17828067116301</v>
      </c>
    </row>
    <row r="18" spans="1:50" s="124" customFormat="1" ht="14.5" customHeight="1" x14ac:dyDescent="0.35">
      <c r="A18" s="119"/>
      <c r="B18" s="125" t="s">
        <v>24</v>
      </c>
      <c r="C18" s="126" t="s">
        <v>191</v>
      </c>
      <c r="D18" s="126"/>
      <c r="E18" s="127">
        <f t="shared" ref="E18:AJ18" si="11">SUM(E19,E24)</f>
        <v>0</v>
      </c>
      <c r="F18" s="127">
        <f t="shared" si="11"/>
        <v>0</v>
      </c>
      <c r="G18" s="127">
        <f t="shared" si="11"/>
        <v>0</v>
      </c>
      <c r="H18" s="127">
        <f t="shared" si="11"/>
        <v>0</v>
      </c>
      <c r="I18" s="127">
        <f t="shared" si="11"/>
        <v>0</v>
      </c>
      <c r="J18" s="127">
        <f t="shared" si="11"/>
        <v>0</v>
      </c>
      <c r="K18" s="127">
        <f t="shared" si="11"/>
        <v>0</v>
      </c>
      <c r="L18" s="127">
        <f t="shared" si="11"/>
        <v>0</v>
      </c>
      <c r="M18" s="127">
        <f t="shared" si="11"/>
        <v>0</v>
      </c>
      <c r="N18" s="127">
        <f t="shared" si="11"/>
        <v>0</v>
      </c>
      <c r="O18" s="127">
        <f t="shared" si="11"/>
        <v>0</v>
      </c>
      <c r="P18" s="127">
        <f t="shared" si="11"/>
        <v>0</v>
      </c>
      <c r="Q18" s="127">
        <f t="shared" si="11"/>
        <v>0</v>
      </c>
      <c r="R18" s="127">
        <f t="shared" si="11"/>
        <v>145.09800857599976</v>
      </c>
      <c r="S18" s="127">
        <f t="shared" si="11"/>
        <v>463.74988202099956</v>
      </c>
      <c r="T18" s="127">
        <f t="shared" si="11"/>
        <v>341.28117462700027</v>
      </c>
      <c r="U18" s="127">
        <f t="shared" si="11"/>
        <v>164.76650362099988</v>
      </c>
      <c r="V18" s="127">
        <f t="shared" si="11"/>
        <v>357.44577996600015</v>
      </c>
      <c r="W18" s="127">
        <f t="shared" si="11"/>
        <v>513.45951474300045</v>
      </c>
      <c r="X18" s="127">
        <f t="shared" si="11"/>
        <v>401.13761863499985</v>
      </c>
      <c r="Y18" s="127">
        <f t="shared" si="11"/>
        <v>398.95040407299996</v>
      </c>
      <c r="Z18" s="127">
        <f t="shared" si="11"/>
        <v>535.43026288449994</v>
      </c>
      <c r="AA18" s="127">
        <f t="shared" si="11"/>
        <v>658.32652779650016</v>
      </c>
      <c r="AB18" s="127">
        <f t="shared" si="11"/>
        <v>425.92794651749989</v>
      </c>
      <c r="AC18" s="127">
        <f t="shared" si="11"/>
        <v>408.83896926473756</v>
      </c>
      <c r="AD18" s="127">
        <f t="shared" si="11"/>
        <v>485.71887070850016</v>
      </c>
      <c r="AE18" s="127">
        <f t="shared" si="11"/>
        <v>639.1143364641797</v>
      </c>
      <c r="AF18" s="127">
        <f t="shared" si="11"/>
        <v>480.94694841222815</v>
      </c>
      <c r="AG18" s="127">
        <f t="shared" si="11"/>
        <v>731.75964591235368</v>
      </c>
      <c r="AH18" s="127">
        <f t="shared" si="11"/>
        <v>878.54519225487729</v>
      </c>
      <c r="AI18" s="127">
        <f t="shared" si="11"/>
        <v>1090.6963872210001</v>
      </c>
      <c r="AJ18" s="127">
        <f t="shared" si="11"/>
        <v>1008.6800363200001</v>
      </c>
      <c r="AK18" s="127">
        <f>SUM(AK19,AK24)</f>
        <v>652.2233841215002</v>
      </c>
      <c r="AL18" s="127">
        <f>SUM(AL19,AL24)</f>
        <v>1283.233329782453</v>
      </c>
      <c r="AM18" s="127">
        <f t="shared" ref="AM18:AN18" si="12">SUM(AM19,AM24)</f>
        <v>558.50072225477697</v>
      </c>
      <c r="AN18" s="127">
        <f t="shared" si="12"/>
        <v>497.740475038</v>
      </c>
      <c r="AO18" s="123"/>
      <c r="AP18" s="127">
        <f t="shared" si="6"/>
        <v>0</v>
      </c>
      <c r="AQ18" s="127">
        <f t="shared" si="6"/>
        <v>0</v>
      </c>
      <c r="AR18" s="127">
        <f t="shared" si="6"/>
        <v>0</v>
      </c>
      <c r="AS18" s="127">
        <f t="shared" si="6"/>
        <v>950.12906522399965</v>
      </c>
      <c r="AT18" s="127">
        <f t="shared" si="6"/>
        <v>1436.8094169650003</v>
      </c>
      <c r="AU18" s="127">
        <f t="shared" si="6"/>
        <v>2018.6351412714998</v>
      </c>
      <c r="AV18" s="127">
        <f t="shared" si="6"/>
        <v>2014.6191248496457</v>
      </c>
      <c r="AW18" s="127">
        <f t="shared" si="6"/>
        <v>3709.6812617082314</v>
      </c>
      <c r="AX18" s="127">
        <f t="shared" si="6"/>
        <v>2991.6979111967303</v>
      </c>
    </row>
    <row r="19" spans="1:50" s="133" customFormat="1" ht="14.5" customHeight="1" x14ac:dyDescent="0.35">
      <c r="A19" s="128"/>
      <c r="B19" s="135" t="s">
        <v>200</v>
      </c>
      <c r="C19" s="130" t="s">
        <v>191</v>
      </c>
      <c r="D19" s="130"/>
      <c r="E19" s="131">
        <f>SUM(E20:E23)</f>
        <v>0</v>
      </c>
      <c r="F19" s="131">
        <f t="shared" ref="F19:AJ19" si="13">SUM(F20:F23)</f>
        <v>0</v>
      </c>
      <c r="G19" s="131">
        <f t="shared" si="13"/>
        <v>0</v>
      </c>
      <c r="H19" s="131">
        <f t="shared" si="13"/>
        <v>0</v>
      </c>
      <c r="I19" s="131">
        <f t="shared" si="13"/>
        <v>0</v>
      </c>
      <c r="J19" s="131">
        <f t="shared" si="13"/>
        <v>0</v>
      </c>
      <c r="K19" s="131">
        <f t="shared" si="13"/>
        <v>0</v>
      </c>
      <c r="L19" s="131">
        <f t="shared" si="13"/>
        <v>0</v>
      </c>
      <c r="M19" s="131">
        <f t="shared" si="13"/>
        <v>0</v>
      </c>
      <c r="N19" s="131">
        <f t="shared" si="13"/>
        <v>0</v>
      </c>
      <c r="O19" s="131">
        <f t="shared" si="13"/>
        <v>0</v>
      </c>
      <c r="P19" s="131">
        <f t="shared" si="13"/>
        <v>0</v>
      </c>
      <c r="Q19" s="131">
        <f t="shared" si="13"/>
        <v>0</v>
      </c>
      <c r="R19" s="131">
        <f t="shared" si="13"/>
        <v>145.09800857599976</v>
      </c>
      <c r="S19" s="131">
        <f t="shared" si="13"/>
        <v>463.74988202099956</v>
      </c>
      <c r="T19" s="131">
        <f t="shared" si="13"/>
        <v>341.28117462700027</v>
      </c>
      <c r="U19" s="131">
        <f t="shared" si="13"/>
        <v>164.76650362099988</v>
      </c>
      <c r="V19" s="131">
        <f t="shared" si="13"/>
        <v>357.44577996600015</v>
      </c>
      <c r="W19" s="131">
        <f t="shared" si="13"/>
        <v>513.45951474300045</v>
      </c>
      <c r="X19" s="131">
        <f t="shared" si="13"/>
        <v>367.91403584799986</v>
      </c>
      <c r="Y19" s="131">
        <f t="shared" si="13"/>
        <v>305.71301547399997</v>
      </c>
      <c r="Z19" s="131">
        <f t="shared" si="13"/>
        <v>437.97754228999997</v>
      </c>
      <c r="AA19" s="131">
        <f t="shared" si="13"/>
        <v>530.55798874400011</v>
      </c>
      <c r="AB19" s="131">
        <f t="shared" si="13"/>
        <v>339.0540392449999</v>
      </c>
      <c r="AC19" s="131">
        <f t="shared" si="13"/>
        <v>324.17431385900005</v>
      </c>
      <c r="AD19" s="131">
        <f t="shared" si="13"/>
        <v>385.56451186500016</v>
      </c>
      <c r="AE19" s="131">
        <f t="shared" si="13"/>
        <v>515.83897782817974</v>
      </c>
      <c r="AF19" s="131">
        <f t="shared" si="13"/>
        <v>373.59921414122812</v>
      </c>
      <c r="AG19" s="131">
        <f t="shared" si="13"/>
        <v>551.9847297633537</v>
      </c>
      <c r="AH19" s="131">
        <f t="shared" si="13"/>
        <v>693.45508521737725</v>
      </c>
      <c r="AI19" s="131">
        <f t="shared" si="13"/>
        <v>872.15327162200015</v>
      </c>
      <c r="AJ19" s="131">
        <f t="shared" si="13"/>
        <v>812.09937038200019</v>
      </c>
      <c r="AK19" s="131">
        <f>SUM(AK20:AK23)</f>
        <v>517.47762414700026</v>
      </c>
      <c r="AL19" s="131">
        <f>SUM(AL20:AL23)</f>
        <v>933.90105188933694</v>
      </c>
      <c r="AM19" s="131">
        <f t="shared" ref="AM19:AN19" si="14">SUM(AM20:AM23)</f>
        <v>426.74550515077703</v>
      </c>
      <c r="AN19" s="131">
        <f t="shared" si="14"/>
        <v>362.43898082099997</v>
      </c>
      <c r="AO19" s="132"/>
      <c r="AP19" s="131">
        <f t="shared" si="6"/>
        <v>0</v>
      </c>
      <c r="AQ19" s="131">
        <f t="shared" si="6"/>
        <v>0</v>
      </c>
      <c r="AR19" s="131">
        <f t="shared" si="6"/>
        <v>0</v>
      </c>
      <c r="AS19" s="131">
        <f t="shared" si="6"/>
        <v>950.12906522399965</v>
      </c>
      <c r="AT19" s="131">
        <f t="shared" si="6"/>
        <v>1403.5858341780004</v>
      </c>
      <c r="AU19" s="131">
        <f t="shared" si="6"/>
        <v>1613.3025857530001</v>
      </c>
      <c r="AV19" s="131">
        <f t="shared" si="6"/>
        <v>1599.1770176934078</v>
      </c>
      <c r="AW19" s="131">
        <f t="shared" si="6"/>
        <v>2929.6924569847315</v>
      </c>
      <c r="AX19" s="131">
        <f t="shared" si="6"/>
        <v>2240.5631620081144</v>
      </c>
    </row>
    <row r="20" spans="1:50" ht="14.5" customHeight="1" x14ac:dyDescent="0.35">
      <c r="B20" s="134" t="s">
        <v>201</v>
      </c>
      <c r="C20" s="107" t="s">
        <v>194</v>
      </c>
      <c r="E20" s="108">
        <v>0</v>
      </c>
      <c r="F20" s="108">
        <v>0</v>
      </c>
      <c r="G20" s="108">
        <v>0</v>
      </c>
      <c r="H20" s="108">
        <v>0</v>
      </c>
      <c r="I20" s="108">
        <v>0</v>
      </c>
      <c r="J20" s="108">
        <v>0</v>
      </c>
      <c r="K20" s="108">
        <v>0</v>
      </c>
      <c r="L20" s="108">
        <v>0</v>
      </c>
      <c r="M20" s="108">
        <v>0</v>
      </c>
      <c r="N20" s="108">
        <v>0</v>
      </c>
      <c r="O20" s="108">
        <v>0</v>
      </c>
      <c r="P20" s="108">
        <v>0</v>
      </c>
      <c r="Q20" s="108">
        <v>0</v>
      </c>
      <c r="R20" s="108">
        <v>145.09800857599976</v>
      </c>
      <c r="S20" s="108">
        <v>463.74988202099956</v>
      </c>
      <c r="T20" s="108">
        <v>341.28117462700027</v>
      </c>
      <c r="U20" s="108">
        <v>164.76650362099988</v>
      </c>
      <c r="V20" s="108">
        <v>301.68065105500011</v>
      </c>
      <c r="W20" s="108">
        <v>432.89048819700042</v>
      </c>
      <c r="X20" s="108">
        <v>309.4347044779999</v>
      </c>
      <c r="Y20" s="108">
        <v>257.64471970299996</v>
      </c>
      <c r="Z20" s="108">
        <v>370.88579410199998</v>
      </c>
      <c r="AA20" s="108">
        <v>450.37798153900007</v>
      </c>
      <c r="AB20" s="108">
        <v>287.50210484799993</v>
      </c>
      <c r="AC20" s="108">
        <v>272.92364434800004</v>
      </c>
      <c r="AD20" s="108">
        <v>342.90848339300015</v>
      </c>
      <c r="AE20" s="108">
        <v>433.04856861999997</v>
      </c>
      <c r="AF20" s="108">
        <v>280.17988910399998</v>
      </c>
      <c r="AG20" s="108">
        <v>298.33984278000008</v>
      </c>
      <c r="AH20" s="108">
        <v>328.54904742699989</v>
      </c>
      <c r="AI20" s="108">
        <v>392.81115314700008</v>
      </c>
      <c r="AJ20" s="108">
        <v>309.59232814799998</v>
      </c>
      <c r="AK20" s="108">
        <v>189.34869160200017</v>
      </c>
      <c r="AL20" s="108">
        <v>326.86138825488297</v>
      </c>
      <c r="AM20" s="108">
        <v>137.55765744300001</v>
      </c>
      <c r="AN20" s="108">
        <v>124.18335940999999</v>
      </c>
      <c r="AO20" s="108"/>
      <c r="AP20" s="108">
        <f t="shared" si="6"/>
        <v>0</v>
      </c>
      <c r="AQ20" s="108">
        <f t="shared" si="6"/>
        <v>0</v>
      </c>
      <c r="AR20" s="108">
        <f t="shared" si="6"/>
        <v>0</v>
      </c>
      <c r="AS20" s="108">
        <f t="shared" si="6"/>
        <v>950.12906522399965</v>
      </c>
      <c r="AT20" s="108">
        <f t="shared" si="6"/>
        <v>1208.7723473510002</v>
      </c>
      <c r="AU20" s="108">
        <f t="shared" si="6"/>
        <v>1366.4106001919999</v>
      </c>
      <c r="AV20" s="108">
        <f t="shared" si="6"/>
        <v>1329.0605854650003</v>
      </c>
      <c r="AW20" s="108">
        <f t="shared" si="6"/>
        <v>1329.2923715020002</v>
      </c>
      <c r="AX20" s="108">
        <f t="shared" si="6"/>
        <v>777.95109670988313</v>
      </c>
    </row>
    <row r="21" spans="1:50" ht="14.5" customHeight="1" x14ac:dyDescent="0.35">
      <c r="B21" s="134" t="s">
        <v>202</v>
      </c>
      <c r="C21" s="107" t="s">
        <v>194</v>
      </c>
      <c r="E21" s="108">
        <v>0</v>
      </c>
      <c r="F21" s="108">
        <v>0</v>
      </c>
      <c r="G21" s="108">
        <v>0</v>
      </c>
      <c r="H21" s="108">
        <v>0</v>
      </c>
      <c r="I21" s="108">
        <v>0</v>
      </c>
      <c r="J21" s="108">
        <v>0</v>
      </c>
      <c r="K21" s="108">
        <v>0</v>
      </c>
      <c r="L21" s="108">
        <v>0</v>
      </c>
      <c r="M21" s="108">
        <v>0</v>
      </c>
      <c r="N21" s="108">
        <v>0</v>
      </c>
      <c r="O21" s="108">
        <v>0</v>
      </c>
      <c r="P21" s="108">
        <v>0</v>
      </c>
      <c r="Q21" s="108">
        <v>0</v>
      </c>
      <c r="R21" s="108">
        <v>0</v>
      </c>
      <c r="S21" s="108">
        <v>0</v>
      </c>
      <c r="T21" s="108">
        <v>0</v>
      </c>
      <c r="U21" s="108">
        <v>0</v>
      </c>
      <c r="V21" s="108">
        <v>55.765128911000019</v>
      </c>
      <c r="W21" s="108">
        <v>80.569026545999989</v>
      </c>
      <c r="X21" s="108">
        <v>58.479331369999976</v>
      </c>
      <c r="Y21" s="108">
        <v>48.068295770999995</v>
      </c>
      <c r="Z21" s="108">
        <v>67.091748187999997</v>
      </c>
      <c r="AA21" s="108">
        <v>80.180007204999995</v>
      </c>
      <c r="AB21" s="108">
        <v>51.551934396999997</v>
      </c>
      <c r="AC21" s="108">
        <v>51.250669510999998</v>
      </c>
      <c r="AD21" s="108">
        <v>42.656028471999996</v>
      </c>
      <c r="AE21" s="108">
        <v>78.964457725999992</v>
      </c>
      <c r="AF21" s="108">
        <v>49.331879338</v>
      </c>
      <c r="AG21" s="108">
        <v>49.849458427000002</v>
      </c>
      <c r="AH21" s="108">
        <v>54.718358225999999</v>
      </c>
      <c r="AI21" s="108">
        <v>62.768286604000004</v>
      </c>
      <c r="AJ21" s="108">
        <v>49.099130716999994</v>
      </c>
      <c r="AK21" s="108">
        <v>29.827608606999988</v>
      </c>
      <c r="AL21" s="108">
        <v>59.163979283662002</v>
      </c>
      <c r="AM21" s="108">
        <v>24.507880479000001</v>
      </c>
      <c r="AN21" s="108">
        <v>23.915834503999999</v>
      </c>
      <c r="AO21" s="108"/>
      <c r="AP21" s="108">
        <f t="shared" si="6"/>
        <v>0</v>
      </c>
      <c r="AQ21" s="108">
        <f t="shared" si="6"/>
        <v>0</v>
      </c>
      <c r="AR21" s="108">
        <f t="shared" si="6"/>
        <v>0</v>
      </c>
      <c r="AS21" s="108">
        <f t="shared" si="6"/>
        <v>0</v>
      </c>
      <c r="AT21" s="108">
        <f t="shared" si="6"/>
        <v>194.81348682699999</v>
      </c>
      <c r="AU21" s="108">
        <f t="shared" si="6"/>
        <v>246.89198556099998</v>
      </c>
      <c r="AV21" s="108">
        <f t="shared" si="6"/>
        <v>222.20303504699999</v>
      </c>
      <c r="AW21" s="108">
        <f t="shared" si="6"/>
        <v>216.43523397399997</v>
      </c>
      <c r="AX21" s="108">
        <f t="shared" si="6"/>
        <v>137.415302873662</v>
      </c>
    </row>
    <row r="22" spans="1:50" ht="14.5" customHeight="1" x14ac:dyDescent="0.35">
      <c r="B22" s="134" t="s">
        <v>203</v>
      </c>
      <c r="C22" s="107" t="s">
        <v>194</v>
      </c>
      <c r="E22" s="108">
        <v>0</v>
      </c>
      <c r="F22" s="108">
        <v>0</v>
      </c>
      <c r="G22" s="108">
        <v>0</v>
      </c>
      <c r="H22" s="108">
        <v>0</v>
      </c>
      <c r="I22" s="108">
        <v>0</v>
      </c>
      <c r="J22" s="108">
        <v>0</v>
      </c>
      <c r="K22" s="108">
        <v>0</v>
      </c>
      <c r="L22" s="108">
        <v>0</v>
      </c>
      <c r="M22" s="108">
        <v>0</v>
      </c>
      <c r="N22" s="108">
        <v>0</v>
      </c>
      <c r="O22" s="108">
        <v>0</v>
      </c>
      <c r="P22" s="108">
        <v>0</v>
      </c>
      <c r="Q22" s="108">
        <v>0</v>
      </c>
      <c r="R22" s="108">
        <v>0</v>
      </c>
      <c r="S22" s="108">
        <v>0</v>
      </c>
      <c r="T22" s="108">
        <v>0</v>
      </c>
      <c r="U22" s="108">
        <v>0</v>
      </c>
      <c r="V22" s="108">
        <v>0</v>
      </c>
      <c r="W22" s="108">
        <v>0</v>
      </c>
      <c r="X22" s="108">
        <v>0</v>
      </c>
      <c r="Y22" s="108">
        <v>0</v>
      </c>
      <c r="Z22" s="108">
        <v>0</v>
      </c>
      <c r="AA22" s="108">
        <v>0</v>
      </c>
      <c r="AB22" s="108">
        <v>0</v>
      </c>
      <c r="AC22" s="108">
        <v>0</v>
      </c>
      <c r="AD22" s="108">
        <v>0</v>
      </c>
      <c r="AE22" s="108">
        <v>3.8259514821798111</v>
      </c>
      <c r="AF22" s="108">
        <v>44.087445699228105</v>
      </c>
      <c r="AG22" s="108">
        <v>203.79542855635367</v>
      </c>
      <c r="AH22" s="108">
        <v>276.9371797234345</v>
      </c>
      <c r="AI22" s="108">
        <v>317.11096936700005</v>
      </c>
      <c r="AJ22" s="108">
        <v>239.90522658800003</v>
      </c>
      <c r="AK22" s="108">
        <v>152.89790410400005</v>
      </c>
      <c r="AL22" s="108">
        <v>283.50979636469799</v>
      </c>
      <c r="AM22" s="108">
        <v>114.59317982500001</v>
      </c>
      <c r="AN22" s="108">
        <v>102.132650244</v>
      </c>
      <c r="AO22" s="108"/>
      <c r="AP22" s="108">
        <f t="shared" si="6"/>
        <v>0</v>
      </c>
      <c r="AQ22" s="108">
        <f t="shared" si="6"/>
        <v>0</v>
      </c>
      <c r="AR22" s="108">
        <f t="shared" si="6"/>
        <v>0</v>
      </c>
      <c r="AS22" s="108">
        <f t="shared" si="6"/>
        <v>0</v>
      </c>
      <c r="AT22" s="108">
        <f t="shared" si="6"/>
        <v>0</v>
      </c>
      <c r="AU22" s="108">
        <f t="shared" si="6"/>
        <v>0</v>
      </c>
      <c r="AV22" s="108">
        <f t="shared" si="6"/>
        <v>47.913397181407916</v>
      </c>
      <c r="AW22" s="108">
        <f t="shared" si="6"/>
        <v>1037.7488042347882</v>
      </c>
      <c r="AX22" s="108">
        <f t="shared" si="6"/>
        <v>653.13353053769811</v>
      </c>
    </row>
    <row r="23" spans="1:50" ht="14.5" customHeight="1" x14ac:dyDescent="0.35">
      <c r="B23" s="134" t="s">
        <v>204</v>
      </c>
      <c r="C23" s="107" t="s">
        <v>194</v>
      </c>
      <c r="E23" s="108">
        <v>0</v>
      </c>
      <c r="F23" s="108">
        <v>0</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0</v>
      </c>
      <c r="W23" s="108">
        <v>0</v>
      </c>
      <c r="X23" s="108">
        <v>0</v>
      </c>
      <c r="Y23" s="108">
        <v>0</v>
      </c>
      <c r="Z23" s="108">
        <v>0</v>
      </c>
      <c r="AA23" s="108">
        <v>0</v>
      </c>
      <c r="AB23" s="108">
        <v>0</v>
      </c>
      <c r="AC23" s="108">
        <v>0</v>
      </c>
      <c r="AD23" s="108">
        <v>0</v>
      </c>
      <c r="AE23" s="108">
        <v>0</v>
      </c>
      <c r="AF23" s="108">
        <v>0</v>
      </c>
      <c r="AG23" s="108">
        <v>0</v>
      </c>
      <c r="AH23" s="108">
        <v>33.250499840942858</v>
      </c>
      <c r="AI23" s="108">
        <v>99.462862504</v>
      </c>
      <c r="AJ23" s="108">
        <v>213.50268492900017</v>
      </c>
      <c r="AK23" s="108">
        <v>145.40341983400006</v>
      </c>
      <c r="AL23" s="108">
        <v>264.36588798609398</v>
      </c>
      <c r="AM23" s="108">
        <v>150.08678740377701</v>
      </c>
      <c r="AN23" s="108">
        <v>112.207136663</v>
      </c>
      <c r="AO23" s="108"/>
      <c r="AP23" s="108">
        <f t="shared" si="6"/>
        <v>0</v>
      </c>
      <c r="AQ23" s="108">
        <f t="shared" si="6"/>
        <v>0</v>
      </c>
      <c r="AR23" s="108">
        <f t="shared" si="6"/>
        <v>0</v>
      </c>
      <c r="AS23" s="108">
        <f t="shared" si="6"/>
        <v>0</v>
      </c>
      <c r="AT23" s="108">
        <f t="shared" si="6"/>
        <v>0</v>
      </c>
      <c r="AU23" s="108">
        <f t="shared" si="6"/>
        <v>0</v>
      </c>
      <c r="AV23" s="108">
        <f t="shared" si="6"/>
        <v>0</v>
      </c>
      <c r="AW23" s="108">
        <f t="shared" si="6"/>
        <v>346.21604727394299</v>
      </c>
      <c r="AX23" s="108">
        <f t="shared" si="6"/>
        <v>672.06323188687111</v>
      </c>
    </row>
    <row r="24" spans="1:50" s="133" customFormat="1" ht="14.5" customHeight="1" x14ac:dyDescent="0.35">
      <c r="A24" s="128"/>
      <c r="B24" s="135" t="s">
        <v>205</v>
      </c>
      <c r="C24" s="130" t="s">
        <v>191</v>
      </c>
      <c r="D24" s="130"/>
      <c r="E24" s="131">
        <f>SUM(E25:E26)</f>
        <v>0</v>
      </c>
      <c r="F24" s="131">
        <f t="shared" ref="F24:AJ24" si="15">SUM(F25:F26)</f>
        <v>0</v>
      </c>
      <c r="G24" s="131">
        <f t="shared" si="15"/>
        <v>0</v>
      </c>
      <c r="H24" s="131">
        <f t="shared" si="15"/>
        <v>0</v>
      </c>
      <c r="I24" s="131">
        <f t="shared" si="15"/>
        <v>0</v>
      </c>
      <c r="J24" s="131">
        <f t="shared" si="15"/>
        <v>0</v>
      </c>
      <c r="K24" s="131">
        <f t="shared" si="15"/>
        <v>0</v>
      </c>
      <c r="L24" s="131">
        <f t="shared" si="15"/>
        <v>0</v>
      </c>
      <c r="M24" s="131">
        <f t="shared" si="15"/>
        <v>0</v>
      </c>
      <c r="N24" s="131">
        <f t="shared" si="15"/>
        <v>0</v>
      </c>
      <c r="O24" s="131">
        <f t="shared" si="15"/>
        <v>0</v>
      </c>
      <c r="P24" s="131">
        <f t="shared" si="15"/>
        <v>0</v>
      </c>
      <c r="Q24" s="131">
        <f t="shared" si="15"/>
        <v>0</v>
      </c>
      <c r="R24" s="131">
        <f t="shared" si="15"/>
        <v>0</v>
      </c>
      <c r="S24" s="131">
        <f t="shared" si="15"/>
        <v>0</v>
      </c>
      <c r="T24" s="131">
        <f t="shared" si="15"/>
        <v>0</v>
      </c>
      <c r="U24" s="131">
        <f t="shared" si="15"/>
        <v>0</v>
      </c>
      <c r="V24" s="131">
        <f t="shared" si="15"/>
        <v>0</v>
      </c>
      <c r="W24" s="131">
        <f t="shared" si="15"/>
        <v>0</v>
      </c>
      <c r="X24" s="131">
        <f t="shared" si="15"/>
        <v>33.223582787000005</v>
      </c>
      <c r="Y24" s="131">
        <f t="shared" si="15"/>
        <v>93.237388598999999</v>
      </c>
      <c r="Z24" s="131">
        <f t="shared" si="15"/>
        <v>97.452720594499993</v>
      </c>
      <c r="AA24" s="131">
        <f t="shared" si="15"/>
        <v>127.76853905249999</v>
      </c>
      <c r="AB24" s="131">
        <f t="shared" si="15"/>
        <v>86.873907272500006</v>
      </c>
      <c r="AC24" s="131">
        <f t="shared" si="15"/>
        <v>84.664655405737506</v>
      </c>
      <c r="AD24" s="131">
        <f t="shared" si="15"/>
        <v>100.15435884349999</v>
      </c>
      <c r="AE24" s="131">
        <f t="shared" si="15"/>
        <v>123.27535863599999</v>
      </c>
      <c r="AF24" s="131">
        <f t="shared" si="15"/>
        <v>107.34773427100001</v>
      </c>
      <c r="AG24" s="131">
        <f t="shared" si="15"/>
        <v>179.77491614899998</v>
      </c>
      <c r="AH24" s="131">
        <f t="shared" si="15"/>
        <v>185.09010703749999</v>
      </c>
      <c r="AI24" s="131">
        <f t="shared" si="15"/>
        <v>218.54311559899998</v>
      </c>
      <c r="AJ24" s="131">
        <f t="shared" si="15"/>
        <v>196.58066593799992</v>
      </c>
      <c r="AK24" s="131">
        <f>SUM(AK25:AK26)</f>
        <v>134.74575997449995</v>
      </c>
      <c r="AL24" s="131">
        <f>SUM(AL25:AL26)</f>
        <v>349.33227789311604</v>
      </c>
      <c r="AM24" s="131">
        <f t="shared" ref="AM24:AN24" si="16">SUM(AM25:AM26)</f>
        <v>131.755217104</v>
      </c>
      <c r="AN24" s="131">
        <f t="shared" si="16"/>
        <v>135.301494217</v>
      </c>
      <c r="AO24" s="132"/>
      <c r="AP24" s="131">
        <f t="shared" si="6"/>
        <v>0</v>
      </c>
      <c r="AQ24" s="131">
        <f t="shared" si="6"/>
        <v>0</v>
      </c>
      <c r="AR24" s="131">
        <f t="shared" si="6"/>
        <v>0</v>
      </c>
      <c r="AS24" s="131">
        <f t="shared" si="6"/>
        <v>0</v>
      </c>
      <c r="AT24" s="131">
        <f t="shared" si="6"/>
        <v>33.223582787000005</v>
      </c>
      <c r="AU24" s="131">
        <f t="shared" si="6"/>
        <v>405.33255551849999</v>
      </c>
      <c r="AV24" s="131">
        <f t="shared" si="6"/>
        <v>415.44210715623751</v>
      </c>
      <c r="AW24" s="131">
        <f t="shared" si="6"/>
        <v>779.98880472349981</v>
      </c>
      <c r="AX24" s="131">
        <f t="shared" si="6"/>
        <v>751.13474918861607</v>
      </c>
    </row>
    <row r="25" spans="1:50" ht="14.5" customHeight="1" x14ac:dyDescent="0.35">
      <c r="B25" s="134" t="s">
        <v>206</v>
      </c>
      <c r="C25" s="107" t="s">
        <v>194</v>
      </c>
      <c r="E25" s="108">
        <v>0</v>
      </c>
      <c r="F25" s="108">
        <v>0</v>
      </c>
      <c r="G25" s="108">
        <v>0</v>
      </c>
      <c r="H25" s="108">
        <v>0</v>
      </c>
      <c r="I25" s="108">
        <v>0</v>
      </c>
      <c r="J25" s="108">
        <v>0</v>
      </c>
      <c r="K25" s="108">
        <v>0</v>
      </c>
      <c r="L25" s="108">
        <v>0</v>
      </c>
      <c r="M25" s="108">
        <v>0</v>
      </c>
      <c r="N25" s="108">
        <v>0</v>
      </c>
      <c r="O25" s="108">
        <v>0</v>
      </c>
      <c r="P25" s="108">
        <v>0</v>
      </c>
      <c r="Q25" s="108">
        <v>0</v>
      </c>
      <c r="R25" s="108">
        <v>0</v>
      </c>
      <c r="S25" s="108">
        <v>0</v>
      </c>
      <c r="T25" s="108">
        <v>0</v>
      </c>
      <c r="U25" s="108">
        <v>0</v>
      </c>
      <c r="V25" s="108">
        <v>0</v>
      </c>
      <c r="W25" s="108">
        <v>0</v>
      </c>
      <c r="X25" s="108">
        <v>33.223582787000005</v>
      </c>
      <c r="Y25" s="108">
        <v>93.237388598999999</v>
      </c>
      <c r="Z25" s="108">
        <v>97.452720594499993</v>
      </c>
      <c r="AA25" s="108">
        <v>127.76853905249999</v>
      </c>
      <c r="AB25" s="108">
        <v>86.873907272500006</v>
      </c>
      <c r="AC25" s="108">
        <v>84.664655405737506</v>
      </c>
      <c r="AD25" s="108">
        <v>100.15435884349999</v>
      </c>
      <c r="AE25" s="108">
        <v>123.27535863599999</v>
      </c>
      <c r="AF25" s="108">
        <v>88.783997041500001</v>
      </c>
      <c r="AG25" s="108">
        <v>93.303660248999989</v>
      </c>
      <c r="AH25" s="108">
        <v>95.564835340499997</v>
      </c>
      <c r="AI25" s="108">
        <v>112.84517239799999</v>
      </c>
      <c r="AJ25" s="108">
        <v>101.290612525</v>
      </c>
      <c r="AK25" s="108">
        <v>70.786152843999972</v>
      </c>
      <c r="AL25" s="108">
        <v>198.01465276525505</v>
      </c>
      <c r="AM25" s="108">
        <v>77.601331024000004</v>
      </c>
      <c r="AN25" s="108">
        <v>80.154585588999993</v>
      </c>
      <c r="AO25" s="108"/>
      <c r="AP25" s="108">
        <f t="shared" ref="AP25:AX34" si="17">SUMIF($7:$7,AP$8,25:25)</f>
        <v>0</v>
      </c>
      <c r="AQ25" s="108">
        <f t="shared" si="17"/>
        <v>0</v>
      </c>
      <c r="AR25" s="108">
        <f t="shared" si="17"/>
        <v>0</v>
      </c>
      <c r="AS25" s="108">
        <f t="shared" si="17"/>
        <v>0</v>
      </c>
      <c r="AT25" s="108">
        <f t="shared" si="17"/>
        <v>33.223582787000005</v>
      </c>
      <c r="AU25" s="108">
        <f t="shared" si="17"/>
        <v>405.33255551849999</v>
      </c>
      <c r="AV25" s="108">
        <f t="shared" si="17"/>
        <v>396.87836992673749</v>
      </c>
      <c r="AW25" s="108">
        <f t="shared" si="17"/>
        <v>403.00428051250003</v>
      </c>
      <c r="AX25" s="108">
        <f t="shared" si="17"/>
        <v>426.55672222225496</v>
      </c>
    </row>
    <row r="26" spans="1:50" ht="14.5" customHeight="1" x14ac:dyDescent="0.35">
      <c r="B26" s="134" t="s">
        <v>207</v>
      </c>
      <c r="C26" s="107" t="s">
        <v>194</v>
      </c>
      <c r="E26" s="108">
        <v>0</v>
      </c>
      <c r="F26" s="108">
        <v>0</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0</v>
      </c>
      <c r="Y26" s="108">
        <v>0</v>
      </c>
      <c r="Z26" s="108">
        <v>0</v>
      </c>
      <c r="AA26" s="108">
        <v>0</v>
      </c>
      <c r="AB26" s="108">
        <v>0</v>
      </c>
      <c r="AC26" s="108">
        <v>0</v>
      </c>
      <c r="AD26" s="108">
        <v>0</v>
      </c>
      <c r="AE26" s="108">
        <v>0</v>
      </c>
      <c r="AF26" s="108">
        <v>18.563737229499999</v>
      </c>
      <c r="AG26" s="108">
        <v>86.471255900000003</v>
      </c>
      <c r="AH26" s="108">
        <v>89.525271696999994</v>
      </c>
      <c r="AI26" s="108">
        <v>105.697943201</v>
      </c>
      <c r="AJ26" s="108">
        <v>95.290053412999924</v>
      </c>
      <c r="AK26" s="108">
        <v>63.959607130499968</v>
      </c>
      <c r="AL26" s="108">
        <v>151.31762512786099</v>
      </c>
      <c r="AM26" s="108">
        <v>54.153886079999999</v>
      </c>
      <c r="AN26" s="108">
        <v>55.146908627999998</v>
      </c>
      <c r="AO26" s="108"/>
      <c r="AP26" s="108">
        <f t="shared" si="17"/>
        <v>0</v>
      </c>
      <c r="AQ26" s="108">
        <f t="shared" si="17"/>
        <v>0</v>
      </c>
      <c r="AR26" s="108">
        <f t="shared" si="17"/>
        <v>0</v>
      </c>
      <c r="AS26" s="108">
        <f t="shared" si="17"/>
        <v>0</v>
      </c>
      <c r="AT26" s="108">
        <f t="shared" si="17"/>
        <v>0</v>
      </c>
      <c r="AU26" s="108">
        <f t="shared" si="17"/>
        <v>0</v>
      </c>
      <c r="AV26" s="108">
        <f t="shared" si="17"/>
        <v>18.563737229499999</v>
      </c>
      <c r="AW26" s="108">
        <f t="shared" si="17"/>
        <v>376.98452421099989</v>
      </c>
      <c r="AX26" s="108">
        <f t="shared" si="17"/>
        <v>324.57802696636094</v>
      </c>
    </row>
    <row r="27" spans="1:50" s="124" customFormat="1" ht="14.5" customHeight="1" x14ac:dyDescent="0.35">
      <c r="A27" s="119"/>
      <c r="B27" s="125" t="s">
        <v>25</v>
      </c>
      <c r="C27" s="126" t="s">
        <v>191</v>
      </c>
      <c r="D27" s="126"/>
      <c r="E27" s="127">
        <f t="shared" ref="E27:AJ27" si="18">SUM(E28:E32)</f>
        <v>102.34663397200003</v>
      </c>
      <c r="F27" s="127">
        <f t="shared" si="18"/>
        <v>71.745202478000024</v>
      </c>
      <c r="G27" s="127">
        <f t="shared" si="18"/>
        <v>65.478555490420732</v>
      </c>
      <c r="H27" s="127">
        <f t="shared" si="18"/>
        <v>97.740862134660915</v>
      </c>
      <c r="I27" s="127">
        <f t="shared" si="18"/>
        <v>107.11479154788744</v>
      </c>
      <c r="J27" s="127">
        <f t="shared" si="18"/>
        <v>86.793985285999995</v>
      </c>
      <c r="K27" s="127">
        <f t="shared" si="18"/>
        <v>69.671103730999988</v>
      </c>
      <c r="L27" s="127">
        <f t="shared" si="18"/>
        <v>109.82499372000004</v>
      </c>
      <c r="M27" s="127">
        <f t="shared" si="18"/>
        <v>132.95823058819187</v>
      </c>
      <c r="N27" s="127">
        <f t="shared" si="18"/>
        <v>97.679108496999959</v>
      </c>
      <c r="O27" s="127">
        <f t="shared" si="18"/>
        <v>73.618907323000002</v>
      </c>
      <c r="P27" s="127">
        <f t="shared" si="18"/>
        <v>165.36978031599998</v>
      </c>
      <c r="Q27" s="127">
        <f t="shared" si="18"/>
        <v>225.92133086336003</v>
      </c>
      <c r="R27" s="127">
        <f t="shared" si="18"/>
        <v>180.56596539778334</v>
      </c>
      <c r="S27" s="127">
        <f t="shared" si="18"/>
        <v>172.35000326715399</v>
      </c>
      <c r="T27" s="127">
        <f t="shared" si="18"/>
        <v>221.02303184899998</v>
      </c>
      <c r="U27" s="127">
        <f t="shared" si="18"/>
        <v>209.7854233474516</v>
      </c>
      <c r="V27" s="127">
        <f t="shared" si="18"/>
        <v>169.76182020249996</v>
      </c>
      <c r="W27" s="127">
        <f t="shared" si="18"/>
        <v>180.03637557999988</v>
      </c>
      <c r="X27" s="127">
        <f t="shared" si="18"/>
        <v>205.1267241952543</v>
      </c>
      <c r="Y27" s="127">
        <f t="shared" si="18"/>
        <v>249.25761721950005</v>
      </c>
      <c r="Z27" s="127">
        <f t="shared" si="18"/>
        <v>168.395272121</v>
      </c>
      <c r="AA27" s="127">
        <f t="shared" si="18"/>
        <v>169.46738254229999</v>
      </c>
      <c r="AB27" s="127">
        <f t="shared" si="18"/>
        <v>231.25629023600001</v>
      </c>
      <c r="AC27" s="127">
        <f t="shared" si="18"/>
        <v>262.74086326655106</v>
      </c>
      <c r="AD27" s="127">
        <f t="shared" si="18"/>
        <v>189.51526218438613</v>
      </c>
      <c r="AE27" s="127">
        <f t="shared" si="18"/>
        <v>175.64851088993439</v>
      </c>
      <c r="AF27" s="127">
        <f t="shared" si="18"/>
        <v>219.42069477349997</v>
      </c>
      <c r="AG27" s="127">
        <f t="shared" si="18"/>
        <v>271.20006154213428</v>
      </c>
      <c r="AH27" s="127">
        <f t="shared" si="18"/>
        <v>173.44608040450024</v>
      </c>
      <c r="AI27" s="127">
        <f t="shared" si="18"/>
        <v>174.04275281849996</v>
      </c>
      <c r="AJ27" s="127">
        <f t="shared" si="18"/>
        <v>196.54232516249994</v>
      </c>
      <c r="AK27" s="127">
        <f>SUM(AK28:AK32)</f>
        <v>243.69473206650002</v>
      </c>
      <c r="AL27" s="127">
        <f>SUM(AL28:AL32)</f>
        <v>87.044436539999978</v>
      </c>
      <c r="AM27" s="127">
        <f t="shared" ref="AM27:AN27" si="19">SUM(AM28:AM32)</f>
        <v>19.886599681000003</v>
      </c>
      <c r="AN27" s="127">
        <f t="shared" si="19"/>
        <v>21.891909698999999</v>
      </c>
      <c r="AO27" s="123"/>
      <c r="AP27" s="127">
        <f t="shared" si="17"/>
        <v>337.31125407508171</v>
      </c>
      <c r="AQ27" s="127">
        <f t="shared" si="17"/>
        <v>373.40487428488746</v>
      </c>
      <c r="AR27" s="127">
        <f t="shared" si="17"/>
        <v>469.62602672419177</v>
      </c>
      <c r="AS27" s="127">
        <f t="shared" si="17"/>
        <v>799.86033137729726</v>
      </c>
      <c r="AT27" s="127">
        <f t="shared" si="17"/>
        <v>764.71034332520571</v>
      </c>
      <c r="AU27" s="127">
        <f t="shared" si="17"/>
        <v>818.37656211880005</v>
      </c>
      <c r="AV27" s="127">
        <f t="shared" si="17"/>
        <v>847.32533111437147</v>
      </c>
      <c r="AW27" s="127">
        <f t="shared" si="17"/>
        <v>815.23121992763436</v>
      </c>
      <c r="AX27" s="127">
        <f t="shared" si="17"/>
        <v>372.51767798650002</v>
      </c>
    </row>
    <row r="28" spans="1:50" ht="14.5" customHeight="1" x14ac:dyDescent="0.35">
      <c r="B28" s="134" t="s">
        <v>128</v>
      </c>
      <c r="C28" s="107" t="s">
        <v>194</v>
      </c>
      <c r="E28" s="108">
        <v>18.403347713000002</v>
      </c>
      <c r="F28" s="108">
        <v>9.511548365000003</v>
      </c>
      <c r="G28" s="108">
        <v>18.081479077420713</v>
      </c>
      <c r="H28" s="108">
        <v>22.415952402660903</v>
      </c>
      <c r="I28" s="108">
        <v>21.167881071778808</v>
      </c>
      <c r="J28" s="108">
        <v>11.111319499</v>
      </c>
      <c r="K28" s="108">
        <v>21.967643976000002</v>
      </c>
      <c r="L28" s="108">
        <v>23.149158327000006</v>
      </c>
      <c r="M28" s="108">
        <v>14.425584982191872</v>
      </c>
      <c r="N28" s="108">
        <v>5.9954812389999965</v>
      </c>
      <c r="O28" s="108">
        <v>12.438578973999997</v>
      </c>
      <c r="P28" s="108">
        <v>18.636699837999995</v>
      </c>
      <c r="Q28" s="108">
        <v>16.405737285999997</v>
      </c>
      <c r="R28" s="108">
        <v>7.7724680670000037</v>
      </c>
      <c r="S28" s="108">
        <v>16.205849155000006</v>
      </c>
      <c r="T28" s="108">
        <v>20.165612955000007</v>
      </c>
      <c r="U28" s="108">
        <v>9.898843821392127</v>
      </c>
      <c r="V28" s="108">
        <v>6.8430650940000017</v>
      </c>
      <c r="W28" s="108">
        <v>18.284516366000013</v>
      </c>
      <c r="X28" s="108">
        <v>18.812486006754256</v>
      </c>
      <c r="Y28" s="108">
        <v>18.310626750999997</v>
      </c>
      <c r="Z28" s="108">
        <v>7.0829660300000006</v>
      </c>
      <c r="AA28" s="108">
        <v>15.682624779299999</v>
      </c>
      <c r="AB28" s="108">
        <v>13.846</v>
      </c>
      <c r="AC28" s="108">
        <v>17.232245243551002</v>
      </c>
      <c r="AD28" s="108">
        <v>8.4918068473861332</v>
      </c>
      <c r="AE28" s="108">
        <v>18.222132248434391</v>
      </c>
      <c r="AF28" s="108">
        <v>20.768073887</v>
      </c>
      <c r="AG28" s="108">
        <v>19.427397032134465</v>
      </c>
      <c r="AH28" s="108">
        <v>6.6394923699999993</v>
      </c>
      <c r="AI28" s="108">
        <v>17.660385907999995</v>
      </c>
      <c r="AJ28" s="108">
        <v>16.999268195999992</v>
      </c>
      <c r="AK28" s="108">
        <v>11.383184715999999</v>
      </c>
      <c r="AL28" s="108">
        <v>8.0368010010000006</v>
      </c>
      <c r="AM28" s="108">
        <v>2.265512615</v>
      </c>
      <c r="AN28" s="108">
        <v>6.3706514309999998</v>
      </c>
      <c r="AO28" s="108"/>
      <c r="AP28" s="108">
        <f t="shared" si="17"/>
        <v>68.412327558081628</v>
      </c>
      <c r="AQ28" s="108">
        <f t="shared" si="17"/>
        <v>77.396002873778826</v>
      </c>
      <c r="AR28" s="108">
        <f t="shared" si="17"/>
        <v>51.496345033191858</v>
      </c>
      <c r="AS28" s="108">
        <f t="shared" si="17"/>
        <v>60.549667463000013</v>
      </c>
      <c r="AT28" s="108">
        <f t="shared" si="17"/>
        <v>53.838911288146399</v>
      </c>
      <c r="AU28" s="108">
        <f t="shared" si="17"/>
        <v>54.922217560299998</v>
      </c>
      <c r="AV28" s="108">
        <f t="shared" si="17"/>
        <v>64.714258226371527</v>
      </c>
      <c r="AW28" s="108">
        <f t="shared" si="17"/>
        <v>60.726543506134448</v>
      </c>
      <c r="AX28" s="108">
        <f t="shared" si="17"/>
        <v>28.056149762999997</v>
      </c>
    </row>
    <row r="29" spans="1:50" ht="14.5" customHeight="1" x14ac:dyDescent="0.35">
      <c r="B29" s="134" t="s">
        <v>208</v>
      </c>
      <c r="C29" s="107" t="s">
        <v>209</v>
      </c>
      <c r="E29" s="108">
        <v>0</v>
      </c>
      <c r="F29" s="108">
        <v>0</v>
      </c>
      <c r="G29" s="108">
        <v>0</v>
      </c>
      <c r="H29" s="108">
        <v>0</v>
      </c>
      <c r="I29" s="108">
        <v>0</v>
      </c>
      <c r="J29" s="108">
        <v>0</v>
      </c>
      <c r="K29" s="108">
        <v>0</v>
      </c>
      <c r="L29" s="108">
        <v>0</v>
      </c>
      <c r="M29" s="108">
        <v>0</v>
      </c>
      <c r="N29" s="108">
        <v>0</v>
      </c>
      <c r="O29" s="108">
        <v>0</v>
      </c>
      <c r="P29" s="108">
        <v>33.228850000000001</v>
      </c>
      <c r="Q29" s="108">
        <v>106.04991674236</v>
      </c>
      <c r="R29" s="108">
        <v>90.311484344783338</v>
      </c>
      <c r="S29" s="108">
        <v>107.77055697615398</v>
      </c>
      <c r="T29" s="108">
        <v>109.90416408799999</v>
      </c>
      <c r="U29" s="108">
        <v>87.927130120499996</v>
      </c>
      <c r="V29" s="108">
        <v>85.358511507499969</v>
      </c>
      <c r="W29" s="108">
        <v>106.56241017099988</v>
      </c>
      <c r="X29" s="108">
        <v>98.360977624499995</v>
      </c>
      <c r="Y29" s="108">
        <v>101.29454627350002</v>
      </c>
      <c r="Z29" s="108">
        <v>91.037399086999997</v>
      </c>
      <c r="AA29" s="108">
        <v>104.837260081</v>
      </c>
      <c r="AB29" s="108">
        <v>92.914157110000005</v>
      </c>
      <c r="AC29" s="108">
        <v>102.75742910300001</v>
      </c>
      <c r="AD29" s="108">
        <v>98.557945638000007</v>
      </c>
      <c r="AE29" s="108">
        <v>102.5013520625</v>
      </c>
      <c r="AF29" s="108">
        <v>95.953299269499979</v>
      </c>
      <c r="AG29" s="108">
        <v>106.63531331099983</v>
      </c>
      <c r="AH29" s="108">
        <v>86.604200702500222</v>
      </c>
      <c r="AI29" s="108">
        <v>96.592066257499994</v>
      </c>
      <c r="AJ29" s="108">
        <v>108.03533114249994</v>
      </c>
      <c r="AK29" s="108">
        <v>91.230285023500002</v>
      </c>
      <c r="AL29" s="108">
        <v>0</v>
      </c>
      <c r="AM29" s="108">
        <v>0</v>
      </c>
      <c r="AN29" s="108">
        <v>0</v>
      </c>
      <c r="AO29" s="108"/>
      <c r="AP29" s="108">
        <f t="shared" si="17"/>
        <v>0</v>
      </c>
      <c r="AQ29" s="108">
        <f t="shared" si="17"/>
        <v>0</v>
      </c>
      <c r="AR29" s="108">
        <f t="shared" si="17"/>
        <v>33.228850000000001</v>
      </c>
      <c r="AS29" s="108">
        <f t="shared" si="17"/>
        <v>414.03612215129738</v>
      </c>
      <c r="AT29" s="108">
        <f t="shared" si="17"/>
        <v>378.20902942349983</v>
      </c>
      <c r="AU29" s="108">
        <f t="shared" si="17"/>
        <v>390.08336255150004</v>
      </c>
      <c r="AV29" s="108">
        <f t="shared" si="17"/>
        <v>399.77002607300005</v>
      </c>
      <c r="AW29" s="108">
        <f t="shared" si="17"/>
        <v>397.86691141350002</v>
      </c>
      <c r="AX29" s="108">
        <f t="shared" si="17"/>
        <v>91.230285023500002</v>
      </c>
    </row>
    <row r="30" spans="1:50" ht="14.5" customHeight="1" x14ac:dyDescent="0.35">
      <c r="B30" s="134" t="s">
        <v>210</v>
      </c>
      <c r="C30" s="107" t="s">
        <v>211</v>
      </c>
      <c r="E30" s="108">
        <v>17.881258887000005</v>
      </c>
      <c r="F30" s="108">
        <v>7.398755174999998</v>
      </c>
      <c r="G30" s="108">
        <v>2.2592547730000008</v>
      </c>
      <c r="H30" s="108">
        <v>21.104244768999997</v>
      </c>
      <c r="I30" s="108">
        <v>22.031235918263402</v>
      </c>
      <c r="J30" s="108">
        <v>16.111693872999989</v>
      </c>
      <c r="K30" s="108">
        <v>4.1156126320000022</v>
      </c>
      <c r="L30" s="108">
        <v>15.046821500000005</v>
      </c>
      <c r="M30" s="108">
        <v>34.305815533000001</v>
      </c>
      <c r="N30" s="108">
        <v>27.109515878999989</v>
      </c>
      <c r="O30" s="108">
        <v>15.082692380999998</v>
      </c>
      <c r="P30" s="108">
        <v>22.401881381999996</v>
      </c>
      <c r="Q30" s="108">
        <v>20.943532051999988</v>
      </c>
      <c r="R30" s="108">
        <v>13.535635166000013</v>
      </c>
      <c r="S30" s="108">
        <v>4.110120231999999</v>
      </c>
      <c r="T30" s="108">
        <v>16.932454668999991</v>
      </c>
      <c r="U30" s="108">
        <v>39.339371011559486</v>
      </c>
      <c r="V30" s="108">
        <v>29.531807808999982</v>
      </c>
      <c r="W30" s="108">
        <v>15.262644173000007</v>
      </c>
      <c r="X30" s="108">
        <v>23.96993619500001</v>
      </c>
      <c r="Y30" s="108">
        <v>35.158565288999995</v>
      </c>
      <c r="Z30" s="108">
        <v>21.515604884000002</v>
      </c>
      <c r="AA30" s="108">
        <v>12.032043047</v>
      </c>
      <c r="AB30" s="108">
        <v>34.429616149000005</v>
      </c>
      <c r="AC30" s="108">
        <v>41.922292406000004</v>
      </c>
      <c r="AD30" s="108">
        <v>29.070258342000002</v>
      </c>
      <c r="AE30" s="108">
        <v>16.045709294000002</v>
      </c>
      <c r="AF30" s="108">
        <v>31.213026888000002</v>
      </c>
      <c r="AG30" s="108">
        <v>37.729126253999993</v>
      </c>
      <c r="AH30" s="108">
        <v>21.044797814000006</v>
      </c>
      <c r="AI30" s="108">
        <v>15.079758018999998</v>
      </c>
      <c r="AJ30" s="108">
        <v>14.132325600999994</v>
      </c>
      <c r="AK30" s="108">
        <v>33.355542727000007</v>
      </c>
      <c r="AL30" s="108">
        <v>19.223491983999999</v>
      </c>
      <c r="AM30" s="108">
        <v>3.5738889579999999</v>
      </c>
      <c r="AN30" s="108">
        <v>2.945289496</v>
      </c>
      <c r="AO30" s="108"/>
      <c r="AP30" s="108">
        <f t="shared" si="17"/>
        <v>48.643513604000006</v>
      </c>
      <c r="AQ30" s="108">
        <f t="shared" si="17"/>
        <v>57.3053639232634</v>
      </c>
      <c r="AR30" s="108">
        <f t="shared" si="17"/>
        <v>98.899905174999986</v>
      </c>
      <c r="AS30" s="108">
        <f t="shared" si="17"/>
        <v>55.521742118999995</v>
      </c>
      <c r="AT30" s="108">
        <f t="shared" si="17"/>
        <v>108.10375918855948</v>
      </c>
      <c r="AU30" s="108">
        <f t="shared" si="17"/>
        <v>103.13582936899999</v>
      </c>
      <c r="AV30" s="108">
        <f t="shared" si="17"/>
        <v>118.25128693000002</v>
      </c>
      <c r="AW30" s="108">
        <f t="shared" si="17"/>
        <v>87.986007687999987</v>
      </c>
      <c r="AX30" s="108">
        <f t="shared" si="17"/>
        <v>59.098213165000004</v>
      </c>
    </row>
    <row r="31" spans="1:50" ht="14.5" customHeight="1" x14ac:dyDescent="0.35">
      <c r="B31" s="134" t="s">
        <v>212</v>
      </c>
      <c r="C31" s="107" t="s">
        <v>211</v>
      </c>
      <c r="E31" s="108">
        <v>66.062027372000031</v>
      </c>
      <c r="F31" s="108">
        <v>54.834898938000023</v>
      </c>
      <c r="G31" s="108">
        <v>45.137821640000013</v>
      </c>
      <c r="H31" s="108">
        <v>54.220664963000011</v>
      </c>
      <c r="I31" s="108">
        <v>63.915674557845222</v>
      </c>
      <c r="J31" s="108">
        <v>52.558257271000009</v>
      </c>
      <c r="K31" s="108">
        <v>43.587847122999989</v>
      </c>
      <c r="L31" s="108">
        <v>54.713233583000012</v>
      </c>
      <c r="M31" s="108">
        <v>64.129546637000033</v>
      </c>
      <c r="N31" s="108">
        <v>52.00871906899998</v>
      </c>
      <c r="O31" s="108">
        <v>45.087578227000002</v>
      </c>
      <c r="P31" s="108">
        <v>59.216794389999983</v>
      </c>
      <c r="Q31" s="108">
        <v>55.90510426700002</v>
      </c>
      <c r="R31" s="108">
        <v>53.005494109999987</v>
      </c>
      <c r="S31" s="108">
        <v>42.873943775999997</v>
      </c>
      <c r="T31" s="108">
        <v>51.403200353999999</v>
      </c>
      <c r="U31" s="108">
        <v>61.438596776999987</v>
      </c>
      <c r="V31" s="108">
        <v>48.028435792000003</v>
      </c>
      <c r="W31" s="108">
        <v>39.926804869999991</v>
      </c>
      <c r="X31" s="108">
        <v>41.557475208</v>
      </c>
      <c r="Y31" s="108">
        <v>46.759967815000003</v>
      </c>
      <c r="Z31" s="108">
        <v>37.697455414000004</v>
      </c>
      <c r="AA31" s="108">
        <v>34.575579474000001</v>
      </c>
      <c r="AB31" s="108">
        <v>46.732115144000005</v>
      </c>
      <c r="AC31" s="108">
        <v>51.125317543999998</v>
      </c>
      <c r="AD31" s="108">
        <v>41.485778537000009</v>
      </c>
      <c r="AE31" s="108">
        <v>35.877629431999999</v>
      </c>
      <c r="AF31" s="108">
        <v>39.222364628000001</v>
      </c>
      <c r="AG31" s="108">
        <v>63.262955196999989</v>
      </c>
      <c r="AH31" s="108">
        <v>51.165731896000004</v>
      </c>
      <c r="AI31" s="108">
        <v>41.022749335</v>
      </c>
      <c r="AJ31" s="108">
        <v>41.757493057000012</v>
      </c>
      <c r="AK31" s="108">
        <v>47.624382450999995</v>
      </c>
      <c r="AL31" s="108">
        <v>45.780921088999989</v>
      </c>
      <c r="AM31" s="108">
        <v>12.775685933</v>
      </c>
      <c r="AN31" s="108">
        <v>11.902744714000001</v>
      </c>
      <c r="AO31" s="108"/>
      <c r="AP31" s="108">
        <f t="shared" si="17"/>
        <v>220.25541291300007</v>
      </c>
      <c r="AQ31" s="108">
        <f t="shared" si="17"/>
        <v>214.77501253484522</v>
      </c>
      <c r="AR31" s="108">
        <f t="shared" si="17"/>
        <v>220.44263832300001</v>
      </c>
      <c r="AS31" s="108">
        <f t="shared" si="17"/>
        <v>203.18774250700002</v>
      </c>
      <c r="AT31" s="108">
        <f t="shared" si="17"/>
        <v>190.95131264699998</v>
      </c>
      <c r="AU31" s="108">
        <f t="shared" si="17"/>
        <v>165.765117847</v>
      </c>
      <c r="AV31" s="108">
        <f t="shared" si="17"/>
        <v>167.711090141</v>
      </c>
      <c r="AW31" s="108">
        <f t="shared" si="17"/>
        <v>197.208929485</v>
      </c>
      <c r="AX31" s="108">
        <f t="shared" si="17"/>
        <v>118.08373418699998</v>
      </c>
    </row>
    <row r="32" spans="1:50" ht="14.5" customHeight="1" x14ac:dyDescent="0.35">
      <c r="B32" s="134" t="s">
        <v>213</v>
      </c>
      <c r="C32" s="107" t="s">
        <v>211</v>
      </c>
      <c r="E32" s="108">
        <v>0</v>
      </c>
      <c r="F32" s="108">
        <v>0</v>
      </c>
      <c r="G32" s="108">
        <v>0</v>
      </c>
      <c r="H32" s="108">
        <v>0</v>
      </c>
      <c r="I32" s="108">
        <v>0</v>
      </c>
      <c r="J32" s="108">
        <v>7.0127146429999963</v>
      </c>
      <c r="K32" s="108">
        <v>0</v>
      </c>
      <c r="L32" s="108">
        <v>16.915780310000009</v>
      </c>
      <c r="M32" s="108">
        <v>20.097283435999966</v>
      </c>
      <c r="N32" s="108">
        <v>12.565392309999998</v>
      </c>
      <c r="O32" s="108">
        <v>1.0100577410000002</v>
      </c>
      <c r="P32" s="108">
        <v>31.885554706000004</v>
      </c>
      <c r="Q32" s="108">
        <v>26.617040516000017</v>
      </c>
      <c r="R32" s="108">
        <v>15.940883710000005</v>
      </c>
      <c r="S32" s="108">
        <v>1.3895331279999994</v>
      </c>
      <c r="T32" s="108">
        <v>22.617599783000014</v>
      </c>
      <c r="U32" s="108">
        <v>11.181481617000001</v>
      </c>
      <c r="V32" s="108">
        <v>0</v>
      </c>
      <c r="W32" s="108">
        <v>0</v>
      </c>
      <c r="X32" s="108">
        <v>22.425849161000023</v>
      </c>
      <c r="Y32" s="108">
        <v>47.733911091000003</v>
      </c>
      <c r="Z32" s="108">
        <v>11.061846706000001</v>
      </c>
      <c r="AA32" s="108">
        <v>2.3398751610000001</v>
      </c>
      <c r="AB32" s="108">
        <v>43.334401832999994</v>
      </c>
      <c r="AC32" s="108">
        <v>49.703578969999995</v>
      </c>
      <c r="AD32" s="108">
        <v>11.90947282</v>
      </c>
      <c r="AE32" s="108">
        <v>3.0016878529999995</v>
      </c>
      <c r="AF32" s="108">
        <v>32.263930101</v>
      </c>
      <c r="AG32" s="108">
        <v>44.14526974799999</v>
      </c>
      <c r="AH32" s="108">
        <v>7.9918576220000004</v>
      </c>
      <c r="AI32" s="108">
        <v>3.6877932990000004</v>
      </c>
      <c r="AJ32" s="108">
        <v>15.617907165999995</v>
      </c>
      <c r="AK32" s="108">
        <v>60.101337149000003</v>
      </c>
      <c r="AL32" s="108">
        <v>14.003222465999995</v>
      </c>
      <c r="AM32" s="108">
        <v>1.271512175</v>
      </c>
      <c r="AN32" s="108">
        <v>0.67322405799999996</v>
      </c>
      <c r="AO32" s="108"/>
      <c r="AP32" s="108">
        <f t="shared" si="17"/>
        <v>0</v>
      </c>
      <c r="AQ32" s="108">
        <f t="shared" si="17"/>
        <v>23.928494953000005</v>
      </c>
      <c r="AR32" s="108">
        <f t="shared" si="17"/>
        <v>65.558288192999967</v>
      </c>
      <c r="AS32" s="108">
        <f t="shared" si="17"/>
        <v>66.565057137000039</v>
      </c>
      <c r="AT32" s="108">
        <f t="shared" si="17"/>
        <v>33.607330778000026</v>
      </c>
      <c r="AU32" s="108">
        <f t="shared" si="17"/>
        <v>104.470034791</v>
      </c>
      <c r="AV32" s="108">
        <f t="shared" si="17"/>
        <v>96.878669743999993</v>
      </c>
      <c r="AW32" s="108">
        <f t="shared" si="17"/>
        <v>71.442827834999974</v>
      </c>
      <c r="AX32" s="108">
        <f t="shared" si="17"/>
        <v>76.049295848</v>
      </c>
    </row>
    <row r="33" spans="1:50" s="124" customFormat="1" ht="14.5" customHeight="1" x14ac:dyDescent="0.35">
      <c r="A33" s="119"/>
      <c r="B33" s="125" t="s">
        <v>22</v>
      </c>
      <c r="C33" s="126" t="s">
        <v>191</v>
      </c>
      <c r="D33" s="126"/>
      <c r="E33" s="127">
        <f>SUM(E34)</f>
        <v>0</v>
      </c>
      <c r="F33" s="127">
        <f t="shared" ref="F33:AJ33" si="20">SUM(F34)</f>
        <v>0</v>
      </c>
      <c r="G33" s="127">
        <f t="shared" si="20"/>
        <v>0</v>
      </c>
      <c r="H33" s="127">
        <f t="shared" si="20"/>
        <v>0</v>
      </c>
      <c r="I33" s="127">
        <f t="shared" si="20"/>
        <v>0</v>
      </c>
      <c r="J33" s="127">
        <f t="shared" si="20"/>
        <v>0</v>
      </c>
      <c r="K33" s="127">
        <f t="shared" si="20"/>
        <v>0</v>
      </c>
      <c r="L33" s="127">
        <f t="shared" si="20"/>
        <v>0</v>
      </c>
      <c r="M33" s="127">
        <f t="shared" si="20"/>
        <v>0</v>
      </c>
      <c r="N33" s="127">
        <f t="shared" si="20"/>
        <v>0</v>
      </c>
      <c r="O33" s="127">
        <f t="shared" si="20"/>
        <v>0</v>
      </c>
      <c r="P33" s="127">
        <f t="shared" si="20"/>
        <v>0</v>
      </c>
      <c r="Q33" s="127">
        <f t="shared" si="20"/>
        <v>0</v>
      </c>
      <c r="R33" s="127">
        <f t="shared" si="20"/>
        <v>0</v>
      </c>
      <c r="S33" s="127">
        <f t="shared" si="20"/>
        <v>0</v>
      </c>
      <c r="T33" s="127">
        <f t="shared" si="20"/>
        <v>0</v>
      </c>
      <c r="U33" s="127">
        <f t="shared" si="20"/>
        <v>0</v>
      </c>
      <c r="V33" s="127">
        <f t="shared" si="20"/>
        <v>0</v>
      </c>
      <c r="W33" s="127">
        <f t="shared" si="20"/>
        <v>0</v>
      </c>
      <c r="X33" s="127">
        <f t="shared" si="20"/>
        <v>185.25423322099999</v>
      </c>
      <c r="Y33" s="127">
        <f t="shared" si="20"/>
        <v>394.69621154999987</v>
      </c>
      <c r="Z33" s="127">
        <f t="shared" si="20"/>
        <v>479.07490963499998</v>
      </c>
      <c r="AA33" s="127">
        <f t="shared" si="20"/>
        <v>432.34552302899999</v>
      </c>
      <c r="AB33" s="127">
        <f t="shared" si="20"/>
        <v>503.11669571499993</v>
      </c>
      <c r="AC33" s="127">
        <f t="shared" si="20"/>
        <v>446.99181094700003</v>
      </c>
      <c r="AD33" s="127">
        <f t="shared" si="20"/>
        <v>339.42441668700008</v>
      </c>
      <c r="AE33" s="127">
        <f t="shared" si="20"/>
        <v>435.264906559</v>
      </c>
      <c r="AF33" s="127">
        <f t="shared" si="20"/>
        <v>530.73889689800001</v>
      </c>
      <c r="AG33" s="127">
        <f t="shared" si="20"/>
        <v>375.94781633299971</v>
      </c>
      <c r="AH33" s="127">
        <f t="shared" si="20"/>
        <v>301.59885521300038</v>
      </c>
      <c r="AI33" s="127">
        <f t="shared" si="20"/>
        <v>488.3880745570001</v>
      </c>
      <c r="AJ33" s="127">
        <f t="shared" si="20"/>
        <v>502.2069636619994</v>
      </c>
      <c r="AK33" s="127">
        <f>SUM(AK34)</f>
        <v>388.25286029699959</v>
      </c>
      <c r="AL33" s="127">
        <f>SUM(AL34)</f>
        <v>461.33569893940484</v>
      </c>
      <c r="AM33" s="127">
        <f t="shared" ref="AM33:AN33" si="21">SUM(AM34)</f>
        <v>105.82797447599999</v>
      </c>
      <c r="AN33" s="127">
        <f t="shared" si="21"/>
        <v>210.21236203699999</v>
      </c>
      <c r="AO33" s="123"/>
      <c r="AP33" s="127">
        <f t="shared" si="17"/>
        <v>0</v>
      </c>
      <c r="AQ33" s="127">
        <f t="shared" si="17"/>
        <v>0</v>
      </c>
      <c r="AR33" s="127">
        <f t="shared" si="17"/>
        <v>0</v>
      </c>
      <c r="AS33" s="127">
        <f t="shared" si="17"/>
        <v>0</v>
      </c>
      <c r="AT33" s="127">
        <f t="shared" si="17"/>
        <v>185.25423322099999</v>
      </c>
      <c r="AU33" s="127">
        <f t="shared" si="17"/>
        <v>1809.2333399289996</v>
      </c>
      <c r="AV33" s="127">
        <f t="shared" si="17"/>
        <v>1752.4200310910001</v>
      </c>
      <c r="AW33" s="127">
        <f t="shared" si="17"/>
        <v>1668.1417097649996</v>
      </c>
      <c r="AX33" s="127">
        <f t="shared" si="17"/>
        <v>1165.6288957494044</v>
      </c>
    </row>
    <row r="34" spans="1:50" ht="14.5" customHeight="1" x14ac:dyDescent="0.35">
      <c r="B34" s="136" t="s">
        <v>214</v>
      </c>
      <c r="C34" s="137" t="s">
        <v>194</v>
      </c>
      <c r="D34" s="137"/>
      <c r="E34" s="138">
        <v>0</v>
      </c>
      <c r="F34" s="138">
        <v>0</v>
      </c>
      <c r="G34" s="138">
        <v>0</v>
      </c>
      <c r="H34" s="138">
        <v>0</v>
      </c>
      <c r="I34" s="138">
        <v>0</v>
      </c>
      <c r="J34" s="138">
        <v>0</v>
      </c>
      <c r="K34" s="138">
        <v>0</v>
      </c>
      <c r="L34" s="138">
        <v>0</v>
      </c>
      <c r="M34" s="138">
        <v>0</v>
      </c>
      <c r="N34" s="138">
        <v>0</v>
      </c>
      <c r="O34" s="138">
        <v>0</v>
      </c>
      <c r="P34" s="138">
        <v>0</v>
      </c>
      <c r="Q34" s="138">
        <v>0</v>
      </c>
      <c r="R34" s="138">
        <v>0</v>
      </c>
      <c r="S34" s="138">
        <v>0</v>
      </c>
      <c r="T34" s="138">
        <v>0</v>
      </c>
      <c r="U34" s="138">
        <v>0</v>
      </c>
      <c r="V34" s="138">
        <v>0</v>
      </c>
      <c r="W34" s="138">
        <v>0</v>
      </c>
      <c r="X34" s="138">
        <v>185.25423322099999</v>
      </c>
      <c r="Y34" s="138">
        <v>394.69621154999987</v>
      </c>
      <c r="Z34" s="138">
        <v>479.07490963499998</v>
      </c>
      <c r="AA34" s="138">
        <v>432.34552302899999</v>
      </c>
      <c r="AB34" s="138">
        <v>503.11669571499993</v>
      </c>
      <c r="AC34" s="138">
        <v>446.99181094700003</v>
      </c>
      <c r="AD34" s="138">
        <v>339.42441668700008</v>
      </c>
      <c r="AE34" s="138">
        <v>435.264906559</v>
      </c>
      <c r="AF34" s="138">
        <v>530.73889689800001</v>
      </c>
      <c r="AG34" s="138">
        <v>375.94781633299971</v>
      </c>
      <c r="AH34" s="138">
        <v>301.59885521300038</v>
      </c>
      <c r="AI34" s="138">
        <v>488.3880745570001</v>
      </c>
      <c r="AJ34" s="138">
        <v>502.2069636619994</v>
      </c>
      <c r="AK34" s="138">
        <v>388.25286029699959</v>
      </c>
      <c r="AL34" s="138">
        <v>461.33569893940484</v>
      </c>
      <c r="AM34" s="138">
        <v>105.82797447599999</v>
      </c>
      <c r="AN34" s="138">
        <v>210.21236203699999</v>
      </c>
      <c r="AO34" s="108"/>
      <c r="AP34" s="138">
        <f t="shared" si="17"/>
        <v>0</v>
      </c>
      <c r="AQ34" s="138">
        <f t="shared" si="17"/>
        <v>0</v>
      </c>
      <c r="AR34" s="138">
        <f t="shared" si="17"/>
        <v>0</v>
      </c>
      <c r="AS34" s="138">
        <f t="shared" si="17"/>
        <v>0</v>
      </c>
      <c r="AT34" s="138">
        <f t="shared" si="17"/>
        <v>185.25423322099999</v>
      </c>
      <c r="AU34" s="138">
        <f t="shared" si="17"/>
        <v>1809.2333399289996</v>
      </c>
      <c r="AV34" s="138">
        <f t="shared" si="17"/>
        <v>1752.4200310910001</v>
      </c>
      <c r="AW34" s="138">
        <f t="shared" si="17"/>
        <v>1668.1417097649996</v>
      </c>
      <c r="AX34" s="138">
        <f t="shared" si="17"/>
        <v>1165.6288957494044</v>
      </c>
    </row>
    <row r="35" spans="1:50" ht="14.5" customHeight="1" x14ac:dyDescent="0.35">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row>
    <row r="36" spans="1:50" s="118" customFormat="1" ht="14.5" customHeight="1" x14ac:dyDescent="0.35">
      <c r="A36" s="114"/>
      <c r="B36" s="120" t="s">
        <v>215</v>
      </c>
      <c r="C36" s="121" t="s">
        <v>191</v>
      </c>
      <c r="D36" s="121"/>
      <c r="E36" s="122">
        <f t="shared" ref="E36:T37" si="22">SUM(E37)</f>
        <v>0</v>
      </c>
      <c r="F36" s="122">
        <f t="shared" si="22"/>
        <v>0</v>
      </c>
      <c r="G36" s="122">
        <f t="shared" si="22"/>
        <v>0</v>
      </c>
      <c r="H36" s="122">
        <f t="shared" si="22"/>
        <v>0</v>
      </c>
      <c r="I36" s="122">
        <f t="shared" si="22"/>
        <v>0</v>
      </c>
      <c r="J36" s="122">
        <f t="shared" si="22"/>
        <v>0</v>
      </c>
      <c r="K36" s="122">
        <f t="shared" si="22"/>
        <v>0</v>
      </c>
      <c r="L36" s="122">
        <f t="shared" si="22"/>
        <v>0</v>
      </c>
      <c r="M36" s="122">
        <f t="shared" si="22"/>
        <v>0</v>
      </c>
      <c r="N36" s="122">
        <f t="shared" si="22"/>
        <v>0</v>
      </c>
      <c r="O36" s="122">
        <f t="shared" si="22"/>
        <v>0</v>
      </c>
      <c r="P36" s="122">
        <f t="shared" si="22"/>
        <v>0</v>
      </c>
      <c r="Q36" s="122">
        <f t="shared" si="22"/>
        <v>0</v>
      </c>
      <c r="R36" s="122">
        <f t="shared" si="22"/>
        <v>0</v>
      </c>
      <c r="S36" s="122">
        <f t="shared" si="22"/>
        <v>0</v>
      </c>
      <c r="T36" s="122">
        <f t="shared" si="22"/>
        <v>0</v>
      </c>
      <c r="U36" s="122">
        <f t="shared" ref="U36:AJ37" si="23">SUM(U37)</f>
        <v>0</v>
      </c>
      <c r="V36" s="122">
        <f t="shared" si="23"/>
        <v>0</v>
      </c>
      <c r="W36" s="122">
        <f t="shared" si="23"/>
        <v>0</v>
      </c>
      <c r="X36" s="122">
        <f t="shared" si="23"/>
        <v>0</v>
      </c>
      <c r="Y36" s="122">
        <f t="shared" si="23"/>
        <v>0</v>
      </c>
      <c r="Z36" s="122">
        <f t="shared" si="23"/>
        <v>0</v>
      </c>
      <c r="AA36" s="122">
        <f t="shared" si="23"/>
        <v>0</v>
      </c>
      <c r="AB36" s="122">
        <f t="shared" si="23"/>
        <v>0</v>
      </c>
      <c r="AC36" s="122">
        <f t="shared" si="23"/>
        <v>0</v>
      </c>
      <c r="AD36" s="122">
        <f t="shared" si="23"/>
        <v>0</v>
      </c>
      <c r="AE36" s="122">
        <f t="shared" si="23"/>
        <v>0</v>
      </c>
      <c r="AF36" s="122">
        <f t="shared" si="23"/>
        <v>0</v>
      </c>
      <c r="AG36" s="122">
        <f t="shared" si="23"/>
        <v>0</v>
      </c>
      <c r="AH36" s="122">
        <f t="shared" si="23"/>
        <v>0</v>
      </c>
      <c r="AI36" s="122">
        <f t="shared" si="23"/>
        <v>0</v>
      </c>
      <c r="AJ36" s="122">
        <f t="shared" si="23"/>
        <v>32.820434318757599</v>
      </c>
      <c r="AK36" s="122">
        <f t="shared" ref="AK36:AN37" si="24">SUM(AK37)</f>
        <v>220.91306396841301</v>
      </c>
      <c r="AL36" s="122">
        <f t="shared" si="24"/>
        <v>220.18968137942662</v>
      </c>
      <c r="AM36" s="122">
        <f t="shared" si="24"/>
        <v>60.389577840000001</v>
      </c>
      <c r="AN36" s="122">
        <f t="shared" si="24"/>
        <v>51.146066765</v>
      </c>
      <c r="AO36" s="139"/>
      <c r="AP36" s="122">
        <f t="shared" ref="AP36:AX38" si="25">SUMIF($7:$7,AP$8,36:36)</f>
        <v>0</v>
      </c>
      <c r="AQ36" s="122">
        <f t="shared" si="25"/>
        <v>0</v>
      </c>
      <c r="AR36" s="122">
        <f t="shared" si="25"/>
        <v>0</v>
      </c>
      <c r="AS36" s="122">
        <f t="shared" si="25"/>
        <v>0</v>
      </c>
      <c r="AT36" s="122">
        <f t="shared" si="25"/>
        <v>0</v>
      </c>
      <c r="AU36" s="122">
        <f t="shared" si="25"/>
        <v>0</v>
      </c>
      <c r="AV36" s="122">
        <f t="shared" si="25"/>
        <v>0</v>
      </c>
      <c r="AW36" s="122">
        <f t="shared" si="25"/>
        <v>32.820434318757599</v>
      </c>
      <c r="AX36" s="122">
        <f t="shared" si="25"/>
        <v>552.63838995283959</v>
      </c>
    </row>
    <row r="37" spans="1:50" s="118" customFormat="1" ht="14.5" customHeight="1" x14ac:dyDescent="0.35">
      <c r="A37" s="114"/>
      <c r="B37" s="125" t="s">
        <v>41</v>
      </c>
      <c r="C37" s="126" t="s">
        <v>191</v>
      </c>
      <c r="D37" s="126"/>
      <c r="E37" s="127">
        <f t="shared" si="22"/>
        <v>0</v>
      </c>
      <c r="F37" s="127">
        <f t="shared" si="22"/>
        <v>0</v>
      </c>
      <c r="G37" s="127">
        <f t="shared" si="22"/>
        <v>0</v>
      </c>
      <c r="H37" s="127">
        <f t="shared" si="22"/>
        <v>0</v>
      </c>
      <c r="I37" s="127">
        <f t="shared" si="22"/>
        <v>0</v>
      </c>
      <c r="J37" s="127">
        <f t="shared" si="22"/>
        <v>0</v>
      </c>
      <c r="K37" s="127">
        <f t="shared" si="22"/>
        <v>0</v>
      </c>
      <c r="L37" s="127">
        <f t="shared" si="22"/>
        <v>0</v>
      </c>
      <c r="M37" s="127">
        <f t="shared" si="22"/>
        <v>0</v>
      </c>
      <c r="N37" s="127">
        <f t="shared" si="22"/>
        <v>0</v>
      </c>
      <c r="O37" s="127">
        <f t="shared" si="22"/>
        <v>0</v>
      </c>
      <c r="P37" s="127">
        <f t="shared" si="22"/>
        <v>0</v>
      </c>
      <c r="Q37" s="127">
        <f t="shared" si="22"/>
        <v>0</v>
      </c>
      <c r="R37" s="127">
        <f t="shared" si="22"/>
        <v>0</v>
      </c>
      <c r="S37" s="127">
        <f t="shared" si="22"/>
        <v>0</v>
      </c>
      <c r="T37" s="127">
        <f t="shared" si="22"/>
        <v>0</v>
      </c>
      <c r="U37" s="127">
        <f t="shared" si="23"/>
        <v>0</v>
      </c>
      <c r="V37" s="127">
        <f t="shared" si="23"/>
        <v>0</v>
      </c>
      <c r="W37" s="127">
        <f t="shared" si="23"/>
        <v>0</v>
      </c>
      <c r="X37" s="127">
        <f t="shared" si="23"/>
        <v>0</v>
      </c>
      <c r="Y37" s="127">
        <f t="shared" si="23"/>
        <v>0</v>
      </c>
      <c r="Z37" s="127">
        <f t="shared" si="23"/>
        <v>0</v>
      </c>
      <c r="AA37" s="127">
        <f t="shared" si="23"/>
        <v>0</v>
      </c>
      <c r="AB37" s="127">
        <f t="shared" si="23"/>
        <v>0</v>
      </c>
      <c r="AC37" s="127">
        <f t="shared" si="23"/>
        <v>0</v>
      </c>
      <c r="AD37" s="127">
        <f t="shared" si="23"/>
        <v>0</v>
      </c>
      <c r="AE37" s="127">
        <f t="shared" si="23"/>
        <v>0</v>
      </c>
      <c r="AF37" s="127">
        <f t="shared" si="23"/>
        <v>0</v>
      </c>
      <c r="AG37" s="127">
        <f t="shared" si="23"/>
        <v>0</v>
      </c>
      <c r="AH37" s="127">
        <f t="shared" si="23"/>
        <v>0</v>
      </c>
      <c r="AI37" s="127">
        <f t="shared" si="23"/>
        <v>0</v>
      </c>
      <c r="AJ37" s="127">
        <f t="shared" si="23"/>
        <v>32.820434318757599</v>
      </c>
      <c r="AK37" s="127">
        <f t="shared" si="24"/>
        <v>220.91306396841301</v>
      </c>
      <c r="AL37" s="127">
        <f t="shared" si="24"/>
        <v>220.18968137942662</v>
      </c>
      <c r="AM37" s="127">
        <f t="shared" si="24"/>
        <v>60.389577840000001</v>
      </c>
      <c r="AN37" s="127">
        <f t="shared" si="24"/>
        <v>51.146066765</v>
      </c>
      <c r="AO37" s="139"/>
      <c r="AP37" s="127">
        <f t="shared" si="25"/>
        <v>0</v>
      </c>
      <c r="AQ37" s="127">
        <f t="shared" si="25"/>
        <v>0</v>
      </c>
      <c r="AR37" s="127">
        <f t="shared" si="25"/>
        <v>0</v>
      </c>
      <c r="AS37" s="127">
        <f t="shared" si="25"/>
        <v>0</v>
      </c>
      <c r="AT37" s="127">
        <f t="shared" si="25"/>
        <v>0</v>
      </c>
      <c r="AU37" s="127">
        <f t="shared" si="25"/>
        <v>0</v>
      </c>
      <c r="AV37" s="127">
        <f t="shared" si="25"/>
        <v>0</v>
      </c>
      <c r="AW37" s="127">
        <f t="shared" si="25"/>
        <v>32.820434318757599</v>
      </c>
      <c r="AX37" s="127">
        <f t="shared" si="25"/>
        <v>552.63838995283959</v>
      </c>
    </row>
    <row r="38" spans="1:50" ht="14.5" customHeight="1" x14ac:dyDescent="0.35">
      <c r="B38" s="136" t="s">
        <v>42</v>
      </c>
      <c r="C38" s="137" t="s">
        <v>194</v>
      </c>
      <c r="D38" s="137"/>
      <c r="E38" s="138">
        <v>0</v>
      </c>
      <c r="F38" s="138">
        <v>0</v>
      </c>
      <c r="G38" s="138">
        <v>0</v>
      </c>
      <c r="H38" s="138">
        <v>0</v>
      </c>
      <c r="I38" s="138">
        <v>0</v>
      </c>
      <c r="J38" s="138">
        <v>0</v>
      </c>
      <c r="K38" s="138">
        <v>0</v>
      </c>
      <c r="L38" s="138">
        <v>0</v>
      </c>
      <c r="M38" s="138">
        <v>0</v>
      </c>
      <c r="N38" s="138">
        <v>0</v>
      </c>
      <c r="O38" s="138">
        <v>0</v>
      </c>
      <c r="P38" s="138">
        <v>0</v>
      </c>
      <c r="Q38" s="138">
        <v>0</v>
      </c>
      <c r="R38" s="138">
        <v>0</v>
      </c>
      <c r="S38" s="138">
        <v>0</v>
      </c>
      <c r="T38" s="138">
        <v>0</v>
      </c>
      <c r="U38" s="138">
        <v>0</v>
      </c>
      <c r="V38" s="138">
        <v>0</v>
      </c>
      <c r="W38" s="138">
        <v>0</v>
      </c>
      <c r="X38" s="138">
        <v>0</v>
      </c>
      <c r="Y38" s="138">
        <v>0</v>
      </c>
      <c r="Z38" s="138">
        <v>0</v>
      </c>
      <c r="AA38" s="138">
        <v>0</v>
      </c>
      <c r="AB38" s="138">
        <v>0</v>
      </c>
      <c r="AC38" s="138">
        <v>0</v>
      </c>
      <c r="AD38" s="138">
        <v>0</v>
      </c>
      <c r="AE38" s="138">
        <v>0</v>
      </c>
      <c r="AF38" s="138">
        <v>0</v>
      </c>
      <c r="AG38" s="138">
        <v>0</v>
      </c>
      <c r="AH38" s="138">
        <v>0</v>
      </c>
      <c r="AI38" s="138">
        <v>0</v>
      </c>
      <c r="AJ38" s="138">
        <v>32.820434318757599</v>
      </c>
      <c r="AK38" s="138">
        <v>220.91306396841301</v>
      </c>
      <c r="AL38" s="138">
        <v>220.18968137942662</v>
      </c>
      <c r="AM38" s="138">
        <v>60.389577840000001</v>
      </c>
      <c r="AN38" s="138">
        <v>51.146066765</v>
      </c>
      <c r="AO38" s="108"/>
      <c r="AP38" s="138">
        <f t="shared" si="25"/>
        <v>0</v>
      </c>
      <c r="AQ38" s="138">
        <f t="shared" si="25"/>
        <v>0</v>
      </c>
      <c r="AR38" s="138">
        <f t="shared" si="25"/>
        <v>0</v>
      </c>
      <c r="AS38" s="138">
        <f t="shared" si="25"/>
        <v>0</v>
      </c>
      <c r="AT38" s="138">
        <f t="shared" si="25"/>
        <v>0</v>
      </c>
      <c r="AU38" s="138">
        <f t="shared" si="25"/>
        <v>0</v>
      </c>
      <c r="AV38" s="138">
        <f t="shared" si="25"/>
        <v>0</v>
      </c>
      <c r="AW38" s="138">
        <f t="shared" si="25"/>
        <v>32.820434318757599</v>
      </c>
      <c r="AX38" s="138">
        <f t="shared" si="25"/>
        <v>552.63838995283959</v>
      </c>
    </row>
    <row r="39" spans="1:50" ht="14.5" customHeight="1" x14ac:dyDescent="0.35">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row>
    <row r="40" spans="1:50" s="118" customFormat="1" ht="14.5" customHeight="1" x14ac:dyDescent="0.35">
      <c r="A40" s="114"/>
      <c r="B40" s="120" t="s">
        <v>216</v>
      </c>
      <c r="C40" s="121"/>
      <c r="D40" s="121"/>
      <c r="E40" s="122">
        <f t="shared" ref="E40:AJ40" si="26">SUM(E9,E36)</f>
        <v>158.08389066054005</v>
      </c>
      <c r="F40" s="122">
        <f t="shared" si="26"/>
        <v>126.170754177525</v>
      </c>
      <c r="G40" s="122">
        <f t="shared" si="26"/>
        <v>160.71569167542074</v>
      </c>
      <c r="H40" s="122">
        <f t="shared" si="26"/>
        <v>199.8839014306609</v>
      </c>
      <c r="I40" s="122">
        <f t="shared" si="26"/>
        <v>149.65486708184696</v>
      </c>
      <c r="J40" s="122">
        <f t="shared" si="26"/>
        <v>183.537031652</v>
      </c>
      <c r="K40" s="122">
        <f t="shared" si="26"/>
        <v>248.31757268099997</v>
      </c>
      <c r="L40" s="122">
        <f t="shared" si="26"/>
        <v>748.12455484327108</v>
      </c>
      <c r="M40" s="122">
        <f t="shared" si="26"/>
        <v>442.6993007789614</v>
      </c>
      <c r="N40" s="122">
        <f t="shared" si="26"/>
        <v>322.02260940537178</v>
      </c>
      <c r="O40" s="122">
        <f t="shared" si="26"/>
        <v>639.86953781707894</v>
      </c>
      <c r="P40" s="122">
        <f t="shared" si="26"/>
        <v>698.88906921133105</v>
      </c>
      <c r="Q40" s="122">
        <f t="shared" si="26"/>
        <v>519.86374973245177</v>
      </c>
      <c r="R40" s="122">
        <f t="shared" si="26"/>
        <v>641.87588504078303</v>
      </c>
      <c r="S40" s="122">
        <f t="shared" si="26"/>
        <v>1313.2281135351539</v>
      </c>
      <c r="T40" s="122">
        <f t="shared" si="26"/>
        <v>1364.812955400904</v>
      </c>
      <c r="U40" s="122">
        <f t="shared" si="26"/>
        <v>634.8834067824514</v>
      </c>
      <c r="V40" s="122">
        <f t="shared" si="26"/>
        <v>780.72509664150027</v>
      </c>
      <c r="W40" s="122">
        <f t="shared" si="26"/>
        <v>1359.8219571900004</v>
      </c>
      <c r="X40" s="122">
        <f t="shared" si="26"/>
        <v>1694.1234131992546</v>
      </c>
      <c r="Y40" s="122">
        <f t="shared" si="26"/>
        <v>1547.0547042224998</v>
      </c>
      <c r="Z40" s="122">
        <f t="shared" si="26"/>
        <v>1501.8490602675001</v>
      </c>
      <c r="AA40" s="122">
        <f t="shared" si="26"/>
        <v>1978.3281197177998</v>
      </c>
      <c r="AB40" s="122">
        <f t="shared" si="26"/>
        <v>2022.2739886544996</v>
      </c>
      <c r="AC40" s="122">
        <f t="shared" si="26"/>
        <v>1523.8442755102885</v>
      </c>
      <c r="AD40" s="122">
        <f t="shared" si="26"/>
        <v>1266.5929436338863</v>
      </c>
      <c r="AE40" s="122">
        <f t="shared" si="26"/>
        <v>1946.9910554951143</v>
      </c>
      <c r="AF40" s="122">
        <f t="shared" si="26"/>
        <v>2067.8882848667281</v>
      </c>
      <c r="AG40" s="122">
        <f t="shared" si="26"/>
        <v>1803.1955226084876</v>
      </c>
      <c r="AH40" s="122">
        <f t="shared" si="26"/>
        <v>1659.7774753163778</v>
      </c>
      <c r="AI40" s="122">
        <f t="shared" si="26"/>
        <v>2546.9848717645</v>
      </c>
      <c r="AJ40" s="122">
        <f t="shared" si="26"/>
        <v>2658.3986072642565</v>
      </c>
      <c r="AK40" s="122">
        <f>SUM(AK9,AK36)</f>
        <v>1950.9234194264127</v>
      </c>
      <c r="AL40" s="122">
        <f>SUM(AL9,AL36)</f>
        <v>2315.0237759115103</v>
      </c>
      <c r="AM40" s="122">
        <f>SUM(AM9,AM36)</f>
        <v>912.52447921977705</v>
      </c>
      <c r="AN40" s="122">
        <f>SUM(AN9,AN36)</f>
        <v>1042.0172383879999</v>
      </c>
      <c r="AO40" s="139"/>
      <c r="AP40" s="122">
        <f t="shared" ref="AP40:AX40" si="27">SUMIF($7:$7,AP$8,40:40)</f>
        <v>644.85423794414669</v>
      </c>
      <c r="AQ40" s="122">
        <f t="shared" si="27"/>
        <v>1329.634026258118</v>
      </c>
      <c r="AR40" s="122">
        <f t="shared" si="27"/>
        <v>2103.4805172127431</v>
      </c>
      <c r="AS40" s="122">
        <f t="shared" si="27"/>
        <v>3839.7807037092925</v>
      </c>
      <c r="AT40" s="122">
        <f t="shared" si="27"/>
        <v>4469.5538738132072</v>
      </c>
      <c r="AU40" s="122">
        <f t="shared" si="27"/>
        <v>7049.5058728622998</v>
      </c>
      <c r="AV40" s="122">
        <f t="shared" si="27"/>
        <v>6805.3165595060173</v>
      </c>
      <c r="AW40" s="122">
        <f t="shared" si="27"/>
        <v>8668.3564769536224</v>
      </c>
      <c r="AX40" s="122">
        <f t="shared" si="27"/>
        <v>6220.4889129457006</v>
      </c>
    </row>
    <row r="42" spans="1:50" ht="14.5" customHeight="1" x14ac:dyDescent="0.35">
      <c r="B42" s="106" t="s">
        <v>217</v>
      </c>
    </row>
    <row r="43" spans="1:50" ht="14.5" customHeight="1" x14ac:dyDescent="0.35">
      <c r="B43" s="106" t="s">
        <v>218</v>
      </c>
    </row>
    <row r="44" spans="1:50" ht="14.5" customHeight="1" x14ac:dyDescent="0.35">
      <c r="B44" s="106" t="s">
        <v>219</v>
      </c>
      <c r="S44" s="141"/>
    </row>
  </sheetData>
  <pageMargins left="0.511811024" right="0.511811024" top="0.78740157499999996" bottom="0.78740157499999996" header="0.31496062000000002" footer="0.31496062000000002"/>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00B1-54C5-4ADE-956B-3E18A90B10AD}">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66</v>
      </c>
      <c r="C10" s="36"/>
    </row>
    <row r="11" spans="1:3" ht="17.25" customHeight="1" x14ac:dyDescent="0.35">
      <c r="B11" s="76" t="s">
        <v>67</v>
      </c>
      <c r="C11" s="36"/>
    </row>
    <row r="12" spans="1:3" ht="17.25" customHeight="1" x14ac:dyDescent="0.35">
      <c r="B12" s="76" t="s">
        <v>68</v>
      </c>
      <c r="C12" s="36"/>
    </row>
    <row r="13" spans="1:3" ht="17.25" customHeight="1" x14ac:dyDescent="0.35">
      <c r="B13" s="76" t="s">
        <v>69</v>
      </c>
      <c r="C13" s="36"/>
    </row>
    <row r="14" spans="1:3" s="10" customFormat="1" ht="17.25" customHeight="1" x14ac:dyDescent="0.35">
      <c r="B14" s="77" t="s">
        <v>70</v>
      </c>
      <c r="C14" s="13"/>
    </row>
    <row r="15" spans="1:3" s="10" customFormat="1" ht="17.25" customHeight="1" x14ac:dyDescent="0.35">
      <c r="B15" s="5" t="s">
        <v>71</v>
      </c>
      <c r="C15" s="13"/>
    </row>
    <row r="16" spans="1:3" ht="17.25" customHeight="1" x14ac:dyDescent="0.35">
      <c r="B16" s="37"/>
      <c r="C16" s="36"/>
    </row>
    <row r="17" spans="2:23" ht="17.25" customHeight="1" x14ac:dyDescent="0.35">
      <c r="B17" s="4" t="s">
        <v>105</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229.32729871000001</v>
      </c>
      <c r="E20" s="18">
        <v>140.37746283300004</v>
      </c>
      <c r="F20" s="18"/>
      <c r="G20" s="18"/>
      <c r="H20" s="18"/>
      <c r="I20" s="18"/>
      <c r="J20" s="18"/>
      <c r="K20" s="18"/>
      <c r="L20" s="18"/>
      <c r="M20" s="18"/>
      <c r="N20" s="18"/>
      <c r="O20" s="18"/>
      <c r="P20" s="19">
        <f t="shared" ref="P20:P25" si="0">SUM(D20:O20)</f>
        <v>369.70476154300002</v>
      </c>
      <c r="S20" s="40"/>
      <c r="T20" s="41"/>
      <c r="U20" s="41"/>
      <c r="V20" s="41"/>
      <c r="W20" s="41"/>
    </row>
    <row r="21" spans="2:23" ht="40" x14ac:dyDescent="0.35">
      <c r="B21" s="16" t="s">
        <v>18</v>
      </c>
      <c r="C21" s="17" t="s">
        <v>19</v>
      </c>
      <c r="D21" s="18">
        <v>126.40450453500002</v>
      </c>
      <c r="E21" s="18">
        <v>255.80240498350003</v>
      </c>
      <c r="F21" s="18"/>
      <c r="G21" s="18"/>
      <c r="H21" s="18"/>
      <c r="I21" s="18"/>
      <c r="J21" s="18"/>
      <c r="K21" s="18"/>
      <c r="L21" s="18"/>
      <c r="M21" s="18"/>
      <c r="N21" s="18"/>
      <c r="O21" s="18"/>
      <c r="P21" s="19">
        <f t="shared" si="0"/>
        <v>382.20690951850003</v>
      </c>
      <c r="S21" s="40"/>
    </row>
    <row r="22" spans="2:23" ht="40" x14ac:dyDescent="0.35">
      <c r="B22" s="16" t="s">
        <v>20</v>
      </c>
      <c r="C22" s="17" t="s">
        <v>21</v>
      </c>
      <c r="D22" s="18">
        <v>80.926562642000007</v>
      </c>
      <c r="E22" s="18">
        <v>78.932841991499998</v>
      </c>
      <c r="F22" s="18"/>
      <c r="G22" s="18"/>
      <c r="H22" s="18"/>
      <c r="I22" s="18"/>
      <c r="J22" s="18"/>
      <c r="K22" s="18"/>
      <c r="L22" s="18"/>
      <c r="M22" s="18"/>
      <c r="N22" s="18"/>
      <c r="O22" s="18"/>
      <c r="P22" s="19">
        <f t="shared" si="0"/>
        <v>159.85940463349999</v>
      </c>
      <c r="S22" s="40"/>
    </row>
    <row r="23" spans="2:23" ht="40" x14ac:dyDescent="0.35">
      <c r="B23" s="16" t="s">
        <v>22</v>
      </c>
      <c r="C23" s="17" t="s">
        <v>23</v>
      </c>
      <c r="D23" s="18">
        <v>150.66072438400002</v>
      </c>
      <c r="E23" s="18">
        <v>131.981460688</v>
      </c>
      <c r="F23" s="18"/>
      <c r="G23" s="18"/>
      <c r="H23" s="18"/>
      <c r="I23" s="18"/>
      <c r="J23" s="18"/>
      <c r="K23" s="18"/>
      <c r="L23" s="18"/>
      <c r="M23" s="18"/>
      <c r="N23" s="18"/>
      <c r="O23" s="18"/>
      <c r="P23" s="19">
        <f t="shared" si="0"/>
        <v>282.64218507200002</v>
      </c>
      <c r="S23" s="40"/>
    </row>
    <row r="24" spans="2:23" ht="20" x14ac:dyDescent="0.35">
      <c r="B24" s="16" t="s">
        <v>41</v>
      </c>
      <c r="C24" s="17" t="s">
        <v>42</v>
      </c>
      <c r="D24" s="18">
        <v>55.141744113807306</v>
      </c>
      <c r="E24" s="18">
        <v>85.877775877796296</v>
      </c>
      <c r="F24" s="18"/>
      <c r="G24" s="18"/>
      <c r="H24" s="18"/>
      <c r="I24" s="18"/>
      <c r="J24" s="18"/>
      <c r="K24" s="18"/>
      <c r="L24" s="18"/>
      <c r="M24" s="18"/>
      <c r="N24" s="18"/>
      <c r="O24" s="18"/>
      <c r="P24" s="19">
        <f t="shared" si="0"/>
        <v>141.0195199916036</v>
      </c>
      <c r="S24" s="40"/>
    </row>
    <row r="25" spans="2:23" ht="17.25" customHeight="1" x14ac:dyDescent="0.35">
      <c r="B25" s="21" t="s">
        <v>15</v>
      </c>
      <c r="C25" s="21"/>
      <c r="D25" s="22">
        <f>SUM(D20:D24)</f>
        <v>642.46083438480741</v>
      </c>
      <c r="E25" s="22">
        <f t="shared" ref="E25:O25" si="1">SUM(E20:E24)</f>
        <v>692.9719463737963</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1335.4327807586037</v>
      </c>
    </row>
    <row r="26" spans="2:23" s="44" customFormat="1" ht="17.25" customHeight="1" x14ac:dyDescent="0.35">
      <c r="B26" s="6" t="s">
        <v>40</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114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369.70476154300002</v>
      </c>
      <c r="E32" s="18">
        <f>SUM(G20:I20)</f>
        <v>0</v>
      </c>
      <c r="F32" s="18">
        <f>SUM(J20:L20)</f>
        <v>0</v>
      </c>
      <c r="G32" s="18">
        <f>SUM(M20:O20)</f>
        <v>0</v>
      </c>
      <c r="H32" s="19">
        <f>SUM(D32:G32)</f>
        <v>369.70476154300002</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382.20690951850003</v>
      </c>
      <c r="E33" s="18">
        <f>SUM(G21:I21)</f>
        <v>0</v>
      </c>
      <c r="F33" s="18">
        <f>SUM(J21:L21)</f>
        <v>0</v>
      </c>
      <c r="G33" s="18">
        <f>SUM(M21:O21)</f>
        <v>0</v>
      </c>
      <c r="H33" s="19">
        <f t="shared" ref="H33:H36" si="2">SUM(D33:G33)</f>
        <v>382.20690951850003</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159.85940463349999</v>
      </c>
      <c r="E34" s="18">
        <f>SUM(G22:I22)</f>
        <v>0</v>
      </c>
      <c r="F34" s="18">
        <f>SUM(J22:L22)</f>
        <v>0</v>
      </c>
      <c r="G34" s="18">
        <f>SUM(M22:O22)</f>
        <v>0</v>
      </c>
      <c r="H34" s="19">
        <f t="shared" si="2"/>
        <v>159.85940463349999</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282.64218507200002</v>
      </c>
      <c r="E35" s="18">
        <f>SUM(G23:I23)</f>
        <v>0</v>
      </c>
      <c r="F35" s="18">
        <f>SUM(J23:L23)</f>
        <v>0</v>
      </c>
      <c r="G35" s="18">
        <f>SUM(M23:O23)</f>
        <v>0</v>
      </c>
      <c r="H35" s="19">
        <f t="shared" si="2"/>
        <v>282.64218507200002</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141.0195199916036</v>
      </c>
      <c r="E36" s="18">
        <f>SUM(G24:I24)</f>
        <v>0</v>
      </c>
      <c r="F36" s="18">
        <f>SUM(J24:L24)</f>
        <v>0</v>
      </c>
      <c r="G36" s="18">
        <f>SUM(M24:O24)</f>
        <v>0</v>
      </c>
      <c r="H36" s="19">
        <f t="shared" si="2"/>
        <v>141.0195199916036</v>
      </c>
      <c r="J36" s="92" t="s">
        <v>41</v>
      </c>
      <c r="K36" s="89"/>
      <c r="L36" s="94" t="s">
        <v>124</v>
      </c>
      <c r="M36" s="94" t="s">
        <v>124</v>
      </c>
      <c r="N36" s="94" t="s">
        <v>124</v>
      </c>
      <c r="O36" s="94" t="s">
        <v>124</v>
      </c>
      <c r="P36" s="19" t="s">
        <v>124</v>
      </c>
    </row>
    <row r="37" spans="1:16" ht="17.25" customHeight="1" x14ac:dyDescent="0.35">
      <c r="B37" s="21" t="s">
        <v>15</v>
      </c>
      <c r="C37" s="21"/>
      <c r="D37" s="22">
        <f>SUM(D32:D36)</f>
        <v>1335.4327807586037</v>
      </c>
      <c r="E37" s="22">
        <f t="shared" ref="E37:H37" si="4">SUM(E32:E36)</f>
        <v>0</v>
      </c>
      <c r="F37" s="22">
        <f t="shared" si="4"/>
        <v>0</v>
      </c>
      <c r="G37" s="22">
        <f t="shared" si="4"/>
        <v>0</v>
      </c>
      <c r="H37" s="22">
        <f t="shared" si="4"/>
        <v>1335.4327807586037</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45323</v>
      </c>
      <c r="E41" s="69">
        <v>44958</v>
      </c>
      <c r="F41" s="67" t="s">
        <v>26</v>
      </c>
      <c r="G41" s="68" t="s">
        <v>72</v>
      </c>
      <c r="H41" s="68" t="s">
        <v>73</v>
      </c>
      <c r="I41" s="67" t="s">
        <v>26</v>
      </c>
      <c r="J41" s="67" t="s">
        <v>48</v>
      </c>
      <c r="K41" s="67" t="s">
        <v>49</v>
      </c>
      <c r="L41" s="67" t="s">
        <v>26</v>
      </c>
    </row>
    <row r="42" spans="1:16" ht="20" x14ac:dyDescent="0.35">
      <c r="B42" s="16" t="s">
        <v>16</v>
      </c>
      <c r="C42" s="17" t="s">
        <v>17</v>
      </c>
      <c r="D42" s="18">
        <f>E20</f>
        <v>140.37746283300004</v>
      </c>
      <c r="E42" s="18">
        <f>'[6]Energy Production - Feb. 2023'!E12</f>
        <v>143.17211351399999</v>
      </c>
      <c r="F42" s="47">
        <f t="shared" ref="F42:F45" si="5">IFERROR(D42/E42-1,"n.a.")</f>
        <v>-1.9519518238631517E-2</v>
      </c>
      <c r="G42" s="18">
        <f>D32</f>
        <v>369.70476154300002</v>
      </c>
      <c r="H42" s="18">
        <f>'[6]Energy Production - Feb. 2023'!D22</f>
        <v>326.89882267399997</v>
      </c>
      <c r="I42" s="47">
        <f t="shared" ref="I42:I45" si="6">IFERROR(G42/H42-1,"n.a.")</f>
        <v>0.13094552779007196</v>
      </c>
      <c r="J42" s="18">
        <f>P20</f>
        <v>369.70476154300002</v>
      </c>
      <c r="K42" s="18">
        <f>'[6]Energy Production - Feb. 2023'!P12</f>
        <v>326.89882267399997</v>
      </c>
      <c r="L42" s="47">
        <f t="shared" ref="L42:L45" si="7">IFERROR(J42/K42-1,"n.a.")</f>
        <v>0.13094552779007196</v>
      </c>
    </row>
    <row r="43" spans="1:16" ht="40" x14ac:dyDescent="0.35">
      <c r="B43" s="16" t="s">
        <v>24</v>
      </c>
      <c r="C43" s="17" t="s">
        <v>19</v>
      </c>
      <c r="D43" s="18">
        <f>E21</f>
        <v>255.80240498350003</v>
      </c>
      <c r="E43" s="18">
        <f>'[6]Energy Production - Feb. 2023'!E13</f>
        <v>265.48174879050003</v>
      </c>
      <c r="F43" s="47">
        <f t="shared" si="5"/>
        <v>-3.6459545151777184E-2</v>
      </c>
      <c r="G43" s="18">
        <f t="shared" ref="G43:G46" si="8">D33</f>
        <v>382.20690951850003</v>
      </c>
      <c r="H43" s="18">
        <f>'[6]Energy Production - Feb. 2023'!D23</f>
        <v>455.96476490300006</v>
      </c>
      <c r="I43" s="47">
        <f t="shared" si="6"/>
        <v>-0.16176218221640648</v>
      </c>
      <c r="J43" s="18">
        <f>P21</f>
        <v>382.20690951850003</v>
      </c>
      <c r="K43" s="18">
        <f>'[6]Energy Production - Feb. 2023'!P13</f>
        <v>455.96476490300006</v>
      </c>
      <c r="L43" s="47">
        <f t="shared" si="7"/>
        <v>-0.16176218221640648</v>
      </c>
    </row>
    <row r="44" spans="1:16" ht="40" x14ac:dyDescent="0.35">
      <c r="B44" s="16" t="s">
        <v>25</v>
      </c>
      <c r="C44" s="17" t="s">
        <v>21</v>
      </c>
      <c r="D44" s="18">
        <f>E22</f>
        <v>78.932841991499998</v>
      </c>
      <c r="E44" s="18">
        <f>'[6]Energy Production - Feb. 2023'!E14</f>
        <v>93.018160505777388</v>
      </c>
      <c r="F44" s="47">
        <f t="shared" si="5"/>
        <v>-0.15142546829231851</v>
      </c>
      <c r="G44" s="18">
        <f t="shared" si="8"/>
        <v>159.85940463349999</v>
      </c>
      <c r="H44" s="18">
        <f>'[6]Energy Production - Feb. 2023'!D24</f>
        <v>187.94382208577738</v>
      </c>
      <c r="I44" s="47">
        <f t="shared" si="6"/>
        <v>-0.14942985164715705</v>
      </c>
      <c r="J44" s="18">
        <f>P22</f>
        <v>159.85940463349999</v>
      </c>
      <c r="K44" s="18">
        <f>'[6]Energy Production - Feb. 2023'!P14</f>
        <v>187.94382208577738</v>
      </c>
      <c r="L44" s="47">
        <f t="shared" si="7"/>
        <v>-0.14942985164715705</v>
      </c>
    </row>
    <row r="45" spans="1:16" ht="40" x14ac:dyDescent="0.35">
      <c r="B45" s="16" t="s">
        <v>22</v>
      </c>
      <c r="C45" s="17" t="s">
        <v>23</v>
      </c>
      <c r="D45" s="18">
        <f>E23</f>
        <v>131.981460688</v>
      </c>
      <c r="E45" s="18">
        <f>'[6]Energy Production - Feb. 2023'!E15</f>
        <v>125.674228532</v>
      </c>
      <c r="F45" s="47">
        <f t="shared" si="5"/>
        <v>5.0187156346012562E-2</v>
      </c>
      <c r="G45" s="18">
        <f t="shared" si="8"/>
        <v>282.64218507200002</v>
      </c>
      <c r="H45" s="18">
        <f>'[6]Energy Production - Feb. 2023'!D25</f>
        <v>260.34357681699998</v>
      </c>
      <c r="I45" s="47">
        <f t="shared" si="6"/>
        <v>8.5650694853417253E-2</v>
      </c>
      <c r="J45" s="18">
        <f>P23</f>
        <v>282.64218507200002</v>
      </c>
      <c r="K45" s="18">
        <f>'[6]Energy Production - Feb. 2023'!P15</f>
        <v>260.34357681699998</v>
      </c>
      <c r="L45" s="47">
        <f t="shared" si="7"/>
        <v>8.5650694853417253E-2</v>
      </c>
    </row>
    <row r="46" spans="1:16" ht="20" x14ac:dyDescent="0.35">
      <c r="B46" s="16" t="s">
        <v>41</v>
      </c>
      <c r="C46" s="17" t="s">
        <v>42</v>
      </c>
      <c r="D46" s="18">
        <f>E24</f>
        <v>85.877775877796296</v>
      </c>
      <c r="E46" s="18">
        <v>0</v>
      </c>
      <c r="F46" s="47" t="str">
        <f>IFERROR(D46/E46-1,"n.a.")</f>
        <v>n.a.</v>
      </c>
      <c r="G46" s="18">
        <f t="shared" si="8"/>
        <v>141.0195199916036</v>
      </c>
      <c r="H46" s="18">
        <v>0</v>
      </c>
      <c r="I46" s="47" t="str">
        <f>IFERROR(G46/H46-1,"n.a.")</f>
        <v>n.a.</v>
      </c>
      <c r="J46" s="18">
        <f>P24</f>
        <v>141.0195199916036</v>
      </c>
      <c r="K46" s="18">
        <v>0</v>
      </c>
      <c r="L46" s="47" t="str">
        <f>IFERROR(J46/K46-1,"n.a.")</f>
        <v>n.a.</v>
      </c>
    </row>
    <row r="47" spans="1:16" ht="17.25" customHeight="1" x14ac:dyDescent="0.35">
      <c r="B47" s="21" t="s">
        <v>15</v>
      </c>
      <c r="C47" s="21"/>
      <c r="D47" s="22">
        <f>SUM(D42:D46)</f>
        <v>692.9719463737963</v>
      </c>
      <c r="E47" s="22">
        <f>SUM(E42:E46)</f>
        <v>627.34625134227747</v>
      </c>
      <c r="F47" s="48">
        <f>IFERROR(D47/E47-1,"n.a.")</f>
        <v>0.10460841184769221</v>
      </c>
      <c r="G47" s="22">
        <f>SUM(G42:G46)</f>
        <v>1335.4327807586037</v>
      </c>
      <c r="H47" s="22">
        <f>SUM(H42:H46)</f>
        <v>1231.1509864797774</v>
      </c>
      <c r="I47" s="48">
        <f>IFERROR(G47/H47-1,"n.a.")</f>
        <v>8.4702685067896244E-2</v>
      </c>
      <c r="J47" s="22">
        <f>SUM(J42:J46)</f>
        <v>1335.4327807586037</v>
      </c>
      <c r="K47" s="22">
        <f>SUM(K42:K46)</f>
        <v>1231.1509864797774</v>
      </c>
      <c r="L47" s="48">
        <f>IFERROR(J47/K47-1,"n.a.")</f>
        <v>8.4702685067896244E-2</v>
      </c>
    </row>
    <row r="48" spans="1:16" s="51" customFormat="1" ht="15.5" x14ac:dyDescent="0.35">
      <c r="A48" s="49"/>
      <c r="B48" s="7" t="s">
        <v>43</v>
      </c>
      <c r="C48" s="50"/>
      <c r="D48" s="50"/>
      <c r="E48" s="50"/>
      <c r="F48" s="50"/>
      <c r="G48" s="50"/>
      <c r="H48" s="50"/>
      <c r="I48" s="50"/>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45323</v>
      </c>
      <c r="E52" s="69">
        <v>44958</v>
      </c>
      <c r="F52" s="67" t="s">
        <v>26</v>
      </c>
      <c r="G52" s="68" t="s">
        <v>72</v>
      </c>
      <c r="H52" s="68" t="s">
        <v>73</v>
      </c>
      <c r="I52" s="67" t="s">
        <v>26</v>
      </c>
      <c r="J52" s="67" t="s">
        <v>48</v>
      </c>
      <c r="K52" s="67" t="s">
        <v>49</v>
      </c>
      <c r="L52" s="67" t="s">
        <v>26</v>
      </c>
    </row>
    <row r="53" spans="2:14" ht="20" x14ac:dyDescent="0.35">
      <c r="B53" s="16" t="s">
        <v>16</v>
      </c>
      <c r="C53" s="17" t="s">
        <v>17</v>
      </c>
      <c r="D53" s="18">
        <v>140.40427812441396</v>
      </c>
      <c r="E53" s="18">
        <v>143.17211351399999</v>
      </c>
      <c r="F53" s="47">
        <f>IFERROR(D53/E53-1,"n.a.")</f>
        <v>-1.9332224143742693E-2</v>
      </c>
      <c r="G53" s="18">
        <v>369.731576834414</v>
      </c>
      <c r="H53" s="18">
        <v>326.89882267399992</v>
      </c>
      <c r="I53" s="47">
        <f>IFERROR(G53/H53-1,"n.a.")</f>
        <v>0.13102755712010961</v>
      </c>
      <c r="J53" s="18">
        <v>369.731576834414</v>
      </c>
      <c r="K53" s="18">
        <v>326.89882267399992</v>
      </c>
      <c r="L53" s="47">
        <f>IFERROR(J53/K53-1,"n.a.")</f>
        <v>0.13102755712010961</v>
      </c>
    </row>
    <row r="54" spans="2:14" ht="40" x14ac:dyDescent="0.35">
      <c r="B54" s="16" t="s">
        <v>24</v>
      </c>
      <c r="C54" s="17" t="s">
        <v>74</v>
      </c>
      <c r="D54" s="18">
        <v>169.42821187999104</v>
      </c>
      <c r="E54" s="18">
        <v>190.13541224850002</v>
      </c>
      <c r="F54" s="47">
        <f t="shared" ref="F54:F57" si="9">IFERROR(D54/E54-1,"n.a.")</f>
        <v>-0.10890764704812284</v>
      </c>
      <c r="G54" s="18">
        <v>210.36018277899407</v>
      </c>
      <c r="H54" s="18">
        <v>340.39845911200007</v>
      </c>
      <c r="I54" s="47">
        <f t="shared" ref="I54:I57" si="10">IFERROR(G54/H54-1,"n.a.")</f>
        <v>-0.38201781721409023</v>
      </c>
      <c r="J54" s="18">
        <v>210.36018277899407</v>
      </c>
      <c r="K54" s="18">
        <v>340.39845911200007</v>
      </c>
      <c r="L54" s="47">
        <f t="shared" ref="L54:L57" si="11">IFERROR(J54/K54-1,"n.a.")</f>
        <v>-0.38201781721409023</v>
      </c>
    </row>
    <row r="55" spans="2:14" ht="40" x14ac:dyDescent="0.35">
      <c r="B55" s="16" t="s">
        <v>25</v>
      </c>
      <c r="C55" s="17" t="s">
        <v>21</v>
      </c>
      <c r="D55" s="18">
        <v>79.172936011000004</v>
      </c>
      <c r="E55" s="18">
        <v>93.018160505777388</v>
      </c>
      <c r="F55" s="47">
        <f t="shared" si="9"/>
        <v>-0.14884431620121596</v>
      </c>
      <c r="G55" s="18">
        <v>160.09949865299998</v>
      </c>
      <c r="H55" s="18">
        <v>187.94382208577741</v>
      </c>
      <c r="I55" s="47">
        <f t="shared" si="10"/>
        <v>-0.14815237406457182</v>
      </c>
      <c r="J55" s="18">
        <v>160.09949865299998</v>
      </c>
      <c r="K55" s="18">
        <v>187.94382208577741</v>
      </c>
      <c r="L55" s="47">
        <f t="shared" si="11"/>
        <v>-0.14815237406457182</v>
      </c>
    </row>
    <row r="56" spans="2:14" ht="40" x14ac:dyDescent="0.35">
      <c r="B56" s="16" t="s">
        <v>22</v>
      </c>
      <c r="C56" s="17" t="s">
        <v>23</v>
      </c>
      <c r="D56" s="18">
        <v>131.96590578196401</v>
      </c>
      <c r="E56" s="18">
        <v>125.674228532</v>
      </c>
      <c r="F56" s="47">
        <f t="shared" si="9"/>
        <v>5.0063384700722358E-2</v>
      </c>
      <c r="G56" s="18">
        <v>282.626630165964</v>
      </c>
      <c r="H56" s="18">
        <v>260.34357681699998</v>
      </c>
      <c r="I56" s="47">
        <f t="shared" si="10"/>
        <v>8.559094724517502E-2</v>
      </c>
      <c r="J56" s="18">
        <v>282.626630165964</v>
      </c>
      <c r="K56" s="18">
        <v>260.34357681699998</v>
      </c>
      <c r="L56" s="47">
        <f t="shared" si="11"/>
        <v>8.559094724517502E-2</v>
      </c>
    </row>
    <row r="57" spans="2:14" ht="17.25" customHeight="1" x14ac:dyDescent="0.35">
      <c r="B57" s="21" t="s">
        <v>15</v>
      </c>
      <c r="C57" s="21"/>
      <c r="D57" s="22">
        <f>SUM(D53:D56)</f>
        <v>520.97133179736898</v>
      </c>
      <c r="E57" s="22">
        <f>SUM(E53:E56)</f>
        <v>551.99991480027745</v>
      </c>
      <c r="F57" s="48">
        <f t="shared" si="9"/>
        <v>-5.6211209768275316E-2</v>
      </c>
      <c r="G57" s="22">
        <f>SUM(G53:G56)</f>
        <v>1022.817888432372</v>
      </c>
      <c r="H57" s="22">
        <f>SUM(H53:H56)</f>
        <v>1115.5846806887773</v>
      </c>
      <c r="I57" s="48">
        <f t="shared" si="10"/>
        <v>-8.3155312063921349E-2</v>
      </c>
      <c r="J57" s="22">
        <f>SUM(J53:J56)</f>
        <v>1022.817888432372</v>
      </c>
      <c r="K57" s="22">
        <f>SUM(K53:K56)</f>
        <v>1115.5846806887773</v>
      </c>
      <c r="L57" s="48">
        <f t="shared" si="11"/>
        <v>-8.3155312063921349E-2</v>
      </c>
    </row>
    <row r="58" spans="2:14" ht="17.25" customHeight="1" x14ac:dyDescent="0.35">
      <c r="B58" s="5" t="s">
        <v>75</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118</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18">
        <v>5.213091575</v>
      </c>
      <c r="E63" s="18">
        <v>5.2284525889999998</v>
      </c>
      <c r="F63" s="18">
        <v>13.052438558</v>
      </c>
      <c r="G63" s="18">
        <v>0.5059180029</v>
      </c>
      <c r="H63" s="18">
        <v>3.978702636</v>
      </c>
      <c r="I63" s="18">
        <v>3.978702636</v>
      </c>
    </row>
    <row r="64" spans="2:14" ht="40" x14ac:dyDescent="0.35">
      <c r="B64" s="16" t="s">
        <v>24</v>
      </c>
      <c r="C64" s="17" t="s">
        <v>37</v>
      </c>
      <c r="D64" s="18">
        <v>7.7338392169999999</v>
      </c>
      <c r="E64" s="18">
        <v>9.1973600019999999</v>
      </c>
      <c r="F64" s="18">
        <v>15.232379312999999</v>
      </c>
      <c r="G64" s="18">
        <v>0.65365844559999997</v>
      </c>
      <c r="H64" s="18">
        <v>4.7790867500000003</v>
      </c>
      <c r="I64" s="18">
        <v>5.8526849619999997</v>
      </c>
      <c r="J64" s="38"/>
    </row>
    <row r="65" spans="2:9" ht="20" x14ac:dyDescent="0.35">
      <c r="B65" s="16" t="s">
        <v>25</v>
      </c>
      <c r="C65" s="17" t="s">
        <v>34</v>
      </c>
      <c r="D65" s="18">
        <v>1.2405418420000001</v>
      </c>
      <c r="E65" s="18">
        <v>1.478894151</v>
      </c>
      <c r="F65" s="18">
        <v>2.1282337099999999</v>
      </c>
      <c r="G65" s="18">
        <v>0.48631491300000002</v>
      </c>
      <c r="H65" s="18">
        <v>0.4595544419</v>
      </c>
      <c r="I65" s="18">
        <v>0.12696246620000001</v>
      </c>
    </row>
    <row r="66" spans="2:9" ht="40" x14ac:dyDescent="0.35">
      <c r="B66" s="16" t="s">
        <v>22</v>
      </c>
      <c r="C66" s="17" t="s">
        <v>23</v>
      </c>
      <c r="D66" s="18">
        <v>5.2947805700000004</v>
      </c>
      <c r="E66" s="18">
        <v>4.9964218049999998</v>
      </c>
      <c r="F66" s="18">
        <v>11.777382578999999</v>
      </c>
      <c r="G66" s="18">
        <v>0.80099562540000002</v>
      </c>
      <c r="H66" s="18">
        <v>2.823698694</v>
      </c>
      <c r="I66" s="18">
        <v>2.823698694</v>
      </c>
    </row>
    <row r="67" spans="2:9" ht="20" x14ac:dyDescent="0.35">
      <c r="B67" s="16" t="s">
        <v>41</v>
      </c>
      <c r="C67" s="17" t="s">
        <v>42</v>
      </c>
      <c r="D67" s="18">
        <v>3.166035398</v>
      </c>
      <c r="E67" s="18">
        <v>2.8346464490000001</v>
      </c>
      <c r="F67" s="18">
        <v>5.8700918670000002</v>
      </c>
      <c r="G67" s="18">
        <v>1.112542967</v>
      </c>
      <c r="H67" s="18">
        <v>1.387891424</v>
      </c>
      <c r="I67" s="18">
        <v>1.387891424</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142"/>
      <c r="C79" s="142"/>
      <c r="D79" s="142"/>
      <c r="E79" s="142"/>
      <c r="F79" s="142"/>
      <c r="G79" s="142"/>
      <c r="H79" s="142"/>
      <c r="I79" s="142"/>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142"/>
      <c r="C89" s="142"/>
      <c r="D89" s="142"/>
      <c r="E89" s="142"/>
      <c r="F89" s="142"/>
      <c r="G89" s="142"/>
      <c r="H89" s="142"/>
      <c r="I89" s="142"/>
    </row>
  </sheetData>
  <mergeCells count="2">
    <mergeCell ref="B79:I79"/>
    <mergeCell ref="B89:I89"/>
  </mergeCells>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3D1FC-55C7-47F2-AA60-5EF647BE02F3}">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77</v>
      </c>
      <c r="C10" s="36"/>
    </row>
    <row r="11" spans="1:3" ht="17.25" customHeight="1" x14ac:dyDescent="0.35">
      <c r="B11" s="76" t="s">
        <v>78</v>
      </c>
      <c r="C11" s="36"/>
    </row>
    <row r="12" spans="1:3" ht="17.25" customHeight="1" x14ac:dyDescent="0.35">
      <c r="B12" s="76" t="s">
        <v>79</v>
      </c>
      <c r="C12" s="36"/>
    </row>
    <row r="13" spans="1:3" ht="17.25" customHeight="1" x14ac:dyDescent="0.35">
      <c r="B13" s="76" t="s">
        <v>80</v>
      </c>
      <c r="C13" s="36"/>
    </row>
    <row r="14" spans="1:3" s="10" customFormat="1" ht="17.25" customHeight="1" x14ac:dyDescent="0.35">
      <c r="B14" s="77" t="s">
        <v>81</v>
      </c>
      <c r="C14" s="13"/>
    </row>
    <row r="15" spans="1:3" s="10" customFormat="1" ht="17.25" customHeight="1" x14ac:dyDescent="0.35">
      <c r="B15" s="5" t="s">
        <v>71</v>
      </c>
      <c r="C15" s="13"/>
    </row>
    <row r="16" spans="1:3" ht="17.25" customHeight="1" x14ac:dyDescent="0.35">
      <c r="B16" s="37"/>
      <c r="C16" s="36"/>
    </row>
    <row r="17" spans="2:23" ht="17.25" customHeight="1" x14ac:dyDescent="0.35">
      <c r="B17" s="4" t="s">
        <v>106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229.32729871000001</v>
      </c>
      <c r="E20" s="18"/>
      <c r="F20" s="18"/>
      <c r="G20" s="18"/>
      <c r="H20" s="18"/>
      <c r="I20" s="18"/>
      <c r="J20" s="18"/>
      <c r="K20" s="18"/>
      <c r="L20" s="18"/>
      <c r="M20" s="18"/>
      <c r="N20" s="18"/>
      <c r="O20" s="18"/>
      <c r="P20" s="19">
        <f t="shared" ref="P20:P25" si="0">SUM(D20:O20)</f>
        <v>229.32729871000001</v>
      </c>
      <c r="S20" s="40"/>
      <c r="T20" s="41"/>
      <c r="U20" s="41"/>
      <c r="V20" s="41"/>
      <c r="W20" s="41"/>
    </row>
    <row r="21" spans="2:23" ht="40" x14ac:dyDescent="0.35">
      <c r="B21" s="16" t="s">
        <v>18</v>
      </c>
      <c r="C21" s="17" t="s">
        <v>19</v>
      </c>
      <c r="D21" s="18">
        <v>126.40450453500002</v>
      </c>
      <c r="E21" s="18"/>
      <c r="F21" s="18"/>
      <c r="G21" s="18"/>
      <c r="H21" s="18"/>
      <c r="I21" s="18"/>
      <c r="J21" s="18"/>
      <c r="K21" s="18"/>
      <c r="L21" s="18"/>
      <c r="M21" s="18"/>
      <c r="N21" s="18"/>
      <c r="O21" s="18"/>
      <c r="P21" s="19">
        <f t="shared" si="0"/>
        <v>126.40450453500002</v>
      </c>
      <c r="S21" s="40"/>
    </row>
    <row r="22" spans="2:23" ht="40" x14ac:dyDescent="0.35">
      <c r="B22" s="16" t="s">
        <v>20</v>
      </c>
      <c r="C22" s="17" t="s">
        <v>21</v>
      </c>
      <c r="D22" s="18">
        <v>80.926562642000007</v>
      </c>
      <c r="E22" s="18"/>
      <c r="F22" s="18"/>
      <c r="G22" s="18"/>
      <c r="H22" s="18"/>
      <c r="I22" s="18"/>
      <c r="J22" s="18"/>
      <c r="K22" s="18"/>
      <c r="L22" s="18"/>
      <c r="M22" s="18"/>
      <c r="N22" s="18"/>
      <c r="O22" s="18"/>
      <c r="P22" s="19">
        <f t="shared" si="0"/>
        <v>80.926562642000007</v>
      </c>
      <c r="S22" s="40"/>
    </row>
    <row r="23" spans="2:23" ht="40" x14ac:dyDescent="0.35">
      <c r="B23" s="16" t="s">
        <v>22</v>
      </c>
      <c r="C23" s="17" t="s">
        <v>23</v>
      </c>
      <c r="D23" s="18">
        <v>150.66072438400002</v>
      </c>
      <c r="E23" s="18"/>
      <c r="F23" s="18"/>
      <c r="G23" s="18"/>
      <c r="H23" s="18"/>
      <c r="I23" s="18"/>
      <c r="J23" s="18"/>
      <c r="K23" s="18"/>
      <c r="L23" s="18"/>
      <c r="M23" s="18"/>
      <c r="N23" s="18"/>
      <c r="O23" s="18"/>
      <c r="P23" s="19">
        <f t="shared" si="0"/>
        <v>150.66072438400002</v>
      </c>
      <c r="S23" s="40"/>
    </row>
    <row r="24" spans="2:23" ht="20" x14ac:dyDescent="0.35">
      <c r="B24" s="16" t="s">
        <v>41</v>
      </c>
      <c r="C24" s="17" t="s">
        <v>42</v>
      </c>
      <c r="D24" s="18">
        <v>55.141744113807306</v>
      </c>
      <c r="E24" s="18"/>
      <c r="F24" s="18"/>
      <c r="G24" s="18"/>
      <c r="H24" s="18"/>
      <c r="I24" s="18"/>
      <c r="J24" s="18"/>
      <c r="K24" s="18"/>
      <c r="L24" s="18"/>
      <c r="M24" s="18"/>
      <c r="N24" s="18"/>
      <c r="O24" s="18"/>
      <c r="P24" s="19">
        <f t="shared" si="0"/>
        <v>55.141744113807306</v>
      </c>
      <c r="S24" s="40"/>
    </row>
    <row r="25" spans="2:23" ht="17.25" customHeight="1" x14ac:dyDescent="0.35">
      <c r="B25" s="21" t="s">
        <v>15</v>
      </c>
      <c r="C25" s="21"/>
      <c r="D25" s="22">
        <f>SUM(D20:D24)</f>
        <v>642.46083438480741</v>
      </c>
      <c r="E25" s="22">
        <f t="shared" ref="E25:O25" si="1">SUM(E20:E24)</f>
        <v>0</v>
      </c>
      <c r="F25" s="22">
        <f t="shared" si="1"/>
        <v>0</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642.46083438480741</v>
      </c>
    </row>
    <row r="26" spans="2:23" s="44" customFormat="1" ht="17.25" customHeight="1" x14ac:dyDescent="0.35">
      <c r="B26" s="6" t="s">
        <v>82</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8">
        <v>45292</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229.32729871000001</v>
      </c>
      <c r="E32" s="18">
        <f>SUM(G20:I20)</f>
        <v>0</v>
      </c>
      <c r="F32" s="18">
        <f>SUM(J20:L20)</f>
        <v>0</v>
      </c>
      <c r="G32" s="18">
        <f>SUM(M20:O20)</f>
        <v>0</v>
      </c>
      <c r="H32" s="19">
        <f>SUM(D32:G32)</f>
        <v>229.32729871000001</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126.40450453500002</v>
      </c>
      <c r="E33" s="18">
        <f>SUM(G21:I21)</f>
        <v>0</v>
      </c>
      <c r="F33" s="18">
        <f>SUM(J21:L21)</f>
        <v>0</v>
      </c>
      <c r="G33" s="18">
        <f>SUM(M21:O21)</f>
        <v>0</v>
      </c>
      <c r="H33" s="19">
        <f t="shared" ref="H33:H36" si="2">SUM(D33:G33)</f>
        <v>126.40450453500002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80.926562642000007</v>
      </c>
      <c r="E34" s="18">
        <f>SUM(G22:I22)</f>
        <v>0</v>
      </c>
      <c r="F34" s="18">
        <f>SUM(J22:L22)</f>
        <v>0</v>
      </c>
      <c r="G34" s="18">
        <f>SUM(M22:O22)</f>
        <v>0</v>
      </c>
      <c r="H34" s="19">
        <f t="shared" si="2"/>
        <v>80.926562642000007</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150.66072438400002</v>
      </c>
      <c r="E35" s="18">
        <f>SUM(G23:I23)</f>
        <v>0</v>
      </c>
      <c r="F35" s="18">
        <f>SUM(J23:L23)</f>
        <v>0</v>
      </c>
      <c r="G35" s="18">
        <f>SUM(M23:O23)</f>
        <v>0</v>
      </c>
      <c r="H35" s="19">
        <f t="shared" si="2"/>
        <v>150.66072438400002</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55.141744113807306</v>
      </c>
      <c r="E36" s="18">
        <f>SUM(G24:I24)</f>
        <v>0</v>
      </c>
      <c r="F36" s="18">
        <f>SUM(J24:L24)</f>
        <v>0</v>
      </c>
      <c r="G36" s="18">
        <f>SUM(M24:O24)</f>
        <v>0</v>
      </c>
      <c r="H36" s="19">
        <f t="shared" si="2"/>
        <v>55.141744113807306</v>
      </c>
      <c r="J36" s="92" t="s">
        <v>41</v>
      </c>
      <c r="K36" s="89"/>
      <c r="L36" s="94" t="s">
        <v>124</v>
      </c>
      <c r="M36" s="94" t="s">
        <v>124</v>
      </c>
      <c r="N36" s="94" t="s">
        <v>124</v>
      </c>
      <c r="O36" s="94" t="s">
        <v>124</v>
      </c>
      <c r="P36" s="19" t="s">
        <v>124</v>
      </c>
    </row>
    <row r="37" spans="1:16" ht="17.25" customHeight="1" x14ac:dyDescent="0.35">
      <c r="B37" s="21" t="s">
        <v>15</v>
      </c>
      <c r="C37" s="21"/>
      <c r="D37" s="22">
        <f>SUM(D32:D36)</f>
        <v>642.46083438480741</v>
      </c>
      <c r="E37" s="22">
        <f t="shared" ref="E37:H37" si="4">SUM(E32:E36)</f>
        <v>0</v>
      </c>
      <c r="F37" s="22">
        <f t="shared" si="4"/>
        <v>0</v>
      </c>
      <c r="G37" s="22">
        <f t="shared" si="4"/>
        <v>0</v>
      </c>
      <c r="H37" s="22">
        <f t="shared" si="4"/>
        <v>642.46083438480741</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45292</v>
      </c>
      <c r="E41" s="69">
        <v>44927</v>
      </c>
      <c r="F41" s="67" t="s">
        <v>26</v>
      </c>
      <c r="G41" s="67" t="s">
        <v>83</v>
      </c>
      <c r="H41" s="67" t="s">
        <v>84</v>
      </c>
      <c r="I41" s="67" t="s">
        <v>26</v>
      </c>
    </row>
    <row r="42" spans="1:16" ht="20" x14ac:dyDescent="0.35">
      <c r="B42" s="16" t="s">
        <v>16</v>
      </c>
      <c r="C42" s="17" t="s">
        <v>17</v>
      </c>
      <c r="D42" s="18">
        <f>D20</f>
        <v>229.32729871000001</v>
      </c>
      <c r="E42" s="18">
        <f>'[7]Energy Production - Jan. 2023'!D12</f>
        <v>183.72670915999996</v>
      </c>
      <c r="F42" s="47">
        <f>D42/E42-1</f>
        <v>0.24819793354208719</v>
      </c>
      <c r="G42" s="18">
        <f>P20</f>
        <v>229.32729871000001</v>
      </c>
      <c r="H42" s="18">
        <f>'[7]Energy Production - Jan. 2023'!P12</f>
        <v>183.72670915999996</v>
      </c>
      <c r="I42" s="47">
        <f>G42/H42-1</f>
        <v>0.24819793354208719</v>
      </c>
    </row>
    <row r="43" spans="1:16" ht="40" x14ac:dyDescent="0.35">
      <c r="B43" s="16" t="s">
        <v>24</v>
      </c>
      <c r="C43" s="17" t="s">
        <v>19</v>
      </c>
      <c r="D43" s="18">
        <f>D21</f>
        <v>126.40450453500002</v>
      </c>
      <c r="E43" s="18">
        <f>'[7]Energy Production - Jan. 2023'!D13</f>
        <v>190.47576995293602</v>
      </c>
      <c r="F43" s="47">
        <f t="shared" ref="F43:F45" si="5">D43/E43-1</f>
        <v>-0.33637488607483856</v>
      </c>
      <c r="G43" s="18">
        <f>P21</f>
        <v>126.40450453500002</v>
      </c>
      <c r="H43" s="18">
        <f>'[7]Energy Production - Jan. 2023'!P13</f>
        <v>190.47576995293602</v>
      </c>
      <c r="I43" s="47">
        <f t="shared" ref="I43:I45" si="6">G43/H43-1</f>
        <v>-0.33637488607483856</v>
      </c>
    </row>
    <row r="44" spans="1:16" ht="40" x14ac:dyDescent="0.35">
      <c r="B44" s="16" t="s">
        <v>25</v>
      </c>
      <c r="C44" s="17" t="s">
        <v>21</v>
      </c>
      <c r="D44" s="18">
        <f>D22</f>
        <v>80.926562642000007</v>
      </c>
      <c r="E44" s="18">
        <f>'[7]Energy Production - Jan. 2023'!D14</f>
        <v>94.925661579999982</v>
      </c>
      <c r="F44" s="47">
        <f t="shared" si="5"/>
        <v>-0.14747433628578954</v>
      </c>
      <c r="G44" s="18">
        <f>P22</f>
        <v>80.926562642000007</v>
      </c>
      <c r="H44" s="18">
        <f>'[7]Energy Production - Jan. 2023'!P14</f>
        <v>94.925661579999982</v>
      </c>
      <c r="I44" s="47">
        <f t="shared" si="6"/>
        <v>-0.14747433628578954</v>
      </c>
    </row>
    <row r="45" spans="1:16" ht="40" x14ac:dyDescent="0.35">
      <c r="B45" s="16" t="s">
        <v>22</v>
      </c>
      <c r="C45" s="17" t="s">
        <v>23</v>
      </c>
      <c r="D45" s="18">
        <f>D23</f>
        <v>150.66072438400002</v>
      </c>
      <c r="E45" s="18">
        <f>'[7]Energy Production - Jan. 2023'!D15</f>
        <v>134.66934828500001</v>
      </c>
      <c r="F45" s="47">
        <f t="shared" si="5"/>
        <v>0.11874547773972699</v>
      </c>
      <c r="G45" s="18">
        <f>P23</f>
        <v>150.66072438400002</v>
      </c>
      <c r="H45" s="18">
        <f>'[7]Energy Production - Jan. 2023'!P15</f>
        <v>134.66934828500001</v>
      </c>
      <c r="I45" s="47">
        <f t="shared" si="6"/>
        <v>0.11874547773972699</v>
      </c>
    </row>
    <row r="46" spans="1:16" ht="20" x14ac:dyDescent="0.35">
      <c r="B46" s="16" t="s">
        <v>41</v>
      </c>
      <c r="C46" s="17" t="s">
        <v>42</v>
      </c>
      <c r="D46" s="18">
        <f>D24</f>
        <v>55.141744113807306</v>
      </c>
      <c r="E46" s="18">
        <v>0</v>
      </c>
      <c r="F46" s="47" t="str">
        <f>IFERROR(D46/E46-1,"n.a.")</f>
        <v>n.a.</v>
      </c>
      <c r="G46" s="18">
        <f>P24</f>
        <v>55.141744113807306</v>
      </c>
      <c r="H46" s="18">
        <v>0</v>
      </c>
      <c r="I46" s="47" t="str">
        <f>IFERROR(G46/H46-1,"n.a.")</f>
        <v>n.a.</v>
      </c>
    </row>
    <row r="47" spans="1:16" ht="17.25" customHeight="1" x14ac:dyDescent="0.35">
      <c r="B47" s="21" t="s">
        <v>15</v>
      </c>
      <c r="C47" s="21"/>
      <c r="D47" s="22">
        <f>SUM(D42:D46)</f>
        <v>642.46083438480741</v>
      </c>
      <c r="E47" s="22">
        <f>SUM(E42:E46)</f>
        <v>603.79748897793593</v>
      </c>
      <c r="F47" s="48">
        <f t="shared" ref="F47" si="7">D47/E47-1</f>
        <v>6.4033630666993968E-2</v>
      </c>
      <c r="G47" s="22">
        <f>SUM(G42:G46)</f>
        <v>642.46083438480741</v>
      </c>
      <c r="H47" s="22">
        <f>SUM(H42:H46)</f>
        <v>603.79748897793593</v>
      </c>
      <c r="I47" s="48">
        <f>G47/H47-1</f>
        <v>6.4033630666993968E-2</v>
      </c>
    </row>
    <row r="48" spans="1:16" s="51" customFormat="1" ht="15.5" x14ac:dyDescent="0.35">
      <c r="A48" s="49"/>
      <c r="B48" s="7" t="s">
        <v>43</v>
      </c>
      <c r="C48" s="50"/>
      <c r="D48" s="50"/>
      <c r="E48" s="50"/>
      <c r="F48" s="50"/>
      <c r="G48" s="50"/>
      <c r="H48" s="50"/>
      <c r="I48" s="50"/>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45292</v>
      </c>
      <c r="E52" s="69">
        <v>44927</v>
      </c>
      <c r="F52" s="67" t="s">
        <v>26</v>
      </c>
      <c r="G52" s="67" t="s">
        <v>83</v>
      </c>
      <c r="H52" s="67" t="s">
        <v>84</v>
      </c>
      <c r="I52" s="67" t="s">
        <v>26</v>
      </c>
    </row>
    <row r="53" spans="2:14" ht="20" x14ac:dyDescent="0.35">
      <c r="B53" s="16" t="s">
        <v>16</v>
      </c>
      <c r="C53" s="17" t="s">
        <v>17</v>
      </c>
      <c r="D53" s="18">
        <v>229.32729871000001</v>
      </c>
      <c r="E53" s="18">
        <v>183.72670915999996</v>
      </c>
      <c r="F53" s="47">
        <f>D53/E53-1</f>
        <v>0.24819793354208719</v>
      </c>
      <c r="G53" s="18">
        <v>229.32729871000001</v>
      </c>
      <c r="H53" s="18">
        <v>183.72670915999996</v>
      </c>
      <c r="I53" s="47">
        <f>G53/H53-1</f>
        <v>0.24819793354208719</v>
      </c>
    </row>
    <row r="54" spans="2:14" ht="40" x14ac:dyDescent="0.35">
      <c r="B54" s="16" t="s">
        <v>24</v>
      </c>
      <c r="C54" s="17" t="s">
        <v>74</v>
      </c>
      <c r="D54" s="18">
        <v>74.457694062000002</v>
      </c>
      <c r="E54" s="18">
        <v>150.26304686350002</v>
      </c>
      <c r="F54" s="47">
        <f t="shared" ref="F54:F56" si="8">D54/E54-1</f>
        <v>-0.50448433186878017</v>
      </c>
      <c r="G54" s="18">
        <v>74.457694062000002</v>
      </c>
      <c r="H54" s="18">
        <v>150.26304686350002</v>
      </c>
      <c r="I54" s="47">
        <f t="shared" ref="I54:I57" si="9">G54/H54-1</f>
        <v>-0.50448433186878017</v>
      </c>
    </row>
    <row r="55" spans="2:14" ht="40" x14ac:dyDescent="0.35">
      <c r="B55" s="16" t="s">
        <v>25</v>
      </c>
      <c r="C55" s="17" t="s">
        <v>21</v>
      </c>
      <c r="D55" s="18">
        <v>80.926562642000007</v>
      </c>
      <c r="E55" s="18">
        <v>94.925661579999996</v>
      </c>
      <c r="F55" s="47">
        <f t="shared" si="8"/>
        <v>-0.14747433628578976</v>
      </c>
      <c r="G55" s="18">
        <v>80.926562642000007</v>
      </c>
      <c r="H55" s="18">
        <v>94.925661579999996</v>
      </c>
      <c r="I55" s="47">
        <f t="shared" si="9"/>
        <v>-0.14747433628578976</v>
      </c>
    </row>
    <row r="56" spans="2:14" ht="40" x14ac:dyDescent="0.35">
      <c r="B56" s="16" t="s">
        <v>22</v>
      </c>
      <c r="C56" s="17" t="s">
        <v>23</v>
      </c>
      <c r="D56" s="18">
        <v>150.66072438400002</v>
      </c>
      <c r="E56" s="18">
        <v>134.66934828500001</v>
      </c>
      <c r="F56" s="47">
        <f t="shared" si="8"/>
        <v>0.11874547773972699</v>
      </c>
      <c r="G56" s="18">
        <v>150.66072438400002</v>
      </c>
      <c r="H56" s="18">
        <v>134.66934828500001</v>
      </c>
      <c r="I56" s="47">
        <f t="shared" si="9"/>
        <v>0.11874547773972699</v>
      </c>
    </row>
    <row r="57" spans="2:14" ht="17.25" customHeight="1" x14ac:dyDescent="0.35">
      <c r="B57" s="21" t="s">
        <v>15</v>
      </c>
      <c r="C57" s="21"/>
      <c r="D57" s="22">
        <f>SUM(D53:D56)</f>
        <v>535.37227979800002</v>
      </c>
      <c r="E57" s="22">
        <f>SUM(E53:E56)</f>
        <v>563.58476588849999</v>
      </c>
      <c r="F57" s="48">
        <f>D57/E57-1</f>
        <v>-5.0058993425811549E-2</v>
      </c>
      <c r="G57" s="22">
        <f>SUM(G53:G56)</f>
        <v>535.37227979800002</v>
      </c>
      <c r="H57" s="22">
        <f>SUM(H53:H56)</f>
        <v>563.58476588849999</v>
      </c>
      <c r="I57" s="48">
        <f t="shared" si="9"/>
        <v>-5.0058993425811549E-2</v>
      </c>
    </row>
    <row r="58" spans="2:14" ht="17.25" customHeight="1" x14ac:dyDescent="0.35">
      <c r="B58" s="5" t="s">
        <v>75</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119</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78">
        <v>7.7781595010000002</v>
      </c>
      <c r="E63" s="78">
        <v>6.44211402</v>
      </c>
      <c r="F63" s="78">
        <v>11.697792916999999</v>
      </c>
      <c r="G63" s="78">
        <v>1.585686658</v>
      </c>
      <c r="H63" s="78">
        <v>2.258427223</v>
      </c>
      <c r="I63" s="78">
        <v>2.258427223</v>
      </c>
    </row>
    <row r="64" spans="2:14" ht="40" x14ac:dyDescent="0.35">
      <c r="B64" s="16" t="s">
        <v>24</v>
      </c>
      <c r="C64" s="17" t="s">
        <v>37</v>
      </c>
      <c r="D64" s="18">
        <v>3.5958481550000001</v>
      </c>
      <c r="E64" s="18">
        <v>8.5573555270000004</v>
      </c>
      <c r="F64" s="18">
        <v>9.7106695869999999</v>
      </c>
      <c r="G64" s="18">
        <v>0.40404062530000001</v>
      </c>
      <c r="H64" s="18">
        <v>2.5510711599999998</v>
      </c>
      <c r="I64" s="18">
        <v>3.207720315</v>
      </c>
      <c r="J64" s="38"/>
    </row>
    <row r="65" spans="2:9" ht="20" x14ac:dyDescent="0.35">
      <c r="B65" s="16" t="s">
        <v>25</v>
      </c>
      <c r="C65" s="17" t="s">
        <v>34</v>
      </c>
      <c r="D65" s="18">
        <v>1.2595717369999999</v>
      </c>
      <c r="E65" s="18">
        <v>1.4744936200000001</v>
      </c>
      <c r="F65" s="18">
        <v>2.3197332890000002</v>
      </c>
      <c r="G65" s="18">
        <v>0.4572600872</v>
      </c>
      <c r="H65" s="18">
        <v>0.539760146</v>
      </c>
      <c r="I65" s="18">
        <v>0.1574034869</v>
      </c>
    </row>
    <row r="66" spans="2:9" ht="40" x14ac:dyDescent="0.35">
      <c r="B66" s="16" t="s">
        <v>22</v>
      </c>
      <c r="C66" s="17" t="s">
        <v>23</v>
      </c>
      <c r="D66" s="18">
        <v>5.4407113520000001</v>
      </c>
      <c r="E66" s="18">
        <v>5.4691654969999997</v>
      </c>
      <c r="F66" s="18">
        <v>11.820136913000001</v>
      </c>
      <c r="G66" s="18">
        <v>1.151360621</v>
      </c>
      <c r="H66" s="18">
        <v>2.8872915400000001</v>
      </c>
      <c r="I66" s="18">
        <v>2.8872915400000001</v>
      </c>
    </row>
    <row r="67" spans="2:9" ht="20" x14ac:dyDescent="0.35">
      <c r="B67" s="16" t="s">
        <v>41</v>
      </c>
      <c r="C67" s="17" t="s">
        <v>42</v>
      </c>
      <c r="D67" s="18">
        <v>2.4245241879999999</v>
      </c>
      <c r="E67" s="18">
        <v>2.8587336040000002</v>
      </c>
      <c r="F67" s="18">
        <v>5.7006600670000003</v>
      </c>
      <c r="G67" s="18">
        <v>0.15150366670000001</v>
      </c>
      <c r="H67" s="18">
        <v>1.5725413509999999</v>
      </c>
      <c r="I67" s="18">
        <v>1.5725413509999999</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142"/>
      <c r="C79" s="142"/>
      <c r="D79" s="142"/>
      <c r="E79" s="142"/>
      <c r="F79" s="142"/>
      <c r="G79" s="142"/>
      <c r="H79" s="142"/>
      <c r="I79" s="142"/>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142"/>
      <c r="C89" s="142"/>
      <c r="D89" s="142"/>
      <c r="E89" s="142"/>
      <c r="F89" s="142"/>
      <c r="G89" s="142"/>
      <c r="H89" s="142"/>
      <c r="I89" s="142"/>
    </row>
  </sheetData>
  <mergeCells count="2">
    <mergeCell ref="B79:I79"/>
    <mergeCell ref="B89:I89"/>
  </mergeCells>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51C20-341A-4A82-8570-F75037891998}">
  <sheetPr>
    <tabColor theme="1"/>
  </sheetPr>
  <dimension ref="A1"/>
  <sheetViews>
    <sheetView showGridLines="0" topLeftCell="XFD1" workbookViewId="0"/>
  </sheetViews>
  <sheetFormatPr defaultColWidth="0" defaultRowHeight="14.5" x14ac:dyDescent="0.35"/>
  <cols>
    <col min="1" max="16384" width="8.7265625" hidden="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4AE42-DE02-4535-A6A7-18BC7227EB48}">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222</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v>119.21602959799999</v>
      </c>
      <c r="J12" s="18">
        <v>204.48962765999997</v>
      </c>
      <c r="K12" s="18">
        <v>268.67369294799994</v>
      </c>
      <c r="L12" s="18"/>
      <c r="M12" s="18"/>
      <c r="N12" s="18"/>
      <c r="O12" s="18"/>
      <c r="P12" s="19">
        <f>SUM(D12:O12)</f>
        <v>1203.6386668729997</v>
      </c>
      <c r="S12" s="20"/>
    </row>
    <row r="13" spans="1:19" ht="40" x14ac:dyDescent="0.35">
      <c r="B13" s="16" t="s">
        <v>18</v>
      </c>
      <c r="C13" s="17" t="s">
        <v>19</v>
      </c>
      <c r="D13" s="18">
        <v>190.4830161125</v>
      </c>
      <c r="E13" s="18">
        <v>265.48174879050003</v>
      </c>
      <c r="F13" s="18">
        <v>275.76371544300002</v>
      </c>
      <c r="G13" s="18">
        <v>208.775718702435</v>
      </c>
      <c r="H13" s="18">
        <v>290.93098061499995</v>
      </c>
      <c r="I13" s="18">
        <v>378.85758967800001</v>
      </c>
      <c r="J13" s="18">
        <v>377.24221798499985</v>
      </c>
      <c r="K13" s="18">
        <v>353.70822493499998</v>
      </c>
      <c r="L13" s="18"/>
      <c r="M13" s="18"/>
      <c r="N13" s="18"/>
      <c r="O13" s="18"/>
      <c r="P13" s="19">
        <f>SUM(D13:O13)</f>
        <v>2341.243212261435</v>
      </c>
      <c r="S13" s="20"/>
    </row>
    <row r="14" spans="1:19" ht="40" x14ac:dyDescent="0.35">
      <c r="B14" s="16" t="s">
        <v>20</v>
      </c>
      <c r="C14" s="17" t="s">
        <v>21</v>
      </c>
      <c r="D14" s="18">
        <v>94.925661579999996</v>
      </c>
      <c r="E14" s="18">
        <v>93.018160505777388</v>
      </c>
      <c r="F14" s="18">
        <v>83.256239456357079</v>
      </c>
      <c r="G14" s="18">
        <v>60.981804283000002</v>
      </c>
      <c r="H14" s="18">
        <v>59.968286946499994</v>
      </c>
      <c r="I14" s="18">
        <v>52.495989174999899</v>
      </c>
      <c r="J14" s="18">
        <v>52.856834625499992</v>
      </c>
      <c r="K14" s="18">
        <v>56.49332962350001</v>
      </c>
      <c r="L14" s="18"/>
      <c r="M14" s="18"/>
      <c r="N14" s="18"/>
      <c r="O14" s="18"/>
      <c r="P14" s="19">
        <f>SUM(D14:O14)</f>
        <v>553.99630619563425</v>
      </c>
      <c r="S14" s="20"/>
    </row>
    <row r="15" spans="1:19" ht="40" x14ac:dyDescent="0.35">
      <c r="B15" s="16" t="s">
        <v>22</v>
      </c>
      <c r="C15" s="17" t="s">
        <v>23</v>
      </c>
      <c r="D15" s="18">
        <v>134.66934828500001</v>
      </c>
      <c r="E15" s="18">
        <v>125.674228532</v>
      </c>
      <c r="F15" s="18">
        <v>115.60423951600001</v>
      </c>
      <c r="G15" s="18">
        <v>106.10376464399997</v>
      </c>
      <c r="H15" s="18">
        <v>109.04121337599997</v>
      </c>
      <c r="I15" s="18">
        <v>86.453877192999997</v>
      </c>
      <c r="J15" s="18">
        <v>158.26208419100004</v>
      </c>
      <c r="K15" s="18">
        <v>147.39970869200002</v>
      </c>
      <c r="L15" s="18"/>
      <c r="M15" s="18"/>
      <c r="N15" s="18"/>
      <c r="O15" s="18"/>
      <c r="P15" s="19">
        <f>SUM(D15:O15)</f>
        <v>983.20846442899995</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637.02348564399995</v>
      </c>
      <c r="J16" s="22">
        <f t="shared" si="0"/>
        <v>792.85076446149992</v>
      </c>
      <c r="K16" s="22">
        <f>SUM(K12:K15)</f>
        <v>826.27495619849992</v>
      </c>
      <c r="L16" s="22">
        <f>SUM(L12:L15)</f>
        <v>0</v>
      </c>
      <c r="M16" s="22">
        <f>SUM(M12:M15)</f>
        <v>0</v>
      </c>
      <c r="N16" s="23">
        <f t="shared" si="0"/>
        <v>0</v>
      </c>
      <c r="O16" s="23">
        <f t="shared" si="0"/>
        <v>0</v>
      </c>
      <c r="P16" s="22">
        <f>SUM(D16:O16)</f>
        <v>5082.0866497590696</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8" t="s">
        <v>220</v>
      </c>
      <c r="G21" s="67" t="s">
        <v>53</v>
      </c>
      <c r="H21" s="67" t="s">
        <v>15</v>
      </c>
    </row>
    <row r="22" spans="2:17" ht="26.25" customHeight="1" x14ac:dyDescent="0.35">
      <c r="B22" s="16" t="s">
        <v>16</v>
      </c>
      <c r="C22" s="17" t="s">
        <v>17</v>
      </c>
      <c r="D22" s="18">
        <f>SUM(D12:F12)</f>
        <v>424.28799882099992</v>
      </c>
      <c r="E22" s="18">
        <f>SUM(G12:I12)</f>
        <v>306.18734744399995</v>
      </c>
      <c r="F22" s="18">
        <f>SUM(J12:L12)</f>
        <v>473.16332060799994</v>
      </c>
      <c r="G22" s="18">
        <f>SUM(M12:O12)</f>
        <v>0</v>
      </c>
      <c r="H22" s="19">
        <f>SUM(D22:G22)</f>
        <v>1203.6386668729997</v>
      </c>
      <c r="J22" s="27"/>
    </row>
    <row r="23" spans="2:17" ht="40" x14ac:dyDescent="0.35">
      <c r="B23" s="16" t="s">
        <v>24</v>
      </c>
      <c r="C23" s="17" t="s">
        <v>19</v>
      </c>
      <c r="D23" s="18">
        <f>SUM(D13:F13)</f>
        <v>731.72848034600008</v>
      </c>
      <c r="E23" s="18">
        <f>SUM(G13:I13)</f>
        <v>878.56428899543494</v>
      </c>
      <c r="F23" s="18">
        <f t="shared" ref="F23:F25" si="1">SUM(J13:L13)</f>
        <v>730.95044291999989</v>
      </c>
      <c r="G23" s="18">
        <f>SUM(M13:O13)</f>
        <v>0</v>
      </c>
      <c r="H23" s="19">
        <f t="shared" ref="H23:H25" si="2">SUM(D23:G23)</f>
        <v>2341.2432122614346</v>
      </c>
    </row>
    <row r="24" spans="2:17" ht="40" x14ac:dyDescent="0.35">
      <c r="B24" s="16" t="s">
        <v>25</v>
      </c>
      <c r="C24" s="17" t="s">
        <v>21</v>
      </c>
      <c r="D24" s="18">
        <f>SUM(D14:F14)</f>
        <v>271.20006154213445</v>
      </c>
      <c r="E24" s="18">
        <f>SUM(G14:I14)</f>
        <v>173.4460804044999</v>
      </c>
      <c r="F24" s="18">
        <f t="shared" si="1"/>
        <v>109.350164249</v>
      </c>
      <c r="G24" s="18">
        <f>SUM(M14:O14)</f>
        <v>0</v>
      </c>
      <c r="H24" s="19">
        <f t="shared" si="2"/>
        <v>553.99630619563436</v>
      </c>
    </row>
    <row r="25" spans="2:17" ht="40" x14ac:dyDescent="0.35">
      <c r="B25" s="16" t="s">
        <v>22</v>
      </c>
      <c r="C25" s="17" t="s">
        <v>23</v>
      </c>
      <c r="D25" s="18">
        <f>SUM(D15:F15)</f>
        <v>375.94781633299999</v>
      </c>
      <c r="E25" s="18">
        <f>SUM(G15:I15)</f>
        <v>301.59885521299992</v>
      </c>
      <c r="F25" s="18">
        <f t="shared" si="1"/>
        <v>305.66179288300009</v>
      </c>
      <c r="G25" s="18">
        <f>SUM(M15:O15)</f>
        <v>0</v>
      </c>
      <c r="H25" s="19">
        <f t="shared" si="2"/>
        <v>983.20846442900006</v>
      </c>
    </row>
    <row r="26" spans="2:17" ht="17.25" customHeight="1" x14ac:dyDescent="0.35">
      <c r="B26" s="21" t="s">
        <v>15</v>
      </c>
      <c r="C26" s="21"/>
      <c r="D26" s="22">
        <f>SUM(D22:D25)</f>
        <v>1803.1643570421343</v>
      </c>
      <c r="E26" s="22">
        <f>SUM(E22:E25)</f>
        <v>1659.7965720569348</v>
      </c>
      <c r="F26" s="22">
        <f>SUM(F22:F25)</f>
        <v>1619.1257206599998</v>
      </c>
      <c r="G26" s="22">
        <f>SUM(G22:G25)</f>
        <v>0</v>
      </c>
      <c r="H26" s="22">
        <f>SUM(H22:H25)</f>
        <v>5082.0866497590687</v>
      </c>
    </row>
    <row r="27" spans="2:17" ht="17.25" customHeight="1" x14ac:dyDescent="0.35">
      <c r="F27" s="27"/>
    </row>
    <row r="28" spans="2:17" ht="17.25" customHeight="1" x14ac:dyDescent="0.85">
      <c r="B28" s="32" t="s">
        <v>221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9.6434567399999995</v>
      </c>
      <c r="E31" s="18">
        <v>10.116646389</v>
      </c>
      <c r="F31" s="18">
        <v>13.74568822</v>
      </c>
      <c r="G31" s="18">
        <v>4.6214854880000003</v>
      </c>
      <c r="H31" s="18">
        <v>2.3584924790000001</v>
      </c>
      <c r="I31" s="18">
        <v>2.3584924790000001</v>
      </c>
    </row>
    <row r="32" spans="2:17" ht="40" x14ac:dyDescent="0.35">
      <c r="B32" s="16" t="s">
        <v>24</v>
      </c>
      <c r="C32" s="17" t="s">
        <v>19</v>
      </c>
      <c r="D32" s="18">
        <v>11.610280228000001</v>
      </c>
      <c r="E32" s="18">
        <v>13.469245455999999</v>
      </c>
      <c r="F32" s="18">
        <v>17.275308419000002</v>
      </c>
      <c r="G32" s="18">
        <v>2.8916229009999999</v>
      </c>
      <c r="H32" s="18">
        <v>3.5156406969999998</v>
      </c>
      <c r="I32" s="18">
        <v>4.0334410979999999</v>
      </c>
      <c r="J32" s="14"/>
    </row>
    <row r="33" spans="2:9" ht="26.25" customHeight="1" x14ac:dyDescent="0.35">
      <c r="B33" s="16" t="s">
        <v>25</v>
      </c>
      <c r="C33" s="17" t="s">
        <v>34</v>
      </c>
      <c r="D33" s="18">
        <v>1.277811502</v>
      </c>
      <c r="E33" s="18">
        <v>1.4007975930000001</v>
      </c>
      <c r="F33" s="18">
        <v>1.6658804890000001</v>
      </c>
      <c r="G33" s="18">
        <v>0.55785972709999998</v>
      </c>
      <c r="H33" s="18">
        <v>0.28533400079999999</v>
      </c>
      <c r="I33" s="18">
        <v>0.10328422850000001</v>
      </c>
    </row>
    <row r="34" spans="2:9" ht="40" x14ac:dyDescent="0.35">
      <c r="B34" s="16" t="s">
        <v>22</v>
      </c>
      <c r="C34" s="17" t="s">
        <v>23</v>
      </c>
      <c r="D34" s="18">
        <v>5.2217828089999996</v>
      </c>
      <c r="E34" s="18">
        <v>5.5208330879999998</v>
      </c>
      <c r="F34" s="18">
        <v>12.294490723999999</v>
      </c>
      <c r="G34" s="18">
        <v>0.53307108930000002</v>
      </c>
      <c r="H34" s="18">
        <v>3.0821617589999999</v>
      </c>
      <c r="I34" s="18">
        <v>3.0821617589999999</v>
      </c>
    </row>
    <row r="35" spans="2:9" ht="17.25" customHeight="1" x14ac:dyDescent="0.35">
      <c r="B35" s="29"/>
      <c r="C35" s="21"/>
      <c r="D35" s="23"/>
      <c r="E35" s="23"/>
      <c r="F35" s="23"/>
      <c r="G35" s="23"/>
      <c r="H35" s="23"/>
      <c r="I35" s="23"/>
    </row>
    <row r="36" spans="2:9" ht="17.25" customHeight="1" x14ac:dyDescent="0.35">
      <c r="B36" s="6" t="s">
        <v>161</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CA127-4A33-42BF-B5AD-35A8ED474A5C}">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159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v>119.21602959799999</v>
      </c>
      <c r="J12" s="18">
        <v>204.48962765999997</v>
      </c>
      <c r="K12" s="18"/>
      <c r="L12" s="18"/>
      <c r="M12" s="18"/>
      <c r="N12" s="18"/>
      <c r="O12" s="18"/>
      <c r="P12" s="19">
        <f>SUM(D12:O12)</f>
        <v>934.96497392499987</v>
      </c>
      <c r="S12" s="20"/>
    </row>
    <row r="13" spans="1:19" ht="40" x14ac:dyDescent="0.35">
      <c r="B13" s="16" t="s">
        <v>18</v>
      </c>
      <c r="C13" s="17" t="s">
        <v>19</v>
      </c>
      <c r="D13" s="18">
        <v>190.4830161125</v>
      </c>
      <c r="E13" s="18">
        <v>265.48174879050003</v>
      </c>
      <c r="F13" s="18">
        <v>275.76371544300002</v>
      </c>
      <c r="G13" s="18">
        <v>208.775718702435</v>
      </c>
      <c r="H13" s="18">
        <v>290.93098061499995</v>
      </c>
      <c r="I13" s="18">
        <v>378.85758967800001</v>
      </c>
      <c r="J13" s="18">
        <v>377.24221798499985</v>
      </c>
      <c r="K13" s="18"/>
      <c r="L13" s="18"/>
      <c r="M13" s="18"/>
      <c r="N13" s="18"/>
      <c r="O13" s="18"/>
      <c r="P13" s="19">
        <f>SUM(D13:O13)</f>
        <v>1987.5349873264349</v>
      </c>
      <c r="S13" s="20"/>
    </row>
    <row r="14" spans="1:19" ht="40" x14ac:dyDescent="0.35">
      <c r="B14" s="16" t="s">
        <v>20</v>
      </c>
      <c r="C14" s="17" t="s">
        <v>21</v>
      </c>
      <c r="D14" s="18">
        <v>94.925661579999996</v>
      </c>
      <c r="E14" s="18">
        <v>93.018160505777388</v>
      </c>
      <c r="F14" s="18">
        <v>83.256239456357079</v>
      </c>
      <c r="G14" s="18">
        <v>60.981804283000002</v>
      </c>
      <c r="H14" s="18">
        <v>59.968286946499994</v>
      </c>
      <c r="I14" s="18">
        <v>52.495989174999899</v>
      </c>
      <c r="J14" s="18">
        <v>52.856834625499992</v>
      </c>
      <c r="K14" s="18"/>
      <c r="L14" s="18"/>
      <c r="M14" s="18"/>
      <c r="N14" s="18"/>
      <c r="O14" s="18"/>
      <c r="P14" s="19">
        <f>SUM(D14:O14)</f>
        <v>497.50297657213429</v>
      </c>
      <c r="S14" s="20"/>
    </row>
    <row r="15" spans="1:19" ht="40" x14ac:dyDescent="0.35">
      <c r="B15" s="16" t="s">
        <v>22</v>
      </c>
      <c r="C15" s="17" t="s">
        <v>23</v>
      </c>
      <c r="D15" s="18">
        <v>134.66934828500001</v>
      </c>
      <c r="E15" s="18">
        <v>125.674228532</v>
      </c>
      <c r="F15" s="18">
        <v>115.60423951600001</v>
      </c>
      <c r="G15" s="18">
        <v>106.10376464399997</v>
      </c>
      <c r="H15" s="18">
        <v>109.04121337599997</v>
      </c>
      <c r="I15" s="18">
        <v>86.453877192999997</v>
      </c>
      <c r="J15" s="18">
        <v>158.26208419100004</v>
      </c>
      <c r="K15" s="18"/>
      <c r="L15" s="18"/>
      <c r="M15" s="18"/>
      <c r="N15" s="18"/>
      <c r="O15" s="18"/>
      <c r="P15" s="19">
        <f>SUM(D15:O15)</f>
        <v>835.80875573699996</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637.02348564399995</v>
      </c>
      <c r="J16" s="22">
        <f t="shared" si="0"/>
        <v>792.85076446149992</v>
      </c>
      <c r="K16" s="22">
        <f>SUM(K12:K15)</f>
        <v>0</v>
      </c>
      <c r="L16" s="22">
        <f>SUM(L12:L15)</f>
        <v>0</v>
      </c>
      <c r="M16" s="22">
        <f>SUM(M12:M15)</f>
        <v>0</v>
      </c>
      <c r="N16" s="23">
        <f t="shared" si="0"/>
        <v>0</v>
      </c>
      <c r="O16" s="23">
        <f t="shared" si="0"/>
        <v>0</v>
      </c>
      <c r="P16" s="22">
        <f>SUM(D16:O16)</f>
        <v>4255.8116935605694</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8">
        <v>45108</v>
      </c>
      <c r="G21" s="67" t="s">
        <v>53</v>
      </c>
      <c r="H21" s="67" t="s">
        <v>15</v>
      </c>
    </row>
    <row r="22" spans="2:17" ht="26.25" customHeight="1" x14ac:dyDescent="0.35">
      <c r="B22" s="16" t="s">
        <v>16</v>
      </c>
      <c r="C22" s="17" t="s">
        <v>17</v>
      </c>
      <c r="D22" s="18">
        <f>SUM(D12:F12)</f>
        <v>424.28799882099992</v>
      </c>
      <c r="E22" s="18">
        <f>SUM(G12:I12)</f>
        <v>306.18734744399995</v>
      </c>
      <c r="F22" s="18">
        <f>SUM(J12:L12)</f>
        <v>204.48962765999997</v>
      </c>
      <c r="G22" s="18">
        <f>SUM(M12:O12)</f>
        <v>0</v>
      </c>
      <c r="H22" s="19">
        <f>SUM(D22:G22)</f>
        <v>934.96497392499987</v>
      </c>
      <c r="J22" s="27"/>
    </row>
    <row r="23" spans="2:17" ht="40" x14ac:dyDescent="0.35">
      <c r="B23" s="16" t="s">
        <v>24</v>
      </c>
      <c r="C23" s="17" t="s">
        <v>19</v>
      </c>
      <c r="D23" s="18">
        <f>SUM(D13:F13)</f>
        <v>731.72848034600008</v>
      </c>
      <c r="E23" s="18">
        <f>SUM(G13:I13)</f>
        <v>878.56428899543494</v>
      </c>
      <c r="F23" s="18">
        <f t="shared" ref="F23:F25" si="1">SUM(J13:L13)</f>
        <v>377.24221798499985</v>
      </c>
      <c r="G23" s="18">
        <f>SUM(M13:O13)</f>
        <v>0</v>
      </c>
      <c r="H23" s="19">
        <f t="shared" ref="H23:H25" si="2">SUM(D23:G23)</f>
        <v>1987.5349873264347</v>
      </c>
    </row>
    <row r="24" spans="2:17" ht="40" x14ac:dyDescent="0.35">
      <c r="B24" s="16" t="s">
        <v>25</v>
      </c>
      <c r="C24" s="17" t="s">
        <v>21</v>
      </c>
      <c r="D24" s="18">
        <f>SUM(D14:F14)</f>
        <v>271.20006154213445</v>
      </c>
      <c r="E24" s="18">
        <f>SUM(G14:I14)</f>
        <v>173.4460804044999</v>
      </c>
      <c r="F24" s="18">
        <f t="shared" si="1"/>
        <v>52.856834625499992</v>
      </c>
      <c r="G24" s="18">
        <f>SUM(M14:O14)</f>
        <v>0</v>
      </c>
      <c r="H24" s="19">
        <f t="shared" si="2"/>
        <v>497.50297657213429</v>
      </c>
    </row>
    <row r="25" spans="2:17" ht="40" x14ac:dyDescent="0.35">
      <c r="B25" s="16" t="s">
        <v>22</v>
      </c>
      <c r="C25" s="17" t="s">
        <v>23</v>
      </c>
      <c r="D25" s="18">
        <f>SUM(D15:F15)</f>
        <v>375.94781633299999</v>
      </c>
      <c r="E25" s="18">
        <f>SUM(G15:I15)</f>
        <v>301.59885521299992</v>
      </c>
      <c r="F25" s="18">
        <f t="shared" si="1"/>
        <v>158.26208419100004</v>
      </c>
      <c r="G25" s="18">
        <f>SUM(M15:O15)</f>
        <v>0</v>
      </c>
      <c r="H25" s="19">
        <f t="shared" si="2"/>
        <v>835.80875573699996</v>
      </c>
    </row>
    <row r="26" spans="2:17" ht="17.25" customHeight="1" x14ac:dyDescent="0.35">
      <c r="B26" s="21" t="s">
        <v>15</v>
      </c>
      <c r="C26" s="21"/>
      <c r="D26" s="22">
        <f>SUM(D22:D25)</f>
        <v>1803.1643570421343</v>
      </c>
      <c r="E26" s="22">
        <f>SUM(E22:E25)</f>
        <v>1659.7965720569348</v>
      </c>
      <c r="F26" s="22">
        <f>SUM(F22:F25)</f>
        <v>792.85076446149992</v>
      </c>
      <c r="G26" s="22">
        <f>SUM(G22:G25)</f>
        <v>0</v>
      </c>
      <c r="H26" s="22">
        <f>SUM(H22:H25)</f>
        <v>4255.8116935605685</v>
      </c>
    </row>
    <row r="27" spans="2:17" ht="17.25" customHeight="1" x14ac:dyDescent="0.35">
      <c r="F27" s="27"/>
    </row>
    <row r="28" spans="2:17" ht="17.25" customHeight="1" x14ac:dyDescent="0.85">
      <c r="B28" s="32" t="s">
        <v>160</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7.3029329860000001</v>
      </c>
      <c r="E31" s="18">
        <v>6.9600187309999999</v>
      </c>
      <c r="F31" s="18">
        <v>11.991838095</v>
      </c>
      <c r="G31" s="18">
        <v>2.0710833329999998</v>
      </c>
      <c r="H31" s="18">
        <v>2.5317075579999999</v>
      </c>
      <c r="I31" s="18">
        <v>2.5317075579999999</v>
      </c>
    </row>
    <row r="32" spans="2:17" ht="40" x14ac:dyDescent="0.35">
      <c r="B32" s="16" t="s">
        <v>24</v>
      </c>
      <c r="C32" s="17" t="s">
        <v>19</v>
      </c>
      <c r="D32" s="18">
        <v>12.349351615</v>
      </c>
      <c r="E32" s="18">
        <v>13.52789774</v>
      </c>
      <c r="F32" s="18">
        <v>16.699042155000001</v>
      </c>
      <c r="G32" s="18">
        <v>5.6685889920000001</v>
      </c>
      <c r="H32" s="18">
        <v>2.8273557569999999</v>
      </c>
      <c r="I32" s="18">
        <v>3.501590797</v>
      </c>
      <c r="J32" s="14"/>
    </row>
    <row r="33" spans="2:9" ht="26.25" customHeight="1" x14ac:dyDescent="0.35">
      <c r="B33" s="16" t="s">
        <v>25</v>
      </c>
      <c r="C33" s="17" t="s">
        <v>34</v>
      </c>
      <c r="D33" s="18">
        <v>1.203592682</v>
      </c>
      <c r="E33" s="18">
        <v>1.1995683640000001</v>
      </c>
      <c r="F33" s="18">
        <v>1.505617529</v>
      </c>
      <c r="G33" s="18">
        <v>0.55421553180000005</v>
      </c>
      <c r="H33" s="18">
        <v>0.19059823449999999</v>
      </c>
      <c r="I33" s="18">
        <v>8.506811265E-2</v>
      </c>
    </row>
    <row r="34" spans="2:9" ht="40" x14ac:dyDescent="0.35">
      <c r="B34" s="16" t="s">
        <v>22</v>
      </c>
      <c r="C34" s="17" t="s">
        <v>23</v>
      </c>
      <c r="D34" s="18">
        <v>5.5394476380000004</v>
      </c>
      <c r="E34" s="18">
        <v>5.4262490359999997</v>
      </c>
      <c r="F34" s="18">
        <v>13.137772842</v>
      </c>
      <c r="G34" s="18">
        <v>1.0894420279999999</v>
      </c>
      <c r="H34" s="18">
        <v>3.6452179450000002</v>
      </c>
      <c r="I34" s="18">
        <v>3.6452179450000002</v>
      </c>
    </row>
    <row r="35" spans="2:9" ht="17.25" customHeight="1" x14ac:dyDescent="0.35">
      <c r="B35" s="29"/>
      <c r="C35" s="21"/>
      <c r="D35" s="23"/>
      <c r="E35" s="23"/>
      <c r="F35" s="23"/>
      <c r="G35" s="23"/>
      <c r="H35" s="23"/>
      <c r="I35" s="23"/>
    </row>
    <row r="36" spans="2:9" ht="17.25" customHeight="1" x14ac:dyDescent="0.35">
      <c r="B36" s="6" t="s">
        <v>161</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9735-4313-4AE2-BEF7-6B1B8D248B4B}">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149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v>119.21602959799999</v>
      </c>
      <c r="J12" s="18"/>
      <c r="K12" s="18"/>
      <c r="L12" s="18"/>
      <c r="M12" s="18"/>
      <c r="N12" s="18"/>
      <c r="O12" s="18"/>
      <c r="P12" s="19">
        <f>SUM(D12:O12)</f>
        <v>730.47534626499987</v>
      </c>
      <c r="S12" s="20"/>
    </row>
    <row r="13" spans="1:19" ht="40" x14ac:dyDescent="0.35">
      <c r="B13" s="16" t="s">
        <v>18</v>
      </c>
      <c r="C13" s="17" t="s">
        <v>19</v>
      </c>
      <c r="D13" s="18">
        <v>190.4830161125</v>
      </c>
      <c r="E13" s="18">
        <v>265.48174879050003</v>
      </c>
      <c r="F13" s="18">
        <v>275.76371544300002</v>
      </c>
      <c r="G13" s="18">
        <v>208.775718702435</v>
      </c>
      <c r="H13" s="18">
        <v>290.93098061499995</v>
      </c>
      <c r="I13" s="18">
        <v>378.85758967800001</v>
      </c>
      <c r="J13" s="18"/>
      <c r="K13" s="18"/>
      <c r="L13" s="18"/>
      <c r="M13" s="18"/>
      <c r="N13" s="18"/>
      <c r="O13" s="18"/>
      <c r="P13" s="19">
        <f>SUM(D13:O13)</f>
        <v>1610.2927693414351</v>
      </c>
      <c r="S13" s="20"/>
    </row>
    <row r="14" spans="1:19" ht="40" x14ac:dyDescent="0.35">
      <c r="B14" s="16" t="s">
        <v>20</v>
      </c>
      <c r="C14" s="17" t="s">
        <v>21</v>
      </c>
      <c r="D14" s="18">
        <v>94.925661579999996</v>
      </c>
      <c r="E14" s="18">
        <v>93.018160505777388</v>
      </c>
      <c r="F14" s="18">
        <v>83.256239456357079</v>
      </c>
      <c r="G14" s="18">
        <v>60.981804283000002</v>
      </c>
      <c r="H14" s="18">
        <v>59.968286946499994</v>
      </c>
      <c r="I14" s="18">
        <v>52.495989174999899</v>
      </c>
      <c r="J14" s="18"/>
      <c r="K14" s="18"/>
      <c r="L14" s="18"/>
      <c r="M14" s="18"/>
      <c r="N14" s="18"/>
      <c r="O14" s="18"/>
      <c r="P14" s="19">
        <f>SUM(D14:O14)</f>
        <v>444.64614194663432</v>
      </c>
      <c r="S14" s="20"/>
    </row>
    <row r="15" spans="1:19" ht="40" x14ac:dyDescent="0.35">
      <c r="B15" s="16" t="s">
        <v>22</v>
      </c>
      <c r="C15" s="17" t="s">
        <v>23</v>
      </c>
      <c r="D15" s="18">
        <v>134.66934828500001</v>
      </c>
      <c r="E15" s="18">
        <v>125.674228532</v>
      </c>
      <c r="F15" s="18">
        <v>115.60423951600001</v>
      </c>
      <c r="G15" s="18">
        <v>106.10376464399997</v>
      </c>
      <c r="H15" s="18">
        <v>109.04121337599997</v>
      </c>
      <c r="I15" s="18">
        <v>86.453877192999997</v>
      </c>
      <c r="J15" s="18"/>
      <c r="K15" s="18"/>
      <c r="L15" s="18"/>
      <c r="M15" s="18"/>
      <c r="N15" s="18"/>
      <c r="O15" s="18"/>
      <c r="P15" s="19">
        <f>SUM(D15:O15)</f>
        <v>677.54667154599997</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637.02348564399995</v>
      </c>
      <c r="J16" s="22">
        <f t="shared" si="0"/>
        <v>0</v>
      </c>
      <c r="K16" s="22">
        <f>SUM(K12:K15)</f>
        <v>0</v>
      </c>
      <c r="L16" s="22">
        <f>SUM(L12:L15)</f>
        <v>0</v>
      </c>
      <c r="M16" s="22">
        <f>SUM(M12:M15)</f>
        <v>0</v>
      </c>
      <c r="N16" s="23">
        <f t="shared" si="0"/>
        <v>0</v>
      </c>
      <c r="O16" s="23">
        <f t="shared" si="0"/>
        <v>0</v>
      </c>
      <c r="P16" s="22">
        <f>SUM(D16:O16)</f>
        <v>3462.9609290990693</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7" t="s">
        <v>52</v>
      </c>
      <c r="G21" s="67" t="s">
        <v>53</v>
      </c>
      <c r="H21" s="67" t="s">
        <v>15</v>
      </c>
    </row>
    <row r="22" spans="2:17" ht="26.25" customHeight="1" x14ac:dyDescent="0.35">
      <c r="B22" s="16" t="s">
        <v>16</v>
      </c>
      <c r="C22" s="17" t="s">
        <v>17</v>
      </c>
      <c r="D22" s="18">
        <f>SUM(D12:F12)</f>
        <v>424.28799882099992</v>
      </c>
      <c r="E22" s="18">
        <f>SUM(G12:I12)</f>
        <v>306.18734744399995</v>
      </c>
      <c r="F22" s="18">
        <f>SUM(J12:L12)</f>
        <v>0</v>
      </c>
      <c r="G22" s="18">
        <f>SUM(M12:O12)</f>
        <v>0</v>
      </c>
      <c r="H22" s="19">
        <f>SUM(D22:G22)</f>
        <v>730.47534626499987</v>
      </c>
      <c r="J22" s="27"/>
    </row>
    <row r="23" spans="2:17" ht="40" x14ac:dyDescent="0.35">
      <c r="B23" s="16" t="s">
        <v>24</v>
      </c>
      <c r="C23" s="17" t="s">
        <v>19</v>
      </c>
      <c r="D23" s="18">
        <f>SUM(D13:F13)</f>
        <v>731.72848034600008</v>
      </c>
      <c r="E23" s="18">
        <f>SUM(G13:I13)</f>
        <v>878.56428899543494</v>
      </c>
      <c r="F23" s="18">
        <f t="shared" ref="F23:F25" si="1">SUM(J13:L13)</f>
        <v>0</v>
      </c>
      <c r="G23" s="18">
        <f>SUM(M13:O13)</f>
        <v>0</v>
      </c>
      <c r="H23" s="19">
        <f t="shared" ref="H23:H25" si="2">SUM(D23:G23)</f>
        <v>1610.2927693414349</v>
      </c>
    </row>
    <row r="24" spans="2:17" ht="40" x14ac:dyDescent="0.35">
      <c r="B24" s="16" t="s">
        <v>25</v>
      </c>
      <c r="C24" s="17" t="s">
        <v>21</v>
      </c>
      <c r="D24" s="18">
        <f>SUM(D14:F14)</f>
        <v>271.20006154213445</v>
      </c>
      <c r="E24" s="18">
        <f>SUM(G14:I14)</f>
        <v>173.4460804044999</v>
      </c>
      <c r="F24" s="18">
        <f t="shared" si="1"/>
        <v>0</v>
      </c>
      <c r="G24" s="18">
        <f>SUM(M14:O14)</f>
        <v>0</v>
      </c>
      <c r="H24" s="19">
        <f t="shared" si="2"/>
        <v>444.64614194663432</v>
      </c>
    </row>
    <row r="25" spans="2:17" ht="40" x14ac:dyDescent="0.35">
      <c r="B25" s="16" t="s">
        <v>22</v>
      </c>
      <c r="C25" s="17" t="s">
        <v>23</v>
      </c>
      <c r="D25" s="18">
        <f>SUM(D15:F15)</f>
        <v>375.94781633299999</v>
      </c>
      <c r="E25" s="18">
        <f>SUM(G15:I15)</f>
        <v>301.59885521299992</v>
      </c>
      <c r="F25" s="18">
        <f t="shared" si="1"/>
        <v>0</v>
      </c>
      <c r="G25" s="18">
        <f>SUM(M15:O15)</f>
        <v>0</v>
      </c>
      <c r="H25" s="19">
        <f t="shared" si="2"/>
        <v>677.54667154599997</v>
      </c>
    </row>
    <row r="26" spans="2:17" ht="17.25" customHeight="1" x14ac:dyDescent="0.35">
      <c r="B26" s="21" t="s">
        <v>15</v>
      </c>
      <c r="C26" s="21"/>
      <c r="D26" s="22">
        <f>SUM(D22:D25)</f>
        <v>1803.1643570421343</v>
      </c>
      <c r="E26" s="22">
        <f>SUM(E22:E25)</f>
        <v>1659.7965720569348</v>
      </c>
      <c r="F26" s="22">
        <f>SUM(F22:F25)</f>
        <v>0</v>
      </c>
      <c r="G26" s="22">
        <f>SUM(G22:G25)</f>
        <v>0</v>
      </c>
      <c r="H26" s="22">
        <f>SUM(H22:H25)</f>
        <v>3462.9609290990684</v>
      </c>
    </row>
    <row r="27" spans="2:17" ht="17.25" customHeight="1" x14ac:dyDescent="0.35">
      <c r="F27" s="27"/>
    </row>
    <row r="28" spans="2:17" ht="17.25" customHeight="1" x14ac:dyDescent="0.85">
      <c r="B28" s="32" t="s">
        <v>150</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4.7028612220000001</v>
      </c>
      <c r="E31" s="18">
        <v>5.8697514589999997</v>
      </c>
      <c r="F31" s="18">
        <v>9.3471698320000005</v>
      </c>
      <c r="G31" s="18">
        <v>0.85936329040000003</v>
      </c>
      <c r="H31" s="18">
        <v>2.2764966520000001</v>
      </c>
      <c r="I31" s="18">
        <v>2.2764966520000001</v>
      </c>
    </row>
    <row r="32" spans="2:17" ht="40" x14ac:dyDescent="0.35">
      <c r="B32" s="16" t="s">
        <v>55</v>
      </c>
      <c r="C32" s="17" t="s">
        <v>37</v>
      </c>
      <c r="D32" s="18">
        <v>11.826107188</v>
      </c>
      <c r="E32" s="18">
        <v>11.297931527999999</v>
      </c>
      <c r="F32" s="18">
        <v>14.501213525000001</v>
      </c>
      <c r="G32" s="18">
        <v>8.1620588880000007</v>
      </c>
      <c r="H32" s="18">
        <v>1.4600298890000001</v>
      </c>
      <c r="I32" s="18">
        <v>1.602425349</v>
      </c>
      <c r="J32" s="14"/>
    </row>
    <row r="33" spans="2:9" ht="26.25" customHeight="1" x14ac:dyDescent="0.35">
      <c r="B33" s="16" t="s">
        <v>25</v>
      </c>
      <c r="C33" s="17" t="s">
        <v>34</v>
      </c>
      <c r="D33" s="18">
        <v>1.1870982919999999</v>
      </c>
      <c r="E33" s="18">
        <v>1.1119902930000001</v>
      </c>
      <c r="F33" s="18">
        <v>1.4579780849999999</v>
      </c>
      <c r="G33" s="18">
        <v>0.42506487840000001</v>
      </c>
      <c r="H33" s="18">
        <v>0.2163006395</v>
      </c>
      <c r="I33" s="18">
        <v>7.1668967900000005E-2</v>
      </c>
    </row>
    <row r="34" spans="2:9" ht="40" x14ac:dyDescent="0.35">
      <c r="B34" s="16" t="s">
        <v>22</v>
      </c>
      <c r="C34" s="17" t="s">
        <v>23</v>
      </c>
      <c r="D34" s="18">
        <v>3.3732903520000002</v>
      </c>
      <c r="E34" s="18">
        <v>4.8899565630000001</v>
      </c>
      <c r="F34" s="18">
        <v>11.610667904</v>
      </c>
      <c r="G34" s="18">
        <v>0.13486094900000001</v>
      </c>
      <c r="H34" s="18">
        <v>2.7065706120000002</v>
      </c>
      <c r="I34" s="18">
        <v>2.7065706120000002</v>
      </c>
    </row>
    <row r="35" spans="2:9" ht="17.25" customHeight="1" x14ac:dyDescent="0.35">
      <c r="B35" s="29"/>
      <c r="C35" s="21"/>
      <c r="D35" s="23"/>
      <c r="E35" s="23"/>
      <c r="F35" s="23"/>
      <c r="G35" s="23"/>
      <c r="H35" s="23"/>
      <c r="I35" s="23"/>
    </row>
    <row r="36" spans="2:9" ht="17.25" customHeight="1" x14ac:dyDescent="0.35">
      <c r="B36" s="6" t="s">
        <v>142</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78C7-ADCC-4ECE-B60F-68305F323D4F}">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139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v>120.59128782099998</v>
      </c>
      <c r="I12" s="18"/>
      <c r="J12" s="18"/>
      <c r="K12" s="18"/>
      <c r="L12" s="18"/>
      <c r="M12" s="18"/>
      <c r="N12" s="18"/>
      <c r="O12" s="18"/>
      <c r="P12" s="19">
        <f>SUM(D12:O12)</f>
        <v>611.25931666699989</v>
      </c>
      <c r="S12" s="20"/>
    </row>
    <row r="13" spans="1:19" ht="40" x14ac:dyDescent="0.35">
      <c r="B13" s="16" t="s">
        <v>18</v>
      </c>
      <c r="C13" s="17" t="s">
        <v>19</v>
      </c>
      <c r="D13" s="18">
        <v>190.4830161125</v>
      </c>
      <c r="E13" s="18">
        <v>265.48174879050003</v>
      </c>
      <c r="F13" s="18">
        <v>275.76371544300002</v>
      </c>
      <c r="G13" s="18">
        <v>208.775718702435</v>
      </c>
      <c r="H13" s="18">
        <v>290.93098061499995</v>
      </c>
      <c r="I13" s="18"/>
      <c r="J13" s="18"/>
      <c r="K13" s="18"/>
      <c r="L13" s="18"/>
      <c r="M13" s="18"/>
      <c r="N13" s="18"/>
      <c r="O13" s="18"/>
      <c r="P13" s="19">
        <f>SUM(D13:O13)</f>
        <v>1231.4351796634351</v>
      </c>
      <c r="S13" s="20"/>
    </row>
    <row r="14" spans="1:19" ht="40" x14ac:dyDescent="0.35">
      <c r="B14" s="16" t="s">
        <v>20</v>
      </c>
      <c r="C14" s="17" t="s">
        <v>21</v>
      </c>
      <c r="D14" s="18">
        <v>94.925661579999996</v>
      </c>
      <c r="E14" s="18">
        <v>93.018160505777388</v>
      </c>
      <c r="F14" s="18">
        <v>83.256239456357079</v>
      </c>
      <c r="G14" s="18">
        <v>60.981804283000002</v>
      </c>
      <c r="H14" s="18">
        <v>59.968286946499994</v>
      </c>
      <c r="I14" s="18"/>
      <c r="J14" s="18"/>
      <c r="K14" s="18"/>
      <c r="L14" s="18"/>
      <c r="M14" s="18"/>
      <c r="N14" s="18"/>
      <c r="O14" s="18"/>
      <c r="P14" s="19">
        <f>SUM(D14:O14)</f>
        <v>392.1501527716344</v>
      </c>
      <c r="S14" s="20"/>
    </row>
    <row r="15" spans="1:19" ht="40" x14ac:dyDescent="0.35">
      <c r="B15" s="16" t="s">
        <v>22</v>
      </c>
      <c r="C15" s="17" t="s">
        <v>23</v>
      </c>
      <c r="D15" s="18">
        <v>134.66934828500001</v>
      </c>
      <c r="E15" s="18">
        <v>125.674228532</v>
      </c>
      <c r="F15" s="18">
        <v>115.60423951600001</v>
      </c>
      <c r="G15" s="18">
        <v>106.10376464399997</v>
      </c>
      <c r="H15" s="18">
        <v>109.04121337599997</v>
      </c>
      <c r="I15" s="18"/>
      <c r="J15" s="18"/>
      <c r="K15" s="18"/>
      <c r="L15" s="18"/>
      <c r="M15" s="18"/>
      <c r="N15" s="18"/>
      <c r="O15" s="18"/>
      <c r="P15" s="19">
        <f>SUM(D15:O15)</f>
        <v>591.09279435299993</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580.53176875849988</v>
      </c>
      <c r="I16" s="22">
        <f t="shared" si="0"/>
        <v>0</v>
      </c>
      <c r="J16" s="22">
        <f t="shared" si="0"/>
        <v>0</v>
      </c>
      <c r="K16" s="22">
        <f>SUM(K12:K15)</f>
        <v>0</v>
      </c>
      <c r="L16" s="22">
        <f>SUM(L12:L15)</f>
        <v>0</v>
      </c>
      <c r="M16" s="22">
        <f>SUM(M12:M15)</f>
        <v>0</v>
      </c>
      <c r="N16" s="23">
        <f t="shared" si="0"/>
        <v>0</v>
      </c>
      <c r="O16" s="23">
        <f t="shared" si="0"/>
        <v>0</v>
      </c>
      <c r="P16" s="22">
        <f>SUM(D16:O16)</f>
        <v>2825.9374434550691</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140</v>
      </c>
      <c r="F21" s="67" t="s">
        <v>52</v>
      </c>
      <c r="G21" s="67" t="s">
        <v>53</v>
      </c>
      <c r="H21" s="67" t="s">
        <v>15</v>
      </c>
    </row>
    <row r="22" spans="2:17" ht="26.25" customHeight="1" x14ac:dyDescent="0.35">
      <c r="B22" s="16" t="s">
        <v>16</v>
      </c>
      <c r="C22" s="17" t="s">
        <v>17</v>
      </c>
      <c r="D22" s="18">
        <f>SUM(D12:F12)</f>
        <v>424.28799882099992</v>
      </c>
      <c r="E22" s="18">
        <f>SUM(G12:I12)</f>
        <v>186.97131784599998</v>
      </c>
      <c r="F22" s="18">
        <f>SUM(J12:L12)</f>
        <v>0</v>
      </c>
      <c r="G22" s="18">
        <f>SUM(M12:O12)</f>
        <v>0</v>
      </c>
      <c r="H22" s="19">
        <f>SUM(D22:G22)</f>
        <v>611.25931666699989</v>
      </c>
      <c r="J22" s="27"/>
    </row>
    <row r="23" spans="2:17" ht="40" x14ac:dyDescent="0.35">
      <c r="B23" s="16" t="s">
        <v>24</v>
      </c>
      <c r="C23" s="17" t="s">
        <v>19</v>
      </c>
      <c r="D23" s="18">
        <f>SUM(D13:F13)</f>
        <v>731.72848034600008</v>
      </c>
      <c r="E23" s="18">
        <f>SUM(G13:I13)</f>
        <v>499.70669931743498</v>
      </c>
      <c r="F23" s="18">
        <f t="shared" ref="F23:F25" si="1">SUM(J13:L13)</f>
        <v>0</v>
      </c>
      <c r="G23" s="18">
        <f>SUM(M13:O13)</f>
        <v>0</v>
      </c>
      <c r="H23" s="19">
        <f t="shared" ref="H23:H25" si="2">SUM(D23:G23)</f>
        <v>1231.4351796634351</v>
      </c>
    </row>
    <row r="24" spans="2:17" ht="40" x14ac:dyDescent="0.35">
      <c r="B24" s="16" t="s">
        <v>25</v>
      </c>
      <c r="C24" s="17" t="s">
        <v>21</v>
      </c>
      <c r="D24" s="18">
        <f>SUM(D14:F14)</f>
        <v>271.20006154213445</v>
      </c>
      <c r="E24" s="18">
        <f>SUM(G14:I14)</f>
        <v>120.9500912295</v>
      </c>
      <c r="F24" s="18">
        <f t="shared" si="1"/>
        <v>0</v>
      </c>
      <c r="G24" s="18">
        <f>SUM(M14:O14)</f>
        <v>0</v>
      </c>
      <c r="H24" s="19">
        <f t="shared" si="2"/>
        <v>392.15015277163445</v>
      </c>
    </row>
    <row r="25" spans="2:17" ht="40" x14ac:dyDescent="0.35">
      <c r="B25" s="16" t="s">
        <v>22</v>
      </c>
      <c r="C25" s="17" t="s">
        <v>23</v>
      </c>
      <c r="D25" s="18">
        <f>SUM(D15:F15)</f>
        <v>375.94781633299999</v>
      </c>
      <c r="E25" s="18">
        <f>SUM(G15:I15)</f>
        <v>215.14497801999994</v>
      </c>
      <c r="F25" s="18">
        <f t="shared" si="1"/>
        <v>0</v>
      </c>
      <c r="G25" s="18">
        <f>SUM(M15:O15)</f>
        <v>0</v>
      </c>
      <c r="H25" s="19">
        <f t="shared" si="2"/>
        <v>591.09279435299993</v>
      </c>
    </row>
    <row r="26" spans="2:17" ht="17.25" customHeight="1" x14ac:dyDescent="0.35">
      <c r="B26" s="21" t="s">
        <v>15</v>
      </c>
      <c r="C26" s="21"/>
      <c r="D26" s="22">
        <f>SUM(D22:D25)</f>
        <v>1803.1643570421343</v>
      </c>
      <c r="E26" s="22">
        <f>SUM(E22:E25)</f>
        <v>1022.773086412935</v>
      </c>
      <c r="F26" s="22">
        <f>SUM(F22:F25)</f>
        <v>0</v>
      </c>
      <c r="G26" s="22">
        <f>SUM(G22:G25)</f>
        <v>0</v>
      </c>
      <c r="H26" s="22">
        <f>SUM(H22:H25)</f>
        <v>2825.9374434550696</v>
      </c>
    </row>
    <row r="27" spans="2:17" ht="17.25" customHeight="1" x14ac:dyDescent="0.35">
      <c r="F27" s="27"/>
    </row>
    <row r="28" spans="2:17" ht="17.25" customHeight="1" x14ac:dyDescent="0.85">
      <c r="B28" s="32" t="s">
        <v>141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4.7163038390000001</v>
      </c>
      <c r="E31" s="18">
        <v>4.7679190059999996</v>
      </c>
      <c r="F31" s="18">
        <v>8.6196543049999992</v>
      </c>
      <c r="G31" s="18">
        <v>1.3854662289999999</v>
      </c>
      <c r="H31" s="18">
        <v>1.681295295</v>
      </c>
      <c r="I31" s="18">
        <v>1.681295295</v>
      </c>
    </row>
    <row r="32" spans="2:17" ht="40" x14ac:dyDescent="0.35">
      <c r="B32" s="16" t="s">
        <v>55</v>
      </c>
      <c r="C32" s="17" t="s">
        <v>37</v>
      </c>
      <c r="D32" s="18">
        <v>8.9700947440000007</v>
      </c>
      <c r="E32" s="18">
        <v>10.430580359</v>
      </c>
      <c r="F32" s="18">
        <v>13.107685666</v>
      </c>
      <c r="G32" s="18">
        <v>1.72413562</v>
      </c>
      <c r="H32" s="18">
        <v>3.0466167159999999</v>
      </c>
      <c r="I32" s="18">
        <v>3.3874767069999998</v>
      </c>
      <c r="J32" s="14"/>
    </row>
    <row r="33" spans="2:9" ht="26.25" customHeight="1" x14ac:dyDescent="0.35">
      <c r="B33" s="16" t="s">
        <v>25</v>
      </c>
      <c r="C33" s="17" t="s">
        <v>34</v>
      </c>
      <c r="D33" s="18">
        <v>1.2335620030000001</v>
      </c>
      <c r="E33" s="18">
        <v>1.1658492629999999</v>
      </c>
      <c r="F33" s="18">
        <v>1.499857494</v>
      </c>
      <c r="G33" s="18">
        <v>0.91379356710000004</v>
      </c>
      <c r="H33" s="18">
        <v>0.1357914999</v>
      </c>
      <c r="I33" s="18">
        <v>5.7130499379999998E-2</v>
      </c>
    </row>
    <row r="34" spans="2:9" ht="40" x14ac:dyDescent="0.35">
      <c r="B34" s="16" t="s">
        <v>22</v>
      </c>
      <c r="C34" s="17" t="s">
        <v>23</v>
      </c>
      <c r="D34" s="18">
        <v>4.0596568319999999</v>
      </c>
      <c r="E34" s="18">
        <v>4.6547592340000001</v>
      </c>
      <c r="F34" s="18">
        <v>10.242062906999999</v>
      </c>
      <c r="G34" s="18">
        <v>0.18454211649999999</v>
      </c>
      <c r="H34" s="18">
        <v>2.8153986299999998</v>
      </c>
      <c r="I34" s="18">
        <v>2.8153986299999998</v>
      </c>
    </row>
    <row r="35" spans="2:9" ht="17.25" customHeight="1" x14ac:dyDescent="0.35">
      <c r="B35" s="29"/>
      <c r="C35" s="21"/>
      <c r="D35" s="23"/>
      <c r="E35" s="23"/>
      <c r="F35" s="23"/>
      <c r="G35" s="23"/>
      <c r="H35" s="23"/>
      <c r="I35" s="23"/>
    </row>
    <row r="36" spans="2:9" ht="17.25" customHeight="1" x14ac:dyDescent="0.35">
      <c r="B36" s="6" t="s">
        <v>142</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BBCBF-3FDB-41C3-BFA0-A181BDD879FB}">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107</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v>66.380030024999996</v>
      </c>
      <c r="H12" s="18"/>
      <c r="I12" s="18"/>
      <c r="J12" s="18"/>
      <c r="K12" s="18"/>
      <c r="L12" s="18"/>
      <c r="M12" s="18"/>
      <c r="N12" s="18"/>
      <c r="O12" s="18"/>
      <c r="P12" s="19">
        <f>SUM(D12:O12)</f>
        <v>490.66802884599991</v>
      </c>
      <c r="S12" s="20"/>
    </row>
    <row r="13" spans="1:19" ht="40" x14ac:dyDescent="0.35">
      <c r="B13" s="16" t="s">
        <v>18</v>
      </c>
      <c r="C13" s="17" t="s">
        <v>87</v>
      </c>
      <c r="D13" s="18">
        <v>190.4830161125</v>
      </c>
      <c r="E13" s="18">
        <v>265.48174879050003</v>
      </c>
      <c r="F13" s="18">
        <v>275.76371544300002</v>
      </c>
      <c r="G13" s="18">
        <v>208.775718702435</v>
      </c>
      <c r="H13" s="18"/>
      <c r="I13" s="18"/>
      <c r="J13" s="18"/>
      <c r="K13" s="18"/>
      <c r="L13" s="18"/>
      <c r="M13" s="18"/>
      <c r="N13" s="18"/>
      <c r="O13" s="18"/>
      <c r="P13" s="19">
        <f>SUM(D13:O13)</f>
        <v>940.50419904843511</v>
      </c>
      <c r="S13" s="20"/>
    </row>
    <row r="14" spans="1:19" ht="40" x14ac:dyDescent="0.35">
      <c r="B14" s="16" t="s">
        <v>20</v>
      </c>
      <c r="C14" s="17" t="s">
        <v>21</v>
      </c>
      <c r="D14" s="18">
        <v>94.925661579999996</v>
      </c>
      <c r="E14" s="18">
        <v>93.018160505777388</v>
      </c>
      <c r="F14" s="18">
        <v>83.256239456357079</v>
      </c>
      <c r="G14" s="18">
        <v>60.981804283000002</v>
      </c>
      <c r="H14" s="18"/>
      <c r="I14" s="18"/>
      <c r="J14" s="18"/>
      <c r="K14" s="18"/>
      <c r="L14" s="18"/>
      <c r="M14" s="18"/>
      <c r="N14" s="18"/>
      <c r="O14" s="18"/>
      <c r="P14" s="19">
        <f>SUM(D14:O14)</f>
        <v>332.18186582513442</v>
      </c>
      <c r="S14" s="20"/>
    </row>
    <row r="15" spans="1:19" ht="40" x14ac:dyDescent="0.35">
      <c r="B15" s="16" t="s">
        <v>22</v>
      </c>
      <c r="C15" s="17" t="s">
        <v>23</v>
      </c>
      <c r="D15" s="18">
        <v>134.66934828500001</v>
      </c>
      <c r="E15" s="18">
        <v>125.674228532</v>
      </c>
      <c r="F15" s="18">
        <v>115.60423951600001</v>
      </c>
      <c r="G15" s="18">
        <v>106.10376464399997</v>
      </c>
      <c r="H15" s="18"/>
      <c r="I15" s="18"/>
      <c r="J15" s="18"/>
      <c r="K15" s="18"/>
      <c r="L15" s="18"/>
      <c r="M15" s="18"/>
      <c r="N15" s="18"/>
      <c r="O15" s="18"/>
      <c r="P15" s="19">
        <f>SUM(D15:O15)</f>
        <v>482.05158097699996</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442.24131765443497</v>
      </c>
      <c r="H16" s="22">
        <f t="shared" si="0"/>
        <v>0</v>
      </c>
      <c r="I16" s="22">
        <f t="shared" si="0"/>
        <v>0</v>
      </c>
      <c r="J16" s="22">
        <f t="shared" si="0"/>
        <v>0</v>
      </c>
      <c r="K16" s="22">
        <f>SUM(K12:K15)</f>
        <v>0</v>
      </c>
      <c r="L16" s="22">
        <f>SUM(L12:L15)</f>
        <v>0</v>
      </c>
      <c r="M16" s="22">
        <f>SUM(M12:M15)</f>
        <v>0</v>
      </c>
      <c r="N16" s="23">
        <f t="shared" si="0"/>
        <v>0</v>
      </c>
      <c r="O16" s="23">
        <f t="shared" si="0"/>
        <v>0</v>
      </c>
      <c r="P16" s="22">
        <f>SUM(D16:O16)</f>
        <v>2245.4056746965693</v>
      </c>
    </row>
    <row r="17" spans="2:17" s="26" customFormat="1" ht="17.25" customHeight="1" x14ac:dyDescent="0.35">
      <c r="B17" s="6" t="s">
        <v>88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112</v>
      </c>
      <c r="F21" s="67" t="s">
        <v>52</v>
      </c>
      <c r="G21" s="67" t="s">
        <v>53</v>
      </c>
      <c r="H21" s="67" t="s">
        <v>15</v>
      </c>
    </row>
    <row r="22" spans="2:17" ht="26.25" customHeight="1" x14ac:dyDescent="0.35">
      <c r="B22" s="16" t="s">
        <v>16</v>
      </c>
      <c r="C22" s="17" t="s">
        <v>17</v>
      </c>
      <c r="D22" s="18">
        <f>SUM(D12:F12)</f>
        <v>424.28799882099992</v>
      </c>
      <c r="E22" s="18">
        <f>SUM(G12:I12)</f>
        <v>66.380030024999996</v>
      </c>
      <c r="F22" s="18">
        <f>SUM(J12:L12)</f>
        <v>0</v>
      </c>
      <c r="G22" s="18">
        <f>SUM(M12:O12)</f>
        <v>0</v>
      </c>
      <c r="H22" s="19">
        <f>SUM(D22:G22)</f>
        <v>490.66802884599991</v>
      </c>
      <c r="J22" s="27"/>
    </row>
    <row r="23" spans="2:17" ht="40" x14ac:dyDescent="0.35">
      <c r="B23" s="16" t="s">
        <v>24</v>
      </c>
      <c r="C23" s="17" t="s">
        <v>87</v>
      </c>
      <c r="D23" s="18">
        <f>SUM(D13:F13)</f>
        <v>731.72848034600008</v>
      </c>
      <c r="E23" s="18">
        <f>SUM(G13:I13)</f>
        <v>208.775718702435</v>
      </c>
      <c r="F23" s="18">
        <f t="shared" ref="F23:F25" si="1">SUM(J13:L13)</f>
        <v>0</v>
      </c>
      <c r="G23" s="18">
        <f>SUM(M13:O13)</f>
        <v>0</v>
      </c>
      <c r="H23" s="19">
        <f t="shared" ref="H23:H25" si="2">SUM(D23:G23)</f>
        <v>940.50419904843511</v>
      </c>
    </row>
    <row r="24" spans="2:17" ht="40" x14ac:dyDescent="0.35">
      <c r="B24" s="16" t="s">
        <v>25</v>
      </c>
      <c r="C24" s="17" t="s">
        <v>21</v>
      </c>
      <c r="D24" s="18">
        <f>SUM(D14:F14)</f>
        <v>271.20006154213445</v>
      </c>
      <c r="E24" s="18">
        <f>SUM(G14:I14)</f>
        <v>60.981804283000002</v>
      </c>
      <c r="F24" s="18">
        <f t="shared" si="1"/>
        <v>0</v>
      </c>
      <c r="G24" s="18">
        <f>SUM(M14:O14)</f>
        <v>0</v>
      </c>
      <c r="H24" s="19">
        <f t="shared" si="2"/>
        <v>332.18186582513442</v>
      </c>
    </row>
    <row r="25" spans="2:17" ht="40" x14ac:dyDescent="0.35">
      <c r="B25" s="16" t="s">
        <v>22</v>
      </c>
      <c r="C25" s="17" t="s">
        <v>23</v>
      </c>
      <c r="D25" s="18">
        <f>SUM(D15:F15)</f>
        <v>375.94781633299999</v>
      </c>
      <c r="E25" s="18">
        <f>SUM(G15:I15)</f>
        <v>106.10376464399997</v>
      </c>
      <c r="F25" s="18">
        <f t="shared" si="1"/>
        <v>0</v>
      </c>
      <c r="G25" s="18">
        <f>SUM(M15:O15)</f>
        <v>0</v>
      </c>
      <c r="H25" s="19">
        <f t="shared" si="2"/>
        <v>482.05158097699996</v>
      </c>
    </row>
    <row r="26" spans="2:17" ht="17.25" customHeight="1" x14ac:dyDescent="0.35">
      <c r="B26" s="21" t="s">
        <v>15</v>
      </c>
      <c r="C26" s="21"/>
      <c r="D26" s="22">
        <f>SUM(D22:D25)</f>
        <v>1803.1643570421343</v>
      </c>
      <c r="E26" s="22">
        <f>SUM(E22:E25)</f>
        <v>442.24131765443497</v>
      </c>
      <c r="F26" s="22">
        <f>SUM(F22:F25)</f>
        <v>0</v>
      </c>
      <c r="G26" s="22">
        <f>SUM(G22:G25)</f>
        <v>0</v>
      </c>
      <c r="H26" s="22">
        <f>SUM(H22:H25)</f>
        <v>2245.4056746965693</v>
      </c>
    </row>
    <row r="27" spans="2:17" ht="17.25" customHeight="1" x14ac:dyDescent="0.35">
      <c r="F27" s="27"/>
    </row>
    <row r="28" spans="2:17" ht="17.25" customHeight="1" x14ac:dyDescent="0.85">
      <c r="B28" s="32" t="s">
        <v>120</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2.4244197459999999</v>
      </c>
      <c r="E31" s="18">
        <v>3.588482731</v>
      </c>
      <c r="F31" s="18">
        <v>6.4104745579999998</v>
      </c>
      <c r="G31" s="18">
        <v>0.17508621590000001</v>
      </c>
      <c r="H31" s="18">
        <v>1.656479115</v>
      </c>
      <c r="I31" s="18">
        <v>1.656479115</v>
      </c>
    </row>
    <row r="32" spans="2:17" ht="40" x14ac:dyDescent="0.35">
      <c r="B32" s="16" t="s">
        <v>55</v>
      </c>
      <c r="C32" s="17" t="s">
        <v>27</v>
      </c>
      <c r="D32" s="18">
        <v>6.8899766790000001</v>
      </c>
      <c r="E32" s="18">
        <v>9.0697995280000008</v>
      </c>
      <c r="F32" s="18">
        <v>12.746673191999999</v>
      </c>
      <c r="G32" s="18">
        <v>0.70890800450000002</v>
      </c>
      <c r="H32" s="18">
        <v>3.1656117680000002</v>
      </c>
      <c r="I32" s="18">
        <v>3.5100424929999998</v>
      </c>
      <c r="J32" s="14"/>
    </row>
    <row r="33" spans="2:9" ht="26.25" customHeight="1" x14ac:dyDescent="0.35">
      <c r="B33" s="16" t="s">
        <v>25</v>
      </c>
      <c r="C33" s="17" t="s">
        <v>34</v>
      </c>
      <c r="D33" s="18">
        <v>1.094039467</v>
      </c>
      <c r="E33" s="18">
        <v>1.254980923</v>
      </c>
      <c r="F33" s="18">
        <v>1.4995959050000001</v>
      </c>
      <c r="G33" s="18">
        <v>0.5873228881</v>
      </c>
      <c r="H33" s="18">
        <v>0.25150279510000001</v>
      </c>
      <c r="I33" s="18">
        <v>4.8367029630000002E-2</v>
      </c>
    </row>
    <row r="34" spans="2:9" ht="40" x14ac:dyDescent="0.35">
      <c r="B34" s="16" t="s">
        <v>22</v>
      </c>
      <c r="C34" s="17" t="s">
        <v>23</v>
      </c>
      <c r="D34" s="18">
        <v>3.9999848359999999</v>
      </c>
      <c r="E34" s="18">
        <v>5.040722444</v>
      </c>
      <c r="F34" s="18">
        <v>10.828013055</v>
      </c>
      <c r="G34" s="18">
        <v>0.31538168960000001</v>
      </c>
      <c r="H34" s="18">
        <v>2.818326001</v>
      </c>
      <c r="I34" s="18">
        <v>2.818326001</v>
      </c>
    </row>
    <row r="35" spans="2:9" ht="17.25" customHeight="1" x14ac:dyDescent="0.35">
      <c r="B35" s="29"/>
      <c r="C35" s="21"/>
      <c r="D35" s="23"/>
      <c r="E35" s="23"/>
      <c r="F35" s="23"/>
      <c r="G35" s="23"/>
      <c r="H35" s="23"/>
      <c r="I35" s="23"/>
    </row>
    <row r="36" spans="2:9" ht="17.25" customHeight="1" x14ac:dyDescent="0.35">
      <c r="B36" s="6" t="s">
        <v>86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1494-82D7-4BCC-AD78-B872E84A11D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108</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v>143.17211351399999</v>
      </c>
      <c r="F12" s="18">
        <v>97.389176147000001</v>
      </c>
      <c r="G12" s="18"/>
      <c r="H12" s="18"/>
      <c r="I12" s="18"/>
      <c r="J12" s="18"/>
      <c r="K12" s="18"/>
      <c r="L12" s="18"/>
      <c r="M12" s="18"/>
      <c r="N12" s="18"/>
      <c r="O12" s="18"/>
      <c r="P12" s="19">
        <f>SUM(D12:O12)</f>
        <v>424.28799882099992</v>
      </c>
      <c r="S12" s="20"/>
    </row>
    <row r="13" spans="1:19" ht="40" x14ac:dyDescent="0.35">
      <c r="B13" s="16" t="s">
        <v>18</v>
      </c>
      <c r="C13" s="17" t="s">
        <v>87</v>
      </c>
      <c r="D13" s="18">
        <v>190.4830161125</v>
      </c>
      <c r="E13" s="18">
        <v>265.48174879050003</v>
      </c>
      <c r="F13" s="18">
        <v>275.76371544300002</v>
      </c>
      <c r="G13" s="18"/>
      <c r="H13" s="18"/>
      <c r="I13" s="18"/>
      <c r="J13" s="18"/>
      <c r="K13" s="18"/>
      <c r="L13" s="18"/>
      <c r="M13" s="18"/>
      <c r="N13" s="18"/>
      <c r="O13" s="18"/>
      <c r="P13" s="19">
        <f>SUM(D13:O13)</f>
        <v>731.72848034600008</v>
      </c>
      <c r="S13" s="20"/>
    </row>
    <row r="14" spans="1:19" ht="40" x14ac:dyDescent="0.35">
      <c r="B14" s="16" t="s">
        <v>20</v>
      </c>
      <c r="C14" s="17" t="s">
        <v>21</v>
      </c>
      <c r="D14" s="18">
        <v>94.925661579999996</v>
      </c>
      <c r="E14" s="18">
        <v>93.018160505777388</v>
      </c>
      <c r="F14" s="18">
        <v>83.256239456357079</v>
      </c>
      <c r="G14" s="18"/>
      <c r="H14" s="18"/>
      <c r="I14" s="18"/>
      <c r="J14" s="18"/>
      <c r="K14" s="18"/>
      <c r="L14" s="18"/>
      <c r="M14" s="18"/>
      <c r="N14" s="18"/>
      <c r="O14" s="18"/>
      <c r="P14" s="19">
        <f>SUM(D14:O14)</f>
        <v>271.20006154213445</v>
      </c>
      <c r="S14" s="20"/>
    </row>
    <row r="15" spans="1:19" ht="40" x14ac:dyDescent="0.35">
      <c r="B15" s="16" t="s">
        <v>22</v>
      </c>
      <c r="C15" s="17" t="s">
        <v>23</v>
      </c>
      <c r="D15" s="18">
        <v>134.66934828500001</v>
      </c>
      <c r="E15" s="18">
        <v>125.674228532</v>
      </c>
      <c r="F15" s="18">
        <v>115.60423951600001</v>
      </c>
      <c r="G15" s="18"/>
      <c r="H15" s="18"/>
      <c r="I15" s="18"/>
      <c r="J15" s="18"/>
      <c r="K15" s="18"/>
      <c r="L15" s="18"/>
      <c r="M15" s="18"/>
      <c r="N15" s="18"/>
      <c r="O15" s="18"/>
      <c r="P15" s="19">
        <f>SUM(D15:O15)</f>
        <v>375.94781633299999</v>
      </c>
      <c r="S15" s="20"/>
    </row>
    <row r="16" spans="1:19" ht="17.25" customHeight="1" x14ac:dyDescent="0.35">
      <c r="B16" s="21" t="s">
        <v>15</v>
      </c>
      <c r="C16" s="21"/>
      <c r="D16" s="22">
        <f t="shared" ref="D16:O16" si="0">SUM(D12:D15)</f>
        <v>603.80473513749996</v>
      </c>
      <c r="E16" s="22">
        <f t="shared" si="0"/>
        <v>627.34625134227747</v>
      </c>
      <c r="F16" s="22">
        <f t="shared" si="0"/>
        <v>572.01337056235707</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1803.1643570421345</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50</v>
      </c>
      <c r="E21" s="67" t="s">
        <v>51</v>
      </c>
      <c r="F21" s="67" t="s">
        <v>52</v>
      </c>
      <c r="G21" s="67" t="s">
        <v>53</v>
      </c>
      <c r="H21" s="67" t="s">
        <v>15</v>
      </c>
    </row>
    <row r="22" spans="2:17" ht="26.25" customHeight="1" x14ac:dyDescent="0.35">
      <c r="B22" s="16" t="s">
        <v>16</v>
      </c>
      <c r="C22" s="17" t="s">
        <v>17</v>
      </c>
      <c r="D22" s="18">
        <f>SUM(D12:F12)</f>
        <v>424.28799882099992</v>
      </c>
      <c r="E22" s="18">
        <f>SUM(G12:I12)</f>
        <v>0</v>
      </c>
      <c r="F22" s="18">
        <f>SUM(J12:L12)</f>
        <v>0</v>
      </c>
      <c r="G22" s="18">
        <f>SUM(M12:O12)</f>
        <v>0</v>
      </c>
      <c r="H22" s="19">
        <f>SUM(D22:G22)</f>
        <v>424.28799882099992</v>
      </c>
      <c r="J22" s="27"/>
    </row>
    <row r="23" spans="2:17" ht="40" x14ac:dyDescent="0.35">
      <c r="B23" s="16" t="s">
        <v>24</v>
      </c>
      <c r="C23" s="17" t="s">
        <v>87</v>
      </c>
      <c r="D23" s="18">
        <f>SUM(D13:F13)</f>
        <v>731.72848034600008</v>
      </c>
      <c r="E23" s="18">
        <f>SUM(G13:I13)</f>
        <v>0</v>
      </c>
      <c r="F23" s="18">
        <f t="shared" ref="F23:F25" si="1">SUM(J13:L13)</f>
        <v>0</v>
      </c>
      <c r="G23" s="18">
        <f>SUM(M13:O13)</f>
        <v>0</v>
      </c>
      <c r="H23" s="19">
        <f t="shared" ref="H23:H25" si="2">SUM(D23:G23)</f>
        <v>731.72848034600008</v>
      </c>
    </row>
    <row r="24" spans="2:17" ht="40" x14ac:dyDescent="0.35">
      <c r="B24" s="16" t="s">
        <v>25</v>
      </c>
      <c r="C24" s="17" t="s">
        <v>21</v>
      </c>
      <c r="D24" s="18">
        <f>SUM(D14:F14)</f>
        <v>271.20006154213445</v>
      </c>
      <c r="E24" s="18">
        <f>SUM(G14:I14)</f>
        <v>0</v>
      </c>
      <c r="F24" s="18">
        <f t="shared" si="1"/>
        <v>0</v>
      </c>
      <c r="G24" s="18">
        <f>SUM(M14:O14)</f>
        <v>0</v>
      </c>
      <c r="H24" s="19">
        <f t="shared" si="2"/>
        <v>271.20006154213445</v>
      </c>
    </row>
    <row r="25" spans="2:17" ht="40" x14ac:dyDescent="0.35">
      <c r="B25" s="16" t="s">
        <v>22</v>
      </c>
      <c r="C25" s="17" t="s">
        <v>23</v>
      </c>
      <c r="D25" s="18">
        <f>SUM(D15:F15)</f>
        <v>375.94781633299999</v>
      </c>
      <c r="E25" s="18">
        <f>SUM(G15:I15)</f>
        <v>0</v>
      </c>
      <c r="F25" s="18">
        <f t="shared" si="1"/>
        <v>0</v>
      </c>
      <c r="G25" s="18">
        <f>SUM(M15:O15)</f>
        <v>0</v>
      </c>
      <c r="H25" s="19">
        <f t="shared" si="2"/>
        <v>375.94781633299999</v>
      </c>
    </row>
    <row r="26" spans="2:17" ht="17.25" customHeight="1" x14ac:dyDescent="0.35">
      <c r="B26" s="21" t="s">
        <v>15</v>
      </c>
      <c r="C26" s="21"/>
      <c r="D26" s="22">
        <f>SUM(D22:D25)</f>
        <v>1803.1643570421343</v>
      </c>
      <c r="E26" s="22">
        <f>SUM(E22:E25)</f>
        <v>0</v>
      </c>
      <c r="F26" s="22">
        <f>SUM(F22:F25)</f>
        <v>0</v>
      </c>
      <c r="G26" s="22">
        <f>SUM(G22:G25)</f>
        <v>0</v>
      </c>
      <c r="H26" s="22">
        <f>SUM(H22:H25)</f>
        <v>1803.1643570421343</v>
      </c>
    </row>
    <row r="27" spans="2:17" ht="17.25" customHeight="1" x14ac:dyDescent="0.35">
      <c r="F27" s="27"/>
    </row>
    <row r="28" spans="2:17" ht="17.25" customHeight="1" x14ac:dyDescent="0.85">
      <c r="B28" s="32" t="s">
        <v>121</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3.351990239</v>
      </c>
      <c r="E31" s="18">
        <v>4.3233177071388713</v>
      </c>
      <c r="F31" s="18">
        <v>10.676668766000001</v>
      </c>
      <c r="G31" s="18">
        <v>0.18848173709999999</v>
      </c>
      <c r="H31" s="18">
        <v>3.09089488</v>
      </c>
      <c r="I31" s="18">
        <v>3.09089488</v>
      </c>
    </row>
    <row r="32" spans="2:17" ht="40" x14ac:dyDescent="0.35">
      <c r="B32" s="16" t="s">
        <v>55</v>
      </c>
      <c r="C32" s="17" t="s">
        <v>27</v>
      </c>
      <c r="D32" s="18">
        <v>5.9225586640000003</v>
      </c>
      <c r="E32" s="18">
        <v>4.7062429400000001</v>
      </c>
      <c r="F32" s="18">
        <v>8.4807958459999995</v>
      </c>
      <c r="G32" s="18">
        <v>1.064564818</v>
      </c>
      <c r="H32" s="18">
        <v>1.9557199649999999</v>
      </c>
      <c r="I32" s="18">
        <v>2.1208287010000002</v>
      </c>
      <c r="J32" s="14"/>
    </row>
    <row r="33" spans="2:9" ht="26.25" customHeight="1" x14ac:dyDescent="0.35">
      <c r="B33" s="16" t="s">
        <v>25</v>
      </c>
      <c r="C33" s="17" t="s">
        <v>34</v>
      </c>
      <c r="D33" s="18">
        <v>1.5593221690000001</v>
      </c>
      <c r="E33" s="18">
        <v>1.3175673530000001</v>
      </c>
      <c r="F33" s="18">
        <v>2.1098545240000002</v>
      </c>
      <c r="G33" s="18">
        <v>0.71092140199999998</v>
      </c>
      <c r="H33" s="18">
        <v>0.32649552580000002</v>
      </c>
      <c r="I33" s="18">
        <v>0.15672089519999999</v>
      </c>
    </row>
    <row r="34" spans="2:9" ht="40" x14ac:dyDescent="0.35">
      <c r="B34" s="16" t="s">
        <v>22</v>
      </c>
      <c r="C34" s="17" t="s">
        <v>23</v>
      </c>
      <c r="D34" s="18">
        <v>4.5428612030000002</v>
      </c>
      <c r="E34" s="18">
        <v>4.8052733190000003</v>
      </c>
      <c r="F34" s="18">
        <v>9.5675902669999999</v>
      </c>
      <c r="G34" s="18">
        <v>0.79889571670000004</v>
      </c>
      <c r="H34" s="18">
        <v>2.3244933149999998</v>
      </c>
      <c r="I34" s="18">
        <v>2.3244933149999998</v>
      </c>
    </row>
    <row r="35" spans="2:9" ht="17.25" customHeight="1" x14ac:dyDescent="0.35">
      <c r="B35" s="29"/>
      <c r="C35" s="21"/>
      <c r="D35" s="23"/>
      <c r="E35" s="23"/>
      <c r="F35" s="23"/>
      <c r="G35" s="23"/>
      <c r="H35" s="23"/>
      <c r="I35" s="23"/>
    </row>
    <row r="36" spans="2:9" ht="17.25" customHeight="1" x14ac:dyDescent="0.35">
      <c r="B36" s="6" t="s">
        <v>54</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ignoredErrors>
    <ignoredError sqref="D26:G26"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953E-B98C-470A-B5B8-A443C2EAB4AD}">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109</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183.72670915999998</v>
      </c>
      <c r="E12" s="18">
        <v>143.17211351399999</v>
      </c>
      <c r="F12" s="18"/>
      <c r="G12" s="18"/>
      <c r="H12" s="18"/>
      <c r="I12" s="18"/>
      <c r="J12" s="18"/>
      <c r="K12" s="18"/>
      <c r="L12" s="18"/>
      <c r="M12" s="18"/>
      <c r="N12" s="18"/>
      <c r="O12" s="18"/>
      <c r="P12" s="19">
        <f>SUM(D12:O12)</f>
        <v>326.89882267399997</v>
      </c>
      <c r="S12" s="20"/>
    </row>
    <row r="13" spans="1:19" ht="40" x14ac:dyDescent="0.35">
      <c r="B13" s="16" t="s">
        <v>18</v>
      </c>
      <c r="C13" s="17" t="s">
        <v>87</v>
      </c>
      <c r="D13" s="18">
        <v>190.4830161125</v>
      </c>
      <c r="E13" s="18">
        <v>265.48174879050003</v>
      </c>
      <c r="F13" s="18"/>
      <c r="G13" s="18"/>
      <c r="H13" s="18"/>
      <c r="I13" s="18"/>
      <c r="J13" s="18"/>
      <c r="K13" s="18"/>
      <c r="L13" s="18"/>
      <c r="M13" s="18"/>
      <c r="N13" s="18"/>
      <c r="O13" s="18"/>
      <c r="P13" s="19">
        <f>SUM(D13:O13)</f>
        <v>455.96476490300006</v>
      </c>
      <c r="S13" s="20"/>
    </row>
    <row r="14" spans="1:19" ht="40" x14ac:dyDescent="0.35">
      <c r="B14" s="16" t="s">
        <v>20</v>
      </c>
      <c r="C14" s="17" t="s">
        <v>21</v>
      </c>
      <c r="D14" s="18">
        <v>94.925661579999996</v>
      </c>
      <c r="E14" s="18">
        <v>93.018160505777388</v>
      </c>
      <c r="F14" s="18"/>
      <c r="G14" s="18"/>
      <c r="H14" s="18"/>
      <c r="I14" s="18"/>
      <c r="J14" s="18"/>
      <c r="K14" s="18"/>
      <c r="L14" s="18"/>
      <c r="M14" s="18"/>
      <c r="N14" s="18"/>
      <c r="O14" s="18"/>
      <c r="P14" s="19">
        <f>SUM(D14:O14)</f>
        <v>187.94382208577738</v>
      </c>
      <c r="S14" s="20"/>
    </row>
    <row r="15" spans="1:19" ht="40" x14ac:dyDescent="0.35">
      <c r="B15" s="16" t="s">
        <v>22</v>
      </c>
      <c r="C15" s="17" t="s">
        <v>23</v>
      </c>
      <c r="D15" s="18">
        <v>134.66934828499998</v>
      </c>
      <c r="E15" s="18">
        <v>125.674228532</v>
      </c>
      <c r="F15" s="18"/>
      <c r="G15" s="18"/>
      <c r="H15" s="18"/>
      <c r="I15" s="18"/>
      <c r="J15" s="18"/>
      <c r="K15" s="18"/>
      <c r="L15" s="18"/>
      <c r="M15" s="18"/>
      <c r="N15" s="18"/>
      <c r="O15" s="18"/>
      <c r="P15" s="19">
        <f>SUM(D15:O15)</f>
        <v>260.34357681699998</v>
      </c>
      <c r="S15" s="20"/>
    </row>
    <row r="16" spans="1:19" ht="17.25" customHeight="1" x14ac:dyDescent="0.35">
      <c r="B16" s="21" t="s">
        <v>15</v>
      </c>
      <c r="C16" s="21"/>
      <c r="D16" s="22">
        <f t="shared" ref="D16:O16" si="0">SUM(D12:D15)</f>
        <v>603.80473513749996</v>
      </c>
      <c r="E16" s="22">
        <f t="shared" si="0"/>
        <v>627.34625134227747</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1231.1509864797774</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7" t="s">
        <v>113</v>
      </c>
      <c r="E21" s="67" t="s">
        <v>51</v>
      </c>
      <c r="F21" s="67" t="s">
        <v>52</v>
      </c>
      <c r="G21" s="67" t="s">
        <v>53</v>
      </c>
      <c r="H21" s="67" t="s">
        <v>15</v>
      </c>
    </row>
    <row r="22" spans="2:17" ht="26.25" customHeight="1" x14ac:dyDescent="0.35">
      <c r="B22" s="16" t="s">
        <v>16</v>
      </c>
      <c r="C22" s="17" t="s">
        <v>17</v>
      </c>
      <c r="D22" s="18">
        <f>SUM(D12:F12)</f>
        <v>326.89882267399997</v>
      </c>
      <c r="E22" s="18">
        <f>SUM(G12:I12)</f>
        <v>0</v>
      </c>
      <c r="F22" s="18">
        <f>SUM(J12:L12)</f>
        <v>0</v>
      </c>
      <c r="G22" s="18">
        <f>SUM(M12:O12)</f>
        <v>0</v>
      </c>
      <c r="H22" s="19">
        <f>SUM(D22:G22)</f>
        <v>326.89882267399997</v>
      </c>
      <c r="J22" s="27"/>
    </row>
    <row r="23" spans="2:17" ht="40" x14ac:dyDescent="0.35">
      <c r="B23" s="16" t="s">
        <v>24</v>
      </c>
      <c r="C23" s="17" t="s">
        <v>87</v>
      </c>
      <c r="D23" s="18">
        <f>SUM(D13:F13)</f>
        <v>455.96476490300006</v>
      </c>
      <c r="E23" s="18">
        <f>SUM(G13:I13)</f>
        <v>0</v>
      </c>
      <c r="F23" s="18">
        <f t="shared" ref="F23:F25" si="1">SUM(J13:L13)</f>
        <v>0</v>
      </c>
      <c r="G23" s="18">
        <f>SUM(M13:O13)</f>
        <v>0</v>
      </c>
      <c r="H23" s="19">
        <f t="shared" ref="H23:H25" si="2">SUM(D23:G23)</f>
        <v>455.96476490300006</v>
      </c>
    </row>
    <row r="24" spans="2:17" ht="40" x14ac:dyDescent="0.35">
      <c r="B24" s="16" t="s">
        <v>25</v>
      </c>
      <c r="C24" s="17" t="s">
        <v>21</v>
      </c>
      <c r="D24" s="18">
        <f>SUM(D14:F14)</f>
        <v>187.94382208577738</v>
      </c>
      <c r="E24" s="18">
        <f>SUM(G14:I14)</f>
        <v>0</v>
      </c>
      <c r="F24" s="18">
        <f t="shared" si="1"/>
        <v>0</v>
      </c>
      <c r="G24" s="18">
        <f>SUM(M14:O14)</f>
        <v>0</v>
      </c>
      <c r="H24" s="19">
        <f t="shared" si="2"/>
        <v>187.94382208577738</v>
      </c>
    </row>
    <row r="25" spans="2:17" ht="40" x14ac:dyDescent="0.35">
      <c r="B25" s="16" t="s">
        <v>22</v>
      </c>
      <c r="C25" s="17" t="s">
        <v>23</v>
      </c>
      <c r="D25" s="18">
        <f>SUM(D15:F15)</f>
        <v>260.34357681699998</v>
      </c>
      <c r="E25" s="18">
        <f>SUM(G15:I15)</f>
        <v>0</v>
      </c>
      <c r="F25" s="18">
        <f t="shared" si="1"/>
        <v>0</v>
      </c>
      <c r="G25" s="18">
        <f>SUM(M15:O15)</f>
        <v>0</v>
      </c>
      <c r="H25" s="19">
        <f t="shared" si="2"/>
        <v>260.34357681699998</v>
      </c>
    </row>
    <row r="26" spans="2:17" ht="17.25" customHeight="1" x14ac:dyDescent="0.35">
      <c r="B26" s="21" t="s">
        <v>15</v>
      </c>
      <c r="C26" s="21"/>
      <c r="D26" s="22">
        <f>SUM(D22:D25)</f>
        <v>1231.1509864797774</v>
      </c>
      <c r="E26" s="22">
        <f>SUM(E22:E25)</f>
        <v>0</v>
      </c>
      <c r="F26" s="22">
        <f>SUM(F22:F25)</f>
        <v>0</v>
      </c>
      <c r="G26" s="22">
        <f>SUM(G22:G25)</f>
        <v>0</v>
      </c>
      <c r="H26" s="22">
        <f>SUM(H22:H25)</f>
        <v>1231.1509864797774</v>
      </c>
    </row>
    <row r="27" spans="2:17" ht="17.25" customHeight="1" x14ac:dyDescent="0.35">
      <c r="F27" s="27"/>
    </row>
    <row r="28" spans="2:17" ht="17.25" customHeight="1" x14ac:dyDescent="0.85">
      <c r="B28" s="32" t="s">
        <v>122</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5.5893579530000004</v>
      </c>
      <c r="E31" s="18">
        <v>5.5086374984286781</v>
      </c>
      <c r="F31" s="18">
        <v>11.174647674999999</v>
      </c>
      <c r="G31" s="18">
        <v>8.7184945489999999E-2</v>
      </c>
      <c r="H31" s="18">
        <v>2.7769238180000002</v>
      </c>
      <c r="I31" s="18">
        <v>2.7769238180000002</v>
      </c>
    </row>
    <row r="32" spans="2:17" ht="40" x14ac:dyDescent="0.35">
      <c r="B32" s="16" t="s">
        <v>24</v>
      </c>
      <c r="C32" s="17" t="s">
        <v>27</v>
      </c>
      <c r="D32" s="18">
        <v>6.4643930269999998</v>
      </c>
      <c r="E32" s="18">
        <v>5.2098549619999996</v>
      </c>
      <c r="F32" s="18">
        <v>9.607577568</v>
      </c>
      <c r="G32" s="18">
        <v>2.1218760300000001</v>
      </c>
      <c r="H32" s="18">
        <v>1.559902693</v>
      </c>
      <c r="I32" s="18">
        <v>1.800973095</v>
      </c>
      <c r="J32" s="14"/>
    </row>
    <row r="33" spans="2:9" ht="26.25" customHeight="1" x14ac:dyDescent="0.35">
      <c r="B33" s="16" t="s">
        <v>25</v>
      </c>
      <c r="C33" s="17" t="s">
        <v>34</v>
      </c>
      <c r="D33" s="18">
        <v>1.771453071</v>
      </c>
      <c r="E33" s="18">
        <v>1.5236553939999999</v>
      </c>
      <c r="F33" s="18">
        <v>3.4092975430000001</v>
      </c>
      <c r="G33" s="18">
        <v>0.93818473099999999</v>
      </c>
      <c r="H33" s="18">
        <v>0.45726251839999998</v>
      </c>
      <c r="I33" s="18">
        <v>0.14836629800000001</v>
      </c>
    </row>
    <row r="34" spans="2:9" ht="40" x14ac:dyDescent="0.35">
      <c r="B34" s="16" t="s">
        <v>22</v>
      </c>
      <c r="C34" s="17" t="s">
        <v>23</v>
      </c>
      <c r="D34" s="18">
        <v>5.0895555699999999</v>
      </c>
      <c r="E34" s="18">
        <v>4.9964218049999998</v>
      </c>
      <c r="F34" s="18">
        <v>12.191565533</v>
      </c>
      <c r="G34" s="18">
        <v>1.0581706399999999</v>
      </c>
      <c r="H34" s="18">
        <v>2.9479038960000001</v>
      </c>
      <c r="I34" s="18">
        <v>2.9479038960000001</v>
      </c>
    </row>
    <row r="35" spans="2:9" ht="17.25" customHeight="1" x14ac:dyDescent="0.35">
      <c r="B35" s="29"/>
      <c r="C35" s="21"/>
      <c r="D35" s="23"/>
      <c r="E35" s="23"/>
      <c r="F35" s="23"/>
      <c r="G35" s="23"/>
      <c r="H35" s="23"/>
      <c r="I35" s="23"/>
    </row>
    <row r="36" spans="2:9" ht="17.25" customHeight="1" x14ac:dyDescent="0.35">
      <c r="B36" s="6" t="s">
        <v>76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41509-FDE7-4687-824D-7C7490D58540}">
  <dimension ref="A1:K94"/>
  <sheetViews>
    <sheetView showGridLines="0" zoomScaleNormal="100" workbookViewId="0"/>
  </sheetViews>
  <sheetFormatPr defaultColWidth="0" defaultRowHeight="14.5" zeroHeight="1" x14ac:dyDescent="0.35"/>
  <cols>
    <col min="1" max="11" width="8.7265625" customWidth="1"/>
    <col min="12" max="16384" width="8.726562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7649" r:id="rId4">
          <objectPr defaultSize="0" autoPict="0" r:id="rId5">
            <anchor moveWithCells="1">
              <from>
                <xdr:col>0</xdr:col>
                <xdr:colOff>514350</xdr:colOff>
                <xdr:row>0</xdr:row>
                <xdr:rowOff>114300</xdr:rowOff>
              </from>
              <to>
                <xdr:col>9</xdr:col>
                <xdr:colOff>425450</xdr:colOff>
                <xdr:row>49</xdr:row>
                <xdr:rowOff>82550</xdr:rowOff>
              </to>
            </anchor>
          </objectPr>
        </oleObject>
      </mc:Choice>
      <mc:Fallback>
        <oleObject progId="Word.Document.12" shapeId="27649" r:id="rId4"/>
      </mc:Fallback>
    </mc:AlternateContent>
    <mc:AlternateContent xmlns:mc="http://schemas.openxmlformats.org/markup-compatibility/2006">
      <mc:Choice Requires="x14">
        <oleObject progId="Word.Document.12" shapeId="27650" r:id="rId6">
          <objectPr defaultSize="0" autoPict="0" r:id="rId7">
            <anchor moveWithCells="1">
              <from>
                <xdr:col>0</xdr:col>
                <xdr:colOff>476250</xdr:colOff>
                <xdr:row>47</xdr:row>
                <xdr:rowOff>146050</xdr:rowOff>
              </from>
              <to>
                <xdr:col>9</xdr:col>
                <xdr:colOff>571500</xdr:colOff>
                <xdr:row>93</xdr:row>
                <xdr:rowOff>88900</xdr:rowOff>
              </to>
            </anchor>
          </objectPr>
        </oleObject>
      </mc:Choice>
      <mc:Fallback>
        <oleObject progId="Word.Document.12" shapeId="27650" r:id="rId6"/>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E2815-B3BD-465A-AC52-D0871605ADF6}">
  <sheetPr>
    <tabColor theme="3"/>
  </sheetPr>
  <dimension ref="A1:S41"/>
  <sheetViews>
    <sheetView showGridLines="0" zoomScaleNormal="100" workbookViewId="0"/>
  </sheetViews>
  <sheetFormatPr defaultColWidth="9.1796875" defaultRowHeight="17.25" customHeight="1" x14ac:dyDescent="0.35"/>
  <cols>
    <col min="1" max="1" width="5" style="10" customWidth="1"/>
    <col min="2" max="2" width="21.54296875" style="10" customWidth="1"/>
    <col min="3" max="3" width="34" style="10" customWidth="1"/>
    <col min="4" max="16" width="13.81640625" style="10" customWidth="1"/>
    <col min="17" max="17" width="10.26953125" style="10" bestFit="1" customWidth="1"/>
    <col min="18" max="16384" width="9.1796875" style="10"/>
  </cols>
  <sheetData>
    <row r="1" spans="1:19" ht="17.25" customHeight="1" x14ac:dyDescent="0.35">
      <c r="A1" s="9"/>
    </row>
    <row r="7" spans="1:19" ht="17.25" customHeight="1" x14ac:dyDescent="0.35">
      <c r="B7" s="31" t="s">
        <v>35</v>
      </c>
      <c r="C7" s="11"/>
    </row>
    <row r="8" spans="1:19" ht="17.25" customHeight="1" x14ac:dyDescent="0.35">
      <c r="B8" s="12"/>
    </row>
    <row r="9" spans="1:19" ht="17.25" customHeight="1" x14ac:dyDescent="0.35">
      <c r="B9" s="32" t="s">
        <v>110</v>
      </c>
      <c r="C9" s="13"/>
      <c r="N9" s="14"/>
    </row>
    <row r="10" spans="1:19" ht="17.25" customHeight="1" x14ac:dyDescent="0.35">
      <c r="J10" s="9"/>
      <c r="N10" s="15"/>
    </row>
    <row r="11" spans="1:19" ht="17.25" customHeight="1" x14ac:dyDescent="0.35">
      <c r="B11" s="66" t="s">
        <v>2</v>
      </c>
      <c r="C11" s="67" t="s">
        <v>3</v>
      </c>
      <c r="D11" s="67" t="s">
        <v>4</v>
      </c>
      <c r="E11" s="67" t="s">
        <v>5</v>
      </c>
      <c r="F11" s="67" t="s">
        <v>6</v>
      </c>
      <c r="G11" s="67" t="s">
        <v>7</v>
      </c>
      <c r="H11" s="67" t="s">
        <v>8</v>
      </c>
      <c r="I11" s="67" t="s">
        <v>9</v>
      </c>
      <c r="J11" s="67" t="s">
        <v>10</v>
      </c>
      <c r="K11" s="67" t="s">
        <v>11</v>
      </c>
      <c r="L11" s="67" t="s">
        <v>12</v>
      </c>
      <c r="M11" s="67" t="s">
        <v>36</v>
      </c>
      <c r="N11" s="67" t="s">
        <v>13</v>
      </c>
      <c r="O11" s="67" t="s">
        <v>14</v>
      </c>
      <c r="P11" s="67" t="s">
        <v>15</v>
      </c>
    </row>
    <row r="12" spans="1:19" ht="26.25" customHeight="1" x14ac:dyDescent="0.35">
      <c r="B12" s="16" t="s">
        <v>16</v>
      </c>
      <c r="C12" s="17" t="s">
        <v>17</v>
      </c>
      <c r="D12" s="18">
        <v>183.72670915999996</v>
      </c>
      <c r="E12" s="18"/>
      <c r="F12" s="18"/>
      <c r="G12" s="18"/>
      <c r="H12" s="18"/>
      <c r="I12" s="18"/>
      <c r="J12" s="18"/>
      <c r="K12" s="18"/>
      <c r="L12" s="18"/>
      <c r="M12" s="18"/>
      <c r="N12" s="18"/>
      <c r="O12" s="18"/>
      <c r="P12" s="19">
        <f>SUM(D12:O12)</f>
        <v>183.72670915999996</v>
      </c>
      <c r="S12" s="20"/>
    </row>
    <row r="13" spans="1:19" ht="40" x14ac:dyDescent="0.35">
      <c r="B13" s="16" t="s">
        <v>18</v>
      </c>
      <c r="C13" s="17" t="s">
        <v>87</v>
      </c>
      <c r="D13" s="18">
        <v>190.47576995293602</v>
      </c>
      <c r="E13" s="18"/>
      <c r="F13" s="18"/>
      <c r="G13" s="18"/>
      <c r="H13" s="18"/>
      <c r="I13" s="18"/>
      <c r="J13" s="18"/>
      <c r="K13" s="18"/>
      <c r="L13" s="18"/>
      <c r="M13" s="18"/>
      <c r="N13" s="18"/>
      <c r="O13" s="18"/>
      <c r="P13" s="19">
        <f>SUM(D13:O13)</f>
        <v>190.47576995293602</v>
      </c>
      <c r="S13" s="20"/>
    </row>
    <row r="14" spans="1:19" ht="40" x14ac:dyDescent="0.35">
      <c r="B14" s="16" t="s">
        <v>20</v>
      </c>
      <c r="C14" s="17" t="s">
        <v>21</v>
      </c>
      <c r="D14" s="18">
        <v>94.925661579999982</v>
      </c>
      <c r="E14" s="18"/>
      <c r="F14" s="18"/>
      <c r="G14" s="18"/>
      <c r="H14" s="18"/>
      <c r="I14" s="18"/>
      <c r="J14" s="18"/>
      <c r="K14" s="18"/>
      <c r="L14" s="18"/>
      <c r="M14" s="18"/>
      <c r="N14" s="18"/>
      <c r="O14" s="18"/>
      <c r="P14" s="19">
        <f>SUM(D14:O14)</f>
        <v>94.925661579999982</v>
      </c>
      <c r="S14" s="20"/>
    </row>
    <row r="15" spans="1:19" ht="40" x14ac:dyDescent="0.35">
      <c r="B15" s="16" t="s">
        <v>22</v>
      </c>
      <c r="C15" s="17" t="s">
        <v>23</v>
      </c>
      <c r="D15" s="18">
        <v>134.66934828500001</v>
      </c>
      <c r="E15" s="18"/>
      <c r="F15" s="18"/>
      <c r="G15" s="18"/>
      <c r="H15" s="18"/>
      <c r="I15" s="18"/>
      <c r="J15" s="18"/>
      <c r="K15" s="18"/>
      <c r="L15" s="18"/>
      <c r="M15" s="18"/>
      <c r="N15" s="18"/>
      <c r="O15" s="18"/>
      <c r="P15" s="19">
        <f>SUM(D15:O15)</f>
        <v>134.66934828500001</v>
      </c>
      <c r="S15" s="20"/>
    </row>
    <row r="16" spans="1:19" ht="17.25" customHeight="1" x14ac:dyDescent="0.35">
      <c r="B16" s="21" t="s">
        <v>15</v>
      </c>
      <c r="C16" s="21"/>
      <c r="D16" s="22">
        <f t="shared" ref="D16:O16" si="0">SUM(D12:D15)</f>
        <v>603.79748897793593</v>
      </c>
      <c r="E16" s="22">
        <f t="shared" si="0"/>
        <v>0</v>
      </c>
      <c r="F16" s="22">
        <f t="shared" si="0"/>
        <v>0</v>
      </c>
      <c r="G16" s="22">
        <f t="shared" si="0"/>
        <v>0</v>
      </c>
      <c r="H16" s="22">
        <f t="shared" si="0"/>
        <v>0</v>
      </c>
      <c r="I16" s="22">
        <f t="shared" si="0"/>
        <v>0</v>
      </c>
      <c r="J16" s="22">
        <f t="shared" si="0"/>
        <v>0</v>
      </c>
      <c r="K16" s="22">
        <f>SUM(K12:K15)</f>
        <v>0</v>
      </c>
      <c r="L16" s="22">
        <f>SUM(L12:L15)</f>
        <v>0</v>
      </c>
      <c r="M16" s="22">
        <f>SUM(M12:M15)</f>
        <v>0</v>
      </c>
      <c r="N16" s="23">
        <f t="shared" si="0"/>
        <v>0</v>
      </c>
      <c r="O16" s="23">
        <f t="shared" si="0"/>
        <v>0</v>
      </c>
      <c r="P16" s="22">
        <f>SUM(D16:O16)</f>
        <v>603.79748897793593</v>
      </c>
    </row>
    <row r="17" spans="2:17" s="26" customFormat="1" ht="17.25" customHeight="1" x14ac:dyDescent="0.35">
      <c r="B17" s="6" t="s">
        <v>38</v>
      </c>
      <c r="C17" s="24"/>
      <c r="D17" s="24"/>
      <c r="E17" s="24"/>
      <c r="F17" s="24"/>
      <c r="G17" s="24"/>
      <c r="H17" s="24"/>
      <c r="I17" s="24"/>
      <c r="J17" s="24"/>
      <c r="K17" s="24"/>
      <c r="L17" s="24"/>
      <c r="M17" s="24"/>
      <c r="N17" s="24"/>
      <c r="O17" s="24"/>
      <c r="P17" s="24"/>
      <c r="Q17" s="25"/>
    </row>
    <row r="19" spans="2:17" ht="17.25" customHeight="1" x14ac:dyDescent="0.35">
      <c r="B19" s="4" t="s">
        <v>111</v>
      </c>
      <c r="C19" s="13"/>
      <c r="L19" s="27"/>
    </row>
    <row r="21" spans="2:17" ht="17.25" customHeight="1" x14ac:dyDescent="0.35">
      <c r="B21" s="66" t="s">
        <v>2</v>
      </c>
      <c r="C21" s="67" t="s">
        <v>3</v>
      </c>
      <c r="D21" s="68">
        <v>44927</v>
      </c>
      <c r="E21" s="67" t="s">
        <v>51</v>
      </c>
      <c r="F21" s="67" t="s">
        <v>52</v>
      </c>
      <c r="G21" s="67" t="s">
        <v>53</v>
      </c>
      <c r="H21" s="67" t="s">
        <v>15</v>
      </c>
    </row>
    <row r="22" spans="2:17" ht="26.25" customHeight="1" x14ac:dyDescent="0.35">
      <c r="B22" s="16" t="s">
        <v>16</v>
      </c>
      <c r="C22" s="17" t="s">
        <v>17</v>
      </c>
      <c r="D22" s="18">
        <f>SUM(D12:F12)</f>
        <v>183.72670915999996</v>
      </c>
      <c r="E22" s="18">
        <f>SUM(G12:I12)</f>
        <v>0</v>
      </c>
      <c r="F22" s="18">
        <f>SUM(J12:L12)</f>
        <v>0</v>
      </c>
      <c r="G22" s="18">
        <f>SUM(M12:O12)</f>
        <v>0</v>
      </c>
      <c r="H22" s="19">
        <f>SUM(D22:G22)</f>
        <v>183.72670915999996</v>
      </c>
      <c r="J22" s="27"/>
    </row>
    <row r="23" spans="2:17" ht="40" x14ac:dyDescent="0.35">
      <c r="B23" s="16" t="s">
        <v>24</v>
      </c>
      <c r="C23" s="17" t="s">
        <v>87</v>
      </c>
      <c r="D23" s="18">
        <f>SUM(D13:F13)</f>
        <v>190.47576995293602</v>
      </c>
      <c r="E23" s="18">
        <f>SUM(G13:I13)</f>
        <v>0</v>
      </c>
      <c r="F23" s="18">
        <f t="shared" ref="F23:F25" si="1">SUM(J13:L13)</f>
        <v>0</v>
      </c>
      <c r="G23" s="18">
        <f>SUM(M13:O13)</f>
        <v>0</v>
      </c>
      <c r="H23" s="19">
        <f t="shared" ref="H23:H25" si="2">SUM(D23:G23)</f>
        <v>190.47576995293602</v>
      </c>
    </row>
    <row r="24" spans="2:17" ht="40" x14ac:dyDescent="0.35">
      <c r="B24" s="16" t="s">
        <v>25</v>
      </c>
      <c r="C24" s="17" t="s">
        <v>21</v>
      </c>
      <c r="D24" s="18">
        <f>SUM(D14:F14)</f>
        <v>94.925661579999982</v>
      </c>
      <c r="E24" s="18">
        <f>SUM(G14:I14)</f>
        <v>0</v>
      </c>
      <c r="F24" s="18">
        <f t="shared" si="1"/>
        <v>0</v>
      </c>
      <c r="G24" s="18">
        <f>SUM(M14:O14)</f>
        <v>0</v>
      </c>
      <c r="H24" s="19">
        <f t="shared" si="2"/>
        <v>94.925661579999982</v>
      </c>
    </row>
    <row r="25" spans="2:17" ht="40" x14ac:dyDescent="0.35">
      <c r="B25" s="16" t="s">
        <v>22</v>
      </c>
      <c r="C25" s="17" t="s">
        <v>23</v>
      </c>
      <c r="D25" s="18">
        <f>SUM(D15:F15)</f>
        <v>134.66934828500001</v>
      </c>
      <c r="E25" s="18">
        <f>SUM(G15:I15)</f>
        <v>0</v>
      </c>
      <c r="F25" s="18">
        <f t="shared" si="1"/>
        <v>0</v>
      </c>
      <c r="G25" s="18">
        <f>SUM(M15:O15)</f>
        <v>0</v>
      </c>
      <c r="H25" s="19">
        <f t="shared" si="2"/>
        <v>134.66934828500001</v>
      </c>
    </row>
    <row r="26" spans="2:17" ht="17.25" customHeight="1" x14ac:dyDescent="0.35">
      <c r="B26" s="21" t="s">
        <v>15</v>
      </c>
      <c r="C26" s="21"/>
      <c r="D26" s="22">
        <f>SUM(D22:D25)</f>
        <v>603.79748897793593</v>
      </c>
      <c r="E26" s="22">
        <f>SUM(E22:E25)</f>
        <v>0</v>
      </c>
      <c r="F26" s="22">
        <f>SUM(F22:F25)</f>
        <v>0</v>
      </c>
      <c r="G26" s="22">
        <f>SUM(G22:G25)</f>
        <v>0</v>
      </c>
      <c r="H26" s="22">
        <f>SUM(H22:H25)</f>
        <v>603.79748897793593</v>
      </c>
    </row>
    <row r="27" spans="2:17" ht="17.25" customHeight="1" x14ac:dyDescent="0.35">
      <c r="F27" s="27"/>
    </row>
    <row r="28" spans="2:17" ht="17.25" customHeight="1" x14ac:dyDescent="0.85">
      <c r="B28" s="32" t="s">
        <v>123</v>
      </c>
      <c r="C28" s="13"/>
      <c r="E28" s="14"/>
      <c r="G28" s="8"/>
    </row>
    <row r="29" spans="2:17" ht="17.25" customHeight="1" x14ac:dyDescent="0.35">
      <c r="E29" s="9"/>
    </row>
    <row r="30" spans="2:17" ht="60" x14ac:dyDescent="0.35">
      <c r="B30" s="66" t="s">
        <v>2</v>
      </c>
      <c r="C30" s="67" t="s">
        <v>3</v>
      </c>
      <c r="D30" s="67" t="s">
        <v>39</v>
      </c>
      <c r="E30" s="67" t="s">
        <v>29</v>
      </c>
      <c r="F30" s="67" t="s">
        <v>30</v>
      </c>
      <c r="G30" s="67" t="s">
        <v>31</v>
      </c>
      <c r="H30" s="67" t="s">
        <v>32</v>
      </c>
      <c r="I30" s="67" t="s">
        <v>33</v>
      </c>
    </row>
    <row r="31" spans="2:17" ht="26.25" customHeight="1" x14ac:dyDescent="0.35">
      <c r="B31" s="28" t="s">
        <v>16</v>
      </c>
      <c r="C31" s="17" t="s">
        <v>17</v>
      </c>
      <c r="D31" s="18">
        <v>6.6265272757687343</v>
      </c>
      <c r="E31" s="18">
        <v>6.8678384873194069</v>
      </c>
      <c r="F31" s="18">
        <v>10.045920574650053</v>
      </c>
      <c r="G31" s="18">
        <v>3.4761327288723676</v>
      </c>
      <c r="H31" s="18">
        <v>3.125776385121251</v>
      </c>
      <c r="I31" s="18">
        <v>2.9597481594918467</v>
      </c>
    </row>
    <row r="32" spans="2:17" ht="40" x14ac:dyDescent="0.35">
      <c r="B32" s="16" t="s">
        <v>24</v>
      </c>
      <c r="C32" s="17" t="s">
        <v>27</v>
      </c>
      <c r="D32" s="18">
        <v>4.5945894356208248</v>
      </c>
      <c r="E32" s="18">
        <v>4.7164341428347365</v>
      </c>
      <c r="F32" s="18">
        <v>7.1210728959887595</v>
      </c>
      <c r="G32" s="18">
        <v>2.5234733185637408</v>
      </c>
      <c r="H32" s="18">
        <v>2.1586034975061201</v>
      </c>
      <c r="I32" s="18">
        <v>2.0954698015231767</v>
      </c>
      <c r="J32" s="14"/>
    </row>
    <row r="33" spans="2:9" ht="26.25" customHeight="1" x14ac:dyDescent="0.35">
      <c r="B33" s="16" t="s">
        <v>25</v>
      </c>
      <c r="C33" s="17" t="s">
        <v>34</v>
      </c>
      <c r="D33" s="18">
        <v>1.3925598389490215</v>
      </c>
      <c r="E33" s="18">
        <v>1.4750760017010751</v>
      </c>
      <c r="F33" s="18">
        <v>1.9448073914962187</v>
      </c>
      <c r="G33" s="18">
        <v>0.86824897641758048</v>
      </c>
      <c r="H33" s="18">
        <v>0.49678423857752702</v>
      </c>
      <c r="I33" s="18">
        <v>0.45235761763652854</v>
      </c>
    </row>
    <row r="34" spans="2:9" ht="40" x14ac:dyDescent="0.35">
      <c r="B34" s="16" t="s">
        <v>22</v>
      </c>
      <c r="C34" s="17" t="s">
        <v>23</v>
      </c>
      <c r="D34" s="18">
        <v>4.370374032962153</v>
      </c>
      <c r="E34" s="18">
        <v>5.5251203275839451</v>
      </c>
      <c r="F34" s="18">
        <v>6.8730656521981972</v>
      </c>
      <c r="G34" s="18">
        <v>4.5253728906725144</v>
      </c>
      <c r="H34" s="18">
        <v>2.6098066485484583</v>
      </c>
      <c r="I34" s="18">
        <v>2.3553712672860523</v>
      </c>
    </row>
    <row r="35" spans="2:9" ht="17.25" customHeight="1" x14ac:dyDescent="0.35">
      <c r="B35" s="29"/>
      <c r="C35" s="21"/>
      <c r="D35" s="23"/>
      <c r="E35" s="23"/>
      <c r="F35" s="23"/>
      <c r="G35" s="23"/>
      <c r="H35" s="23"/>
      <c r="I35" s="23"/>
    </row>
    <row r="36" spans="2:9" ht="17.25" customHeight="1" x14ac:dyDescent="0.35">
      <c r="B36" s="6" t="s">
        <v>76</v>
      </c>
      <c r="C36" s="24"/>
      <c r="D36" s="24"/>
      <c r="E36" s="24"/>
      <c r="F36" s="24"/>
      <c r="G36" s="24"/>
      <c r="H36" s="24"/>
      <c r="I36" s="24"/>
    </row>
    <row r="38" spans="2:9" ht="17.25" customHeight="1" x14ac:dyDescent="0.35">
      <c r="D38" s="30"/>
      <c r="E38" s="30"/>
      <c r="F38" s="30"/>
      <c r="G38" s="30"/>
    </row>
    <row r="39" spans="2:9" ht="17.25" customHeight="1" x14ac:dyDescent="0.35">
      <c r="D39" s="30"/>
      <c r="E39" s="30"/>
      <c r="F39" s="30"/>
      <c r="G39" s="30"/>
    </row>
    <row r="40" spans="2:9" ht="17.25" customHeight="1" x14ac:dyDescent="0.35">
      <c r="D40" s="30"/>
      <c r="E40" s="30"/>
      <c r="F40" s="30"/>
      <c r="G40" s="30"/>
    </row>
    <row r="41" spans="2:9" ht="17.25" customHeight="1" x14ac:dyDescent="0.35">
      <c r="D41" s="30"/>
      <c r="E41" s="30"/>
      <c r="F41" s="30"/>
      <c r="G41" s="30"/>
    </row>
  </sheetData>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0DB05-F7BF-404F-8867-4A87F7E43721}">
  <sheetPr>
    <tabColor theme="4"/>
  </sheetPr>
  <dimension ref="A1"/>
  <sheetViews>
    <sheetView showGridLines="0" topLeftCell="XFD1" workbookViewId="0"/>
  </sheetViews>
  <sheetFormatPr defaultColWidth="0" defaultRowHeight="14.5" x14ac:dyDescent="0.35"/>
  <cols>
    <col min="1" max="16384" width="8.7265625" hidden="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6C3BF-303A-42C5-827F-D6FBA5B18ACA}">
  <dimension ref="A1:W91"/>
  <sheetViews>
    <sheetView showGridLines="0" tabSelected="1"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9"/>
    </row>
    <row r="7" spans="1:3" ht="17.25" customHeight="1" x14ac:dyDescent="0.35">
      <c r="B7" s="3" t="s">
        <v>0</v>
      </c>
      <c r="C7" s="35"/>
    </row>
    <row r="8" spans="1:3" ht="17.25" customHeight="1" x14ac:dyDescent="0.35">
      <c r="B8" s="33"/>
    </row>
    <row r="9" spans="1:3" ht="17.25" customHeight="1" x14ac:dyDescent="0.35">
      <c r="B9" s="32" t="s">
        <v>1</v>
      </c>
      <c r="C9" s="36"/>
    </row>
    <row r="10" spans="1:3" ht="17.25" customHeight="1" x14ac:dyDescent="0.35">
      <c r="B10" s="70" t="s">
        <v>224</v>
      </c>
      <c r="C10" s="36"/>
    </row>
    <row r="11" spans="1:3" ht="17.25" customHeight="1" x14ac:dyDescent="0.35">
      <c r="B11" s="70" t="s">
        <v>181</v>
      </c>
      <c r="C11" s="36"/>
    </row>
    <row r="12" spans="1:3" ht="17.25" customHeight="1" x14ac:dyDescent="0.35">
      <c r="B12" s="70" t="s">
        <v>182</v>
      </c>
      <c r="C12" s="36"/>
    </row>
    <row r="13" spans="1:3" ht="17.25" customHeight="1" x14ac:dyDescent="0.35">
      <c r="B13" s="70" t="s">
        <v>183</v>
      </c>
      <c r="C13" s="36"/>
    </row>
    <row r="14" spans="1:3" ht="17.25" customHeight="1" x14ac:dyDescent="0.35">
      <c r="B14" s="70" t="s">
        <v>184</v>
      </c>
      <c r="C14" s="36"/>
    </row>
    <row r="15" spans="1:3" ht="17.25" customHeight="1" x14ac:dyDescent="0.35">
      <c r="B15" s="70" t="s">
        <v>185</v>
      </c>
      <c r="C15" s="36"/>
    </row>
    <row r="16" spans="1:3" s="10" customFormat="1" ht="17.25" customHeight="1" x14ac:dyDescent="0.35">
      <c r="B16" s="5" t="s">
        <v>148</v>
      </c>
      <c r="C16" s="13"/>
    </row>
    <row r="17" spans="2:23" ht="17.25" customHeight="1" x14ac:dyDescent="0.35">
      <c r="B17" s="37"/>
      <c r="C17" s="36"/>
    </row>
    <row r="18" spans="2:23" ht="17.25" customHeight="1" x14ac:dyDescent="0.35">
      <c r="B18" s="4" t="s">
        <v>173</v>
      </c>
      <c r="C18" s="36"/>
      <c r="N18" s="38"/>
    </row>
    <row r="19" spans="2:23" ht="17.25" customHeight="1" x14ac:dyDescent="0.35">
      <c r="J19" s="33"/>
      <c r="N19" s="39"/>
    </row>
    <row r="20" spans="2:23" ht="17.25" customHeight="1" x14ac:dyDescent="0.35">
      <c r="B20" s="66" t="s">
        <v>2</v>
      </c>
      <c r="C20" s="67" t="s">
        <v>3</v>
      </c>
      <c r="D20" s="67" t="s">
        <v>4</v>
      </c>
      <c r="E20" s="67" t="s">
        <v>174</v>
      </c>
      <c r="F20" s="67" t="s">
        <v>6</v>
      </c>
      <c r="G20" s="67" t="s">
        <v>175</v>
      </c>
      <c r="H20" s="67" t="s">
        <v>176</v>
      </c>
      <c r="I20" s="67" t="s">
        <v>9</v>
      </c>
      <c r="J20" s="67" t="s">
        <v>10</v>
      </c>
      <c r="K20" s="67" t="s">
        <v>177</v>
      </c>
      <c r="L20" s="67" t="s">
        <v>12</v>
      </c>
      <c r="M20" s="67" t="s">
        <v>36</v>
      </c>
      <c r="N20" s="67" t="s">
        <v>13</v>
      </c>
      <c r="O20" s="67" t="s">
        <v>14</v>
      </c>
      <c r="P20" s="67" t="s">
        <v>15</v>
      </c>
    </row>
    <row r="21" spans="2:23" ht="20" x14ac:dyDescent="0.35">
      <c r="B21" s="16" t="s">
        <v>16</v>
      </c>
      <c r="C21" s="17" t="s">
        <v>17</v>
      </c>
      <c r="D21" s="18">
        <v>229.32729870999998</v>
      </c>
      <c r="E21" s="18">
        <v>140.37746283300004</v>
      </c>
      <c r="F21" s="18">
        <v>76.134617429999992</v>
      </c>
      <c r="G21" s="18">
        <v>57.024225210000004</v>
      </c>
      <c r="H21" s="18">
        <v>93.546439140226028</v>
      </c>
      <c r="I21" s="18">
        <v>112.64996492</v>
      </c>
      <c r="J21" s="18">
        <v>167.91960496800101</v>
      </c>
      <c r="K21" s="18">
        <v>261.02642484954902</v>
      </c>
      <c r="L21" s="18"/>
      <c r="M21" s="18"/>
      <c r="N21" s="18"/>
      <c r="O21" s="18"/>
      <c r="P21" s="19">
        <f t="shared" ref="P21:P26" si="0">SUM(D21:O21)</f>
        <v>1138.0060380607761</v>
      </c>
      <c r="S21" s="40"/>
      <c r="T21" s="41"/>
      <c r="U21" s="41"/>
      <c r="V21" s="41"/>
      <c r="W21" s="41"/>
    </row>
    <row r="22" spans="2:23" ht="40" x14ac:dyDescent="0.35">
      <c r="B22" s="16" t="s">
        <v>18</v>
      </c>
      <c r="C22" s="17" t="s">
        <v>19</v>
      </c>
      <c r="D22" s="18">
        <v>126.40450453500002</v>
      </c>
      <c r="E22" s="18">
        <v>255.80240498350003</v>
      </c>
      <c r="F22" s="18">
        <v>270.01647460300006</v>
      </c>
      <c r="G22" s="18">
        <v>342.40554722200011</v>
      </c>
      <c r="H22" s="18">
        <v>470.74449432545293</v>
      </c>
      <c r="I22" s="18">
        <v>470.08328823500005</v>
      </c>
      <c r="J22" s="18">
        <v>558.50072225529186</v>
      </c>
      <c r="K22" s="18">
        <v>497.74047503911504</v>
      </c>
      <c r="L22" s="18"/>
      <c r="M22" s="18"/>
      <c r="N22" s="18"/>
      <c r="O22" s="18"/>
      <c r="P22" s="19">
        <f>SUM(D22:O22)</f>
        <v>2991.6979111983601</v>
      </c>
      <c r="S22" s="40"/>
    </row>
    <row r="23" spans="2:23" ht="40" x14ac:dyDescent="0.35">
      <c r="B23" s="16" t="s">
        <v>20</v>
      </c>
      <c r="C23" s="17" t="s">
        <v>21</v>
      </c>
      <c r="D23" s="18">
        <v>80.926562642000007</v>
      </c>
      <c r="E23" s="18">
        <v>78.932841991499998</v>
      </c>
      <c r="F23" s="18">
        <v>83.835327433000003</v>
      </c>
      <c r="G23" s="18">
        <v>38.439308048999997</v>
      </c>
      <c r="H23" s="18">
        <v>25.988871957000001</v>
      </c>
      <c r="I23" s="18">
        <v>22.616256534000001</v>
      </c>
      <c r="J23" s="18">
        <v>19.886599681</v>
      </c>
      <c r="K23" s="18">
        <v>21.891909699000003</v>
      </c>
      <c r="L23" s="18"/>
      <c r="M23" s="18"/>
      <c r="N23" s="18"/>
      <c r="O23" s="18"/>
      <c r="P23" s="19">
        <f t="shared" si="0"/>
        <v>372.51767798650002</v>
      </c>
      <c r="S23" s="40"/>
    </row>
    <row r="24" spans="2:23" ht="40" x14ac:dyDescent="0.35">
      <c r="B24" s="16" t="s">
        <v>22</v>
      </c>
      <c r="C24" s="17" t="s">
        <v>23</v>
      </c>
      <c r="D24" s="18">
        <v>150.66072438399999</v>
      </c>
      <c r="E24" s="18">
        <v>131.981460688</v>
      </c>
      <c r="F24" s="18">
        <v>105.61067522499998</v>
      </c>
      <c r="G24" s="18">
        <v>167.70195685599998</v>
      </c>
      <c r="H24" s="18">
        <v>145.68284901640504</v>
      </c>
      <c r="I24" s="18">
        <v>147.95089306700001</v>
      </c>
      <c r="J24" s="18">
        <v>105.82797447568099</v>
      </c>
      <c r="K24" s="18">
        <v>210.21236203714301</v>
      </c>
      <c r="L24" s="18"/>
      <c r="M24" s="18"/>
      <c r="N24" s="18"/>
      <c r="O24" s="18"/>
      <c r="P24" s="19">
        <f t="shared" si="0"/>
        <v>1165.6288957492291</v>
      </c>
      <c r="S24" s="40"/>
    </row>
    <row r="25" spans="2:23" ht="20" x14ac:dyDescent="0.35">
      <c r="B25" s="16" t="s">
        <v>41</v>
      </c>
      <c r="C25" s="17" t="s">
        <v>42</v>
      </c>
      <c r="D25" s="18">
        <v>55.141744113807299</v>
      </c>
      <c r="E25" s="18">
        <v>85.877775877796296</v>
      </c>
      <c r="F25" s="18">
        <v>79.893543976809411</v>
      </c>
      <c r="G25" s="18">
        <v>79.771632219816496</v>
      </c>
      <c r="H25" s="18">
        <v>71.855554568805999</v>
      </c>
      <c r="I25" s="18">
        <v>68.562494590804093</v>
      </c>
      <c r="J25" s="18">
        <v>60.389577839803302</v>
      </c>
      <c r="K25" s="18">
        <v>51.146066764792501</v>
      </c>
      <c r="L25" s="18"/>
      <c r="M25" s="18"/>
      <c r="N25" s="18"/>
      <c r="O25" s="18"/>
      <c r="P25" s="19">
        <f t="shared" si="0"/>
        <v>552.63838995243532</v>
      </c>
      <c r="S25" s="40"/>
    </row>
    <row r="26" spans="2:23" ht="17.25" customHeight="1" x14ac:dyDescent="0.35">
      <c r="B26" s="21" t="s">
        <v>15</v>
      </c>
      <c r="C26" s="21"/>
      <c r="D26" s="22">
        <f t="shared" ref="D26:J26" si="1">SUM(D21:D25)</f>
        <v>642.4608343848073</v>
      </c>
      <c r="E26" s="22">
        <f t="shared" si="1"/>
        <v>692.9719463737963</v>
      </c>
      <c r="F26" s="22">
        <f t="shared" si="1"/>
        <v>615.49063866780943</v>
      </c>
      <c r="G26" s="22">
        <f t="shared" si="1"/>
        <v>685.34266955681653</v>
      </c>
      <c r="H26" s="22">
        <f t="shared" si="1"/>
        <v>807.81820900789012</v>
      </c>
      <c r="I26" s="22">
        <f t="shared" si="1"/>
        <v>821.86289734680429</v>
      </c>
      <c r="J26" s="22">
        <f t="shared" si="1"/>
        <v>912.52447921977716</v>
      </c>
      <c r="K26" s="22">
        <f>SUM(K21:K25)</f>
        <v>1042.0172383895997</v>
      </c>
      <c r="L26" s="22">
        <f t="shared" ref="L26:O26" si="2">SUM(L21:L25)</f>
        <v>0</v>
      </c>
      <c r="M26" s="22">
        <f t="shared" si="2"/>
        <v>0</v>
      </c>
      <c r="N26" s="23">
        <f t="shared" si="2"/>
        <v>0</v>
      </c>
      <c r="O26" s="23">
        <f t="shared" si="2"/>
        <v>0</v>
      </c>
      <c r="P26" s="22">
        <f t="shared" si="0"/>
        <v>6220.4889129473004</v>
      </c>
    </row>
    <row r="27" spans="2:23" s="44" customFormat="1" ht="17.25" customHeight="1" x14ac:dyDescent="0.35">
      <c r="B27" s="6" t="s">
        <v>95</v>
      </c>
      <c r="C27" s="42"/>
      <c r="D27" s="42"/>
      <c r="E27" s="42"/>
      <c r="F27" s="42"/>
      <c r="G27" s="42"/>
      <c r="H27" s="42"/>
      <c r="I27" s="42"/>
      <c r="J27" s="42"/>
      <c r="K27" s="42"/>
      <c r="L27" s="42"/>
      <c r="M27" s="42"/>
      <c r="N27" s="42"/>
      <c r="O27" s="42"/>
      <c r="P27" s="42"/>
      <c r="Q27" s="43"/>
    </row>
    <row r="29" spans="2:23" ht="17.25" customHeight="1" x14ac:dyDescent="0.35">
      <c r="B29" s="4" t="s">
        <v>100</v>
      </c>
      <c r="C29" s="36"/>
      <c r="L29" s="45"/>
      <c r="M29" s="46"/>
      <c r="N29" s="46"/>
    </row>
    <row r="30" spans="2:23" ht="17.25" customHeight="1" x14ac:dyDescent="0.35">
      <c r="B30" s="4"/>
      <c r="C30" s="36"/>
      <c r="J30" s="79" t="s">
        <v>125</v>
      </c>
      <c r="K30" s="80"/>
      <c r="L30" s="81"/>
      <c r="M30" s="81"/>
      <c r="N30" s="81"/>
      <c r="O30" s="81"/>
      <c r="P30" s="82"/>
    </row>
    <row r="31" spans="2:23" ht="17.25" customHeight="1" x14ac:dyDescent="0.35">
      <c r="J31" s="10"/>
      <c r="K31" s="10"/>
      <c r="L31" s="10"/>
      <c r="M31" s="83"/>
      <c r="N31" s="83"/>
      <c r="O31" s="10"/>
      <c r="P31" s="10"/>
    </row>
    <row r="32" spans="2:23" ht="20" x14ac:dyDescent="0.35">
      <c r="B32" s="66" t="s">
        <v>2</v>
      </c>
      <c r="C32" s="67" t="s">
        <v>3</v>
      </c>
      <c r="D32" s="67" t="s">
        <v>44</v>
      </c>
      <c r="E32" s="67" t="s">
        <v>45</v>
      </c>
      <c r="F32" s="68" t="s">
        <v>223</v>
      </c>
      <c r="G32" s="67" t="s">
        <v>47</v>
      </c>
      <c r="H32" s="67" t="s">
        <v>15</v>
      </c>
      <c r="J32" s="84" t="s">
        <v>2</v>
      </c>
      <c r="K32" s="85"/>
      <c r="L32" s="86" t="s">
        <v>50</v>
      </c>
      <c r="M32" s="86" t="s">
        <v>51</v>
      </c>
      <c r="N32" s="86" t="s">
        <v>52</v>
      </c>
      <c r="O32" s="86" t="s">
        <v>53</v>
      </c>
      <c r="P32" s="87" t="s">
        <v>15</v>
      </c>
    </row>
    <row r="33" spans="1:16" ht="20" x14ac:dyDescent="0.35">
      <c r="B33" s="16" t="s">
        <v>16</v>
      </c>
      <c r="C33" s="17" t="s">
        <v>17</v>
      </c>
      <c r="D33" s="18">
        <f>SUM(D21:F21)</f>
        <v>445.83937897300001</v>
      </c>
      <c r="E33" s="18">
        <f>SUM(G21:I21)</f>
        <v>263.22062927022603</v>
      </c>
      <c r="F33" s="18">
        <f>SUM(J21:L21)</f>
        <v>428.94602981755003</v>
      </c>
      <c r="G33" s="18">
        <f>SUM(M21:O21)</f>
        <v>0</v>
      </c>
      <c r="H33" s="19">
        <f>SUM(D33:G33)</f>
        <v>1138.0060380607761</v>
      </c>
      <c r="J33" s="88" t="s">
        <v>16</v>
      </c>
      <c r="K33" s="89"/>
      <c r="L33" s="90">
        <v>0.17371183274366597</v>
      </c>
      <c r="M33" s="90">
        <v>0.12535910851878257</v>
      </c>
      <c r="N33" s="90">
        <v>0.32502090313052878</v>
      </c>
      <c r="O33" s="90">
        <v>0.37590815560702279</v>
      </c>
      <c r="P33" s="91">
        <f>SUM(L33:O33)</f>
        <v>1</v>
      </c>
    </row>
    <row r="34" spans="1:16" ht="40" x14ac:dyDescent="0.35">
      <c r="B34" s="16" t="s">
        <v>18</v>
      </c>
      <c r="C34" s="17" t="s">
        <v>19</v>
      </c>
      <c r="D34" s="18">
        <f>SUM(D22:F22)</f>
        <v>652.22338412150009</v>
      </c>
      <c r="E34" s="18">
        <f>SUM(G22:I22)</f>
        <v>1283.233329782453</v>
      </c>
      <c r="F34" s="18">
        <f>SUM(J22:L22)</f>
        <v>1056.2411972944069</v>
      </c>
      <c r="G34" s="18">
        <f>SUM(M22:O22)</f>
        <v>0</v>
      </c>
      <c r="H34" s="19">
        <f t="shared" ref="H34:H37" si="3">SUM(D34:G34)</f>
        <v>2991.6979111983601</v>
      </c>
      <c r="J34" s="92" t="s">
        <v>24</v>
      </c>
      <c r="K34" s="89"/>
      <c r="L34" s="93">
        <v>0.19725674371695032</v>
      </c>
      <c r="M34" s="93">
        <v>0.23682498044328629</v>
      </c>
      <c r="N34" s="93">
        <v>0.29401350420029271</v>
      </c>
      <c r="O34" s="93">
        <v>0.2719047716394708</v>
      </c>
      <c r="P34" s="91">
        <f t="shared" ref="P34:P36" si="4">SUM(L34:O34)</f>
        <v>1</v>
      </c>
    </row>
    <row r="35" spans="1:16" ht="40" x14ac:dyDescent="0.35">
      <c r="B35" s="16" t="s">
        <v>20</v>
      </c>
      <c r="C35" s="17" t="s">
        <v>21</v>
      </c>
      <c r="D35" s="18">
        <f>SUM(D23:F23)</f>
        <v>243.69473206649999</v>
      </c>
      <c r="E35" s="18">
        <f>SUM(G23:I23)</f>
        <v>87.044436539999992</v>
      </c>
      <c r="F35" s="18">
        <f>SUM(J23:L23)</f>
        <v>41.778509380000003</v>
      </c>
      <c r="G35" s="18">
        <f>SUM(M23:O23)</f>
        <v>0</v>
      </c>
      <c r="H35" s="19">
        <f t="shared" si="3"/>
        <v>372.51767798650002</v>
      </c>
      <c r="J35" s="92" t="s">
        <v>25</v>
      </c>
      <c r="K35" s="89"/>
      <c r="L35" s="93">
        <v>0.3326664324339883</v>
      </c>
      <c r="M35" s="93">
        <v>0.21275691627695084</v>
      </c>
      <c r="N35" s="93">
        <v>0.21348882202272532</v>
      </c>
      <c r="O35" s="93">
        <v>0.24108782926633546</v>
      </c>
      <c r="P35" s="91">
        <f t="shared" si="4"/>
        <v>0.99999999999999989</v>
      </c>
    </row>
    <row r="36" spans="1:16" ht="40" x14ac:dyDescent="0.35">
      <c r="B36" s="16" t="s">
        <v>22</v>
      </c>
      <c r="C36" s="17" t="s">
        <v>23</v>
      </c>
      <c r="D36" s="18">
        <f>SUM(D24:F24)</f>
        <v>388.25286029699993</v>
      </c>
      <c r="E36" s="18">
        <f>SUM(G24:I24)</f>
        <v>461.33569893940501</v>
      </c>
      <c r="F36" s="18">
        <f>SUM(J24:L24)</f>
        <v>316.04033651282401</v>
      </c>
      <c r="G36" s="18">
        <f>SUM(M24:O24)</f>
        <v>0</v>
      </c>
      <c r="H36" s="19">
        <f t="shared" si="3"/>
        <v>1165.6288957492291</v>
      </c>
      <c r="J36" s="92" t="s">
        <v>22</v>
      </c>
      <c r="K36" s="89"/>
      <c r="L36" s="93">
        <v>0.22536923220147864</v>
      </c>
      <c r="M36" s="93">
        <v>0.18079930107106329</v>
      </c>
      <c r="N36" s="93">
        <v>0.29277373241018106</v>
      </c>
      <c r="O36" s="93">
        <v>0.30105773431727706</v>
      </c>
      <c r="P36" s="91">
        <f t="shared" si="4"/>
        <v>1</v>
      </c>
    </row>
    <row r="37" spans="1:16" ht="40" x14ac:dyDescent="0.35">
      <c r="B37" s="16" t="s">
        <v>41</v>
      </c>
      <c r="C37" s="17" t="s">
        <v>42</v>
      </c>
      <c r="D37" s="18">
        <f>SUM(D25:F25)</f>
        <v>220.91306396841301</v>
      </c>
      <c r="E37" s="18">
        <f>SUM(G25:I25)</f>
        <v>220.18968137942659</v>
      </c>
      <c r="F37" s="18">
        <f>SUM(J25:L25)</f>
        <v>111.5356446045958</v>
      </c>
      <c r="G37" s="18">
        <f>SUM(M25:O25)</f>
        <v>0</v>
      </c>
      <c r="H37" s="19">
        <f t="shared" si="3"/>
        <v>552.63838995243532</v>
      </c>
      <c r="J37" s="92" t="s">
        <v>41</v>
      </c>
      <c r="K37" s="89"/>
      <c r="L37" s="94" t="s">
        <v>124</v>
      </c>
      <c r="M37" s="94" t="s">
        <v>124</v>
      </c>
      <c r="N37" s="94" t="s">
        <v>124</v>
      </c>
      <c r="O37" s="94" t="s">
        <v>124</v>
      </c>
      <c r="P37" s="19" t="s">
        <v>124</v>
      </c>
    </row>
    <row r="38" spans="1:16" ht="17.25" customHeight="1" x14ac:dyDescent="0.35">
      <c r="B38" s="21" t="s">
        <v>15</v>
      </c>
      <c r="C38" s="21"/>
      <c r="D38" s="22">
        <f>SUM(D33:D37)</f>
        <v>1950.9234194264129</v>
      </c>
      <c r="E38" s="22">
        <f t="shared" ref="E38:H38" si="5">SUM(E33:E37)</f>
        <v>2315.0237759115107</v>
      </c>
      <c r="F38" s="22">
        <f t="shared" si="5"/>
        <v>1954.5417176093767</v>
      </c>
      <c r="G38" s="22">
        <f t="shared" si="5"/>
        <v>0</v>
      </c>
      <c r="H38" s="22">
        <f t="shared" si="5"/>
        <v>6220.4889129472995</v>
      </c>
      <c r="J38" s="95" t="s">
        <v>126</v>
      </c>
      <c r="K38" s="96"/>
      <c r="L38" s="48">
        <v>0.20881107017628733</v>
      </c>
      <c r="M38" s="48">
        <v>0.19220317848502064</v>
      </c>
      <c r="N38" s="48">
        <v>0.29494230111363967</v>
      </c>
      <c r="O38" s="48">
        <v>0.3040434502250523</v>
      </c>
      <c r="P38" s="48">
        <f>SUM(L38:O38)</f>
        <v>0.99999999999999989</v>
      </c>
    </row>
    <row r="39" spans="1:16" ht="17.25" customHeight="1" x14ac:dyDescent="0.35">
      <c r="B39" s="6" t="s">
        <v>131</v>
      </c>
      <c r="C39" s="54"/>
      <c r="D39" s="55"/>
      <c r="E39" s="55"/>
      <c r="F39" s="55"/>
      <c r="G39" s="55"/>
      <c r="H39" s="55"/>
      <c r="J39" s="97"/>
      <c r="K39" s="89"/>
      <c r="L39" s="56"/>
      <c r="M39" s="56"/>
      <c r="N39" s="56"/>
      <c r="O39" s="56"/>
      <c r="P39" s="56"/>
    </row>
    <row r="40" spans="1:16" ht="17.25" customHeight="1" x14ac:dyDescent="0.35">
      <c r="F40" s="45"/>
    </row>
    <row r="41" spans="1:16" ht="17.25" customHeight="1" x14ac:dyDescent="0.35">
      <c r="B41" s="4" t="s">
        <v>132</v>
      </c>
      <c r="C41" s="36"/>
      <c r="L41" s="45"/>
      <c r="M41" s="46"/>
      <c r="N41" s="46"/>
    </row>
    <row r="42" spans="1:16" ht="17.25" customHeight="1" x14ac:dyDescent="0.35">
      <c r="M42" s="46"/>
      <c r="N42" s="46"/>
    </row>
    <row r="43" spans="1:16" ht="40" x14ac:dyDescent="0.35">
      <c r="B43" s="66" t="s">
        <v>2</v>
      </c>
      <c r="C43" s="67" t="s">
        <v>3</v>
      </c>
      <c r="D43" s="68">
        <v>45505</v>
      </c>
      <c r="E43" s="68">
        <v>45139</v>
      </c>
      <c r="F43" s="67" t="s">
        <v>26</v>
      </c>
      <c r="G43" s="67" t="s">
        <v>178</v>
      </c>
      <c r="H43" s="67" t="s">
        <v>179</v>
      </c>
      <c r="I43" s="67" t="s">
        <v>26</v>
      </c>
      <c r="J43" s="67" t="s">
        <v>48</v>
      </c>
      <c r="K43" s="67" t="s">
        <v>49</v>
      </c>
      <c r="L43" s="67" t="s">
        <v>26</v>
      </c>
    </row>
    <row r="44" spans="1:16" ht="20" x14ac:dyDescent="0.35">
      <c r="A44" s="45"/>
      <c r="B44" s="16" t="s">
        <v>16</v>
      </c>
      <c r="C44" s="17" t="s">
        <v>17</v>
      </c>
      <c r="D44" s="18">
        <f>K21</f>
        <v>261.02642484954902</v>
      </c>
      <c r="E44" s="18">
        <f>'[5]Produção de Energia - Ago. 2023'!K12</f>
        <v>268.67369294799994</v>
      </c>
      <c r="F44" s="47">
        <f t="shared" ref="F44:F47" si="6">IFERROR(D44/E44-1,"n.a.")</f>
        <v>-2.846303266442618E-2</v>
      </c>
      <c r="G44" s="18">
        <f>SUM(F33)</f>
        <v>428.94602981755003</v>
      </c>
      <c r="H44" s="18">
        <f>'[5]Produção de Energia - Ago. 2023'!F22</f>
        <v>473.16332060799994</v>
      </c>
      <c r="I44" s="47">
        <f t="shared" ref="I44:I47" si="7">IFERROR(G44/H44-1,"n.a.")</f>
        <v>-9.3450377205130941E-2</v>
      </c>
      <c r="J44" s="18">
        <f>P21</f>
        <v>1138.0060380607761</v>
      </c>
      <c r="K44" s="18">
        <f>'[5]Produção de Energia - Ago. 2023'!P12</f>
        <v>1203.6386668729997</v>
      </c>
      <c r="L44" s="47">
        <f t="shared" ref="L44:L47" si="8">IFERROR(J44/K44-1,"n.a.")</f>
        <v>-5.4528514759943914E-2</v>
      </c>
    </row>
    <row r="45" spans="1:16" ht="40" x14ac:dyDescent="0.35">
      <c r="B45" s="16" t="s">
        <v>24</v>
      </c>
      <c r="C45" s="17" t="s">
        <v>64</v>
      </c>
      <c r="D45" s="18">
        <f t="shared" ref="D45:D48" si="9">K22</f>
        <v>497.74047503911504</v>
      </c>
      <c r="E45" s="18">
        <f>'[5]Produção de Energia - Ago. 2023'!K13</f>
        <v>353.70822493499998</v>
      </c>
      <c r="F45" s="47">
        <f t="shared" si="6"/>
        <v>0.40720639202151299</v>
      </c>
      <c r="G45" s="18">
        <f t="shared" ref="G45:G48" si="10">SUM(F34)</f>
        <v>1056.2411972944069</v>
      </c>
      <c r="H45" s="18">
        <f>'[5]Produção de Energia - Ago. 2023'!F23</f>
        <v>730.95044291999989</v>
      </c>
      <c r="I45" s="47">
        <f t="shared" si="7"/>
        <v>0.44502436180890181</v>
      </c>
      <c r="J45" s="18">
        <f t="shared" ref="J45:J48" si="11">P22</f>
        <v>2991.6979111983601</v>
      </c>
      <c r="K45" s="18">
        <f>'[5]Produção de Energia - Ago. 2023'!P13</f>
        <v>2341.243212261435</v>
      </c>
      <c r="L45" s="47">
        <f t="shared" si="8"/>
        <v>0.27782448894262601</v>
      </c>
    </row>
    <row r="46" spans="1:16" ht="40" x14ac:dyDescent="0.35">
      <c r="B46" s="16" t="s">
        <v>25</v>
      </c>
      <c r="C46" s="17" t="s">
        <v>21</v>
      </c>
      <c r="D46" s="18">
        <f t="shared" si="9"/>
        <v>21.891909699000003</v>
      </c>
      <c r="E46" s="18">
        <f>'[5]Produção de Energia - Ago. 2023'!K14</f>
        <v>56.49332962350001</v>
      </c>
      <c r="F46" s="47">
        <f t="shared" si="6"/>
        <v>-0.61248682198591031</v>
      </c>
      <c r="G46" s="18">
        <f t="shared" si="10"/>
        <v>41.778509380000003</v>
      </c>
      <c r="H46" s="18">
        <f>'[5]Produção de Energia - Ago. 2023'!F24</f>
        <v>109.350164249</v>
      </c>
      <c r="I46" s="47">
        <f t="shared" si="7"/>
        <v>-0.61793830245314818</v>
      </c>
      <c r="J46" s="18">
        <f t="shared" si="11"/>
        <v>372.51767798650002</v>
      </c>
      <c r="K46" s="18">
        <f>'[5]Produção de Energia - Ago. 2023'!P14</f>
        <v>553.99630619563425</v>
      </c>
      <c r="L46" s="47">
        <f t="shared" si="8"/>
        <v>-0.32758093543145061</v>
      </c>
    </row>
    <row r="47" spans="1:16" ht="40" x14ac:dyDescent="0.35">
      <c r="B47" s="16" t="s">
        <v>22</v>
      </c>
      <c r="C47" s="17" t="s">
        <v>23</v>
      </c>
      <c r="D47" s="18">
        <f t="shared" si="9"/>
        <v>210.21236203714301</v>
      </c>
      <c r="E47" s="18">
        <f>'[5]Produção de Energia - Ago. 2023'!K15</f>
        <v>147.39970869200002</v>
      </c>
      <c r="F47" s="47">
        <f t="shared" si="6"/>
        <v>0.4261382461507679</v>
      </c>
      <c r="G47" s="18">
        <f t="shared" si="10"/>
        <v>316.04033651282401</v>
      </c>
      <c r="H47" s="18">
        <f>'[5]Produção de Energia - Ago. 2023'!F25</f>
        <v>305.66179288300009</v>
      </c>
      <c r="I47" s="47">
        <f t="shared" si="7"/>
        <v>3.3954337347607444E-2</v>
      </c>
      <c r="J47" s="18">
        <f t="shared" si="11"/>
        <v>1165.6288957492291</v>
      </c>
      <c r="K47" s="18">
        <f>'[5]Produção de Energia - Ago. 2023'!P15</f>
        <v>983.20846442899995</v>
      </c>
      <c r="L47" s="47">
        <f t="shared" si="8"/>
        <v>0.18553586336969752</v>
      </c>
    </row>
    <row r="48" spans="1:16" ht="20" x14ac:dyDescent="0.35">
      <c r="B48" s="16" t="s">
        <v>41</v>
      </c>
      <c r="C48" s="17" t="s">
        <v>42</v>
      </c>
      <c r="D48" s="18">
        <f t="shared" si="9"/>
        <v>51.146066764792501</v>
      </c>
      <c r="E48" s="18">
        <v>0</v>
      </c>
      <c r="F48" s="47" t="str">
        <f>IFERROR(D48/E48-1,"n.a.")</f>
        <v>n.a.</v>
      </c>
      <c r="G48" s="18">
        <f t="shared" si="10"/>
        <v>111.5356446045958</v>
      </c>
      <c r="H48" s="18">
        <v>0</v>
      </c>
      <c r="I48" s="47" t="str">
        <f>IFERROR(G48/H48-1,"n.a.")</f>
        <v>n.a.</v>
      </c>
      <c r="J48" s="18">
        <f t="shared" si="11"/>
        <v>552.63838995243532</v>
      </c>
      <c r="K48" s="18">
        <v>0</v>
      </c>
      <c r="L48" s="47" t="str">
        <f>IFERROR(J48/K48-1,"n.a.")</f>
        <v>n.a.</v>
      </c>
    </row>
    <row r="49" spans="1:14" ht="17.25" customHeight="1" x14ac:dyDescent="0.35">
      <c r="B49" s="21" t="s">
        <v>15</v>
      </c>
      <c r="C49" s="21"/>
      <c r="D49" s="22">
        <f>SUM(D44:D48)</f>
        <v>1042.0172383895997</v>
      </c>
      <c r="E49" s="22">
        <f>SUM(E44:E48)</f>
        <v>826.27495619849992</v>
      </c>
      <c r="F49" s="48">
        <f>IFERROR(D49/E49-1,"n.a.")</f>
        <v>0.26110228873894492</v>
      </c>
      <c r="G49" s="22">
        <f>SUM(G44:G48)</f>
        <v>1954.5417176093767</v>
      </c>
      <c r="H49" s="22">
        <f>SUM(H44:H48)</f>
        <v>1619.1257206599998</v>
      </c>
      <c r="I49" s="48">
        <f>IFERROR(G49/H49-1,"n.a.")</f>
        <v>0.20715871082120296</v>
      </c>
      <c r="J49" s="22">
        <f>SUM(J44:J48)</f>
        <v>6220.4889129472995</v>
      </c>
      <c r="K49" s="22">
        <f>SUM(K44:K48)</f>
        <v>5082.0866497590687</v>
      </c>
      <c r="L49" s="48">
        <f>IFERROR(J49/K49-1,"n.a.")</f>
        <v>0.22400292274477462</v>
      </c>
    </row>
    <row r="50" spans="1:14" s="51" customFormat="1" ht="15.5" x14ac:dyDescent="0.35">
      <c r="A50" s="49"/>
      <c r="B50" s="7" t="s">
        <v>96</v>
      </c>
      <c r="C50" s="50"/>
      <c r="D50" s="50"/>
      <c r="E50" s="50"/>
      <c r="F50" s="50"/>
      <c r="G50" s="50"/>
      <c r="H50" s="50"/>
      <c r="I50" s="50"/>
    </row>
    <row r="51" spans="1:14" ht="17.25" customHeight="1" x14ac:dyDescent="0.35">
      <c r="B51" s="52"/>
      <c r="C51" s="52"/>
      <c r="D51" s="53"/>
      <c r="E51" s="53"/>
      <c r="F51" s="53"/>
      <c r="G51" s="53"/>
      <c r="H51" s="53"/>
    </row>
    <row r="52" spans="1:14" ht="17.25" customHeight="1" x14ac:dyDescent="0.35">
      <c r="B52" s="4" t="s">
        <v>103</v>
      </c>
      <c r="C52" s="36"/>
      <c r="L52" s="45"/>
      <c r="M52" s="46"/>
      <c r="N52" s="46"/>
    </row>
    <row r="53" spans="1:14" ht="17.25" customHeight="1" x14ac:dyDescent="0.35">
      <c r="D53" s="45"/>
      <c r="E53" s="45"/>
      <c r="F53" s="103"/>
      <c r="M53" s="46"/>
      <c r="N53" s="46"/>
    </row>
    <row r="54" spans="1:14" ht="40" x14ac:dyDescent="0.35">
      <c r="B54" s="66" t="s">
        <v>2</v>
      </c>
      <c r="C54" s="67" t="s">
        <v>3</v>
      </c>
      <c r="D54" s="68">
        <f>D43</f>
        <v>45505</v>
      </c>
      <c r="E54" s="68">
        <f t="shared" ref="E54:F54" si="12">E43</f>
        <v>45139</v>
      </c>
      <c r="F54" s="68" t="str">
        <f t="shared" si="12"/>
        <v>Var.</v>
      </c>
      <c r="G54" s="67" t="s">
        <v>178</v>
      </c>
      <c r="H54" s="67" t="s">
        <v>179</v>
      </c>
      <c r="I54" s="67" t="s">
        <v>26</v>
      </c>
      <c r="J54" s="68" t="str">
        <f>J43</f>
        <v>2024
YTD</v>
      </c>
      <c r="K54" s="68" t="str">
        <f>K43</f>
        <v>2023
YTD</v>
      </c>
      <c r="L54" s="68" t="str">
        <f>L43</f>
        <v>Var.</v>
      </c>
    </row>
    <row r="55" spans="1:14" ht="20" x14ac:dyDescent="0.35">
      <c r="A55" s="104"/>
      <c r="B55" s="16" t="s">
        <v>16</v>
      </c>
      <c r="C55" s="17" t="s">
        <v>17</v>
      </c>
      <c r="D55" s="18">
        <v>261.02642484954902</v>
      </c>
      <c r="E55" s="18">
        <v>268.67369294799994</v>
      </c>
      <c r="F55" s="47">
        <f>IFERROR(D55/E55-1,"n.a.")</f>
        <v>-2.846303266442618E-2</v>
      </c>
      <c r="G55" s="18">
        <v>428.94602981755008</v>
      </c>
      <c r="H55" s="18">
        <v>473.16332060799994</v>
      </c>
      <c r="I55" s="47">
        <f t="shared" ref="I55:I58" si="13">IFERROR(G55/H55-1,"n.a.")</f>
        <v>-9.345037720513083E-2</v>
      </c>
      <c r="J55" s="18">
        <v>1137.9949150545499</v>
      </c>
      <c r="K55" s="18">
        <v>1203.6386668729997</v>
      </c>
      <c r="L55" s="47">
        <f t="shared" ref="L55:L58" si="14">IFERROR(J55/K55-1,"n.a.")</f>
        <v>-5.4537755910575192E-2</v>
      </c>
    </row>
    <row r="56" spans="1:14" ht="40" x14ac:dyDescent="0.35">
      <c r="B56" s="16" t="s">
        <v>24</v>
      </c>
      <c r="C56" s="17" t="s">
        <v>91</v>
      </c>
      <c r="D56" s="18">
        <v>385.53333837624803</v>
      </c>
      <c r="E56" s="18">
        <v>393.73702343499997</v>
      </c>
      <c r="F56" s="47">
        <f t="shared" ref="F56:F58" si="15">IFERROR(D56/E56-1,"n.a.")</f>
        <v>-2.0835442365013557E-2</v>
      </c>
      <c r="G56" s="18">
        <v>793.9472732279628</v>
      </c>
      <c r="H56" s="18">
        <v>814.50961206199986</v>
      </c>
      <c r="I56" s="47">
        <f t="shared" si="13"/>
        <v>-2.5245053624329605E-2</v>
      </c>
      <c r="J56" s="18">
        <v>2230.6948117214247</v>
      </c>
      <c r="K56" s="18">
        <v>2462.8547152880001</v>
      </c>
      <c r="L56" s="47">
        <f t="shared" si="14"/>
        <v>-9.4264554918915389E-2</v>
      </c>
    </row>
    <row r="57" spans="1:14" ht="40" x14ac:dyDescent="0.35">
      <c r="B57" s="16" t="s">
        <v>25</v>
      </c>
      <c r="C57" s="17" t="s">
        <v>92</v>
      </c>
      <c r="D57" s="18">
        <v>21.891909699000003</v>
      </c>
      <c r="E57" s="18">
        <v>25.037536555000006</v>
      </c>
      <c r="F57" s="47">
        <f t="shared" si="15"/>
        <v>-0.12563643588058271</v>
      </c>
      <c r="G57" s="18">
        <v>41.778509380000003</v>
      </c>
      <c r="H57" s="18">
        <v>49.899190224999998</v>
      </c>
      <c r="I57" s="47">
        <f t="shared" si="13"/>
        <v>-0.16274173605589803</v>
      </c>
      <c r="J57" s="18">
        <v>372.31501066750002</v>
      </c>
      <c r="K57" s="18">
        <v>407.94113146913423</v>
      </c>
      <c r="L57" s="47">
        <f t="shared" si="14"/>
        <v>-8.7331524216086032E-2</v>
      </c>
    </row>
    <row r="58" spans="1:14" ht="40" x14ac:dyDescent="0.35">
      <c r="B58" s="16" t="s">
        <v>22</v>
      </c>
      <c r="C58" s="17" t="s">
        <v>23</v>
      </c>
      <c r="D58" s="18">
        <v>210.21236203714301</v>
      </c>
      <c r="E58" s="18">
        <v>147.39970869200002</v>
      </c>
      <c r="F58" s="47">
        <f t="shared" si="15"/>
        <v>0.4261382461507679</v>
      </c>
      <c r="G58" s="18">
        <v>316.04033651282401</v>
      </c>
      <c r="H58" s="18">
        <v>305.66179288300009</v>
      </c>
      <c r="I58" s="47">
        <f t="shared" si="13"/>
        <v>3.3954337347607444E-2</v>
      </c>
      <c r="J58" s="18">
        <v>1165.6065063598239</v>
      </c>
      <c r="K58" s="18">
        <v>983.20846442899995</v>
      </c>
      <c r="L58" s="47">
        <f t="shared" si="14"/>
        <v>0.18551309160743634</v>
      </c>
    </row>
    <row r="59" spans="1:14" ht="17.25" customHeight="1" x14ac:dyDescent="0.35">
      <c r="B59" s="21" t="s">
        <v>15</v>
      </c>
      <c r="C59" s="21"/>
      <c r="D59" s="22">
        <f>SUM(D55:D58)</f>
        <v>878.66403496194016</v>
      </c>
      <c r="E59" s="22">
        <f>SUM(E55:E58)</f>
        <v>834.84796162999987</v>
      </c>
      <c r="F59" s="48">
        <f>IFERROR(D59/E59-1,"n.a.")</f>
        <v>5.2483895686097792E-2</v>
      </c>
      <c r="G59" s="22">
        <f>SUM(G55:G58)</f>
        <v>1580.7121489383369</v>
      </c>
      <c r="H59" s="22">
        <f>SUM(H55:H58)</f>
        <v>1643.2339157779998</v>
      </c>
      <c r="I59" s="48">
        <f>IFERROR(G59/H59-1,"n.a.")</f>
        <v>-3.8048001711345814E-2</v>
      </c>
      <c r="J59" s="22">
        <f>SUM(J55:J58)</f>
        <v>4906.6112438032978</v>
      </c>
      <c r="K59" s="22">
        <f>SUM(K55:K58)</f>
        <v>5057.6429780591343</v>
      </c>
      <c r="L59" s="105">
        <f>IFERROR(J59/K59-1,"n.a.")</f>
        <v>-2.9862079018039944E-2</v>
      </c>
    </row>
    <row r="60" spans="1:14" ht="17.25" customHeight="1" x14ac:dyDescent="0.35">
      <c r="B60" s="5" t="s">
        <v>90</v>
      </c>
      <c r="C60" s="54"/>
      <c r="D60" s="55"/>
      <c r="E60" s="55"/>
      <c r="F60" s="56"/>
      <c r="G60" s="55"/>
      <c r="H60" s="55"/>
      <c r="I60" s="56"/>
    </row>
    <row r="61" spans="1:14" ht="17.25" customHeight="1" x14ac:dyDescent="0.35">
      <c r="B61" s="52"/>
      <c r="C61" s="52"/>
      <c r="D61" s="53"/>
      <c r="E61" s="53"/>
      <c r="F61" s="53"/>
      <c r="G61" s="53"/>
      <c r="H61" s="53"/>
    </row>
    <row r="62" spans="1:14" ht="17.25" customHeight="1" x14ac:dyDescent="0.35">
      <c r="B62" s="4" t="s">
        <v>180</v>
      </c>
      <c r="C62" s="52"/>
      <c r="D62" s="53"/>
      <c r="E62" s="53"/>
      <c r="F62" s="53"/>
      <c r="G62" s="53"/>
      <c r="H62" s="57"/>
    </row>
    <row r="63" spans="1:14" ht="17.25" customHeight="1" x14ac:dyDescent="0.35">
      <c r="E63" s="33"/>
    </row>
    <row r="64" spans="1:14" ht="60" x14ac:dyDescent="0.35">
      <c r="B64" s="66" t="s">
        <v>2</v>
      </c>
      <c r="C64" s="67" t="s">
        <v>3</v>
      </c>
      <c r="D64" s="67" t="s">
        <v>28</v>
      </c>
      <c r="E64" s="67" t="s">
        <v>29</v>
      </c>
      <c r="F64" s="67" t="s">
        <v>30</v>
      </c>
      <c r="G64" s="67" t="s">
        <v>31</v>
      </c>
      <c r="H64" s="67" t="s">
        <v>32</v>
      </c>
      <c r="I64" s="67" t="s">
        <v>33</v>
      </c>
    </row>
    <row r="65" spans="2:10" ht="20" x14ac:dyDescent="0.35">
      <c r="B65" s="28" t="s">
        <v>16</v>
      </c>
      <c r="C65" s="17" t="s">
        <v>17</v>
      </c>
      <c r="D65" s="18">
        <v>9.0944539474835935</v>
      </c>
      <c r="E65" s="18">
        <v>10.116646389042625</v>
      </c>
      <c r="F65" s="18">
        <v>12.337098226739943</v>
      </c>
      <c r="G65" s="18">
        <v>5.4588108086276774</v>
      </c>
      <c r="H65" s="18">
        <v>2.0936787228637006</v>
      </c>
      <c r="I65" s="18">
        <v>2.0936787228637042</v>
      </c>
    </row>
    <row r="66" spans="2:10" ht="40" x14ac:dyDescent="0.35">
      <c r="B66" s="16" t="s">
        <v>55</v>
      </c>
      <c r="C66" s="17" t="s">
        <v>19</v>
      </c>
      <c r="D66" s="18">
        <v>16.889672359040766</v>
      </c>
      <c r="E66" s="18">
        <v>17.918798679235415</v>
      </c>
      <c r="F66" s="18">
        <v>22.816729470419077</v>
      </c>
      <c r="G66" s="18">
        <v>6.4742065467244112</v>
      </c>
      <c r="H66" s="18">
        <v>4.3335535479458009</v>
      </c>
      <c r="I66" s="18">
        <v>4.9500149527712463</v>
      </c>
      <c r="J66" s="38"/>
    </row>
    <row r="67" spans="2:10" ht="20" x14ac:dyDescent="0.35">
      <c r="B67" s="16" t="s">
        <v>129</v>
      </c>
      <c r="C67" s="17" t="s">
        <v>128</v>
      </c>
      <c r="D67" s="18">
        <v>0.22794911887277333</v>
      </c>
      <c r="E67" s="18">
        <v>1.4007975926916922</v>
      </c>
      <c r="F67" s="18">
        <v>0.49669529736728874</v>
      </c>
      <c r="G67" s="18">
        <v>5.1032263848863939E-2</v>
      </c>
      <c r="H67" s="18">
        <v>0.13399064532057825</v>
      </c>
      <c r="I67" s="18">
        <v>0.13399064532057825</v>
      </c>
    </row>
    <row r="68" spans="2:10" ht="40" x14ac:dyDescent="0.35">
      <c r="B68" s="16" t="s">
        <v>22</v>
      </c>
      <c r="C68" s="17" t="s">
        <v>23</v>
      </c>
      <c r="D68" s="18">
        <v>7.2968775374889381</v>
      </c>
      <c r="E68" s="18">
        <v>5.520833088051214</v>
      </c>
      <c r="F68" s="18">
        <v>12.97064803755239</v>
      </c>
      <c r="G68" s="18">
        <v>0.26235252230551942</v>
      </c>
      <c r="H68" s="18">
        <v>3.6263383245273775</v>
      </c>
      <c r="I68" s="18">
        <v>3.6263383245273753</v>
      </c>
    </row>
    <row r="69" spans="2:10" ht="20" x14ac:dyDescent="0.35">
      <c r="B69" s="16" t="s">
        <v>41</v>
      </c>
      <c r="C69" s="17" t="s">
        <v>42</v>
      </c>
      <c r="D69" s="18">
        <v>1.8088963370967741</v>
      </c>
      <c r="E69" s="18">
        <v>1.964161294208211</v>
      </c>
      <c r="F69" s="18">
        <v>3.9600236833333335</v>
      </c>
      <c r="G69" s="18">
        <v>0.460476</v>
      </c>
      <c r="H69" s="18">
        <v>0.83796748218678629</v>
      </c>
      <c r="I69" s="18">
        <v>0.83796748218678607</v>
      </c>
    </row>
    <row r="70" spans="2:10" ht="17.25" customHeight="1" x14ac:dyDescent="0.35">
      <c r="B70" s="29"/>
      <c r="C70" s="21"/>
      <c r="D70" s="23"/>
      <c r="E70" s="23"/>
      <c r="F70" s="23"/>
      <c r="G70" s="23"/>
      <c r="H70" s="23"/>
      <c r="I70" s="23"/>
    </row>
    <row r="71" spans="2:10" ht="17.25" customHeight="1" x14ac:dyDescent="0.35">
      <c r="B71" s="6" t="s">
        <v>130</v>
      </c>
      <c r="C71" s="58"/>
      <c r="D71" s="58"/>
      <c r="E71" s="58"/>
      <c r="F71" s="58"/>
      <c r="G71" s="58"/>
      <c r="H71" s="58"/>
      <c r="I71" s="58"/>
    </row>
    <row r="72" spans="2:10" ht="17.25" customHeight="1" x14ac:dyDescent="0.35">
      <c r="B72" s="10"/>
      <c r="C72" s="10"/>
      <c r="D72" s="10"/>
      <c r="E72" s="10"/>
      <c r="F72" s="10"/>
      <c r="G72" s="10"/>
      <c r="H72" s="10"/>
      <c r="I72" s="10"/>
    </row>
    <row r="73" spans="2:10" ht="17.25" customHeight="1" x14ac:dyDescent="0.3">
      <c r="B73" s="36"/>
      <c r="C73" s="36"/>
      <c r="E73" s="38"/>
      <c r="G73" s="1"/>
    </row>
    <row r="74" spans="2:10" ht="17.25" customHeight="1" x14ac:dyDescent="0.35">
      <c r="E74" s="33"/>
    </row>
    <row r="75" spans="2:10" ht="49" customHeight="1" x14ac:dyDescent="0.35">
      <c r="B75" s="52"/>
      <c r="C75" s="2"/>
      <c r="D75" s="2"/>
      <c r="E75" s="2"/>
      <c r="F75" s="2"/>
      <c r="G75" s="2"/>
      <c r="H75" s="2"/>
      <c r="I75" s="2"/>
    </row>
    <row r="76" spans="2:10" ht="26.25" customHeight="1" x14ac:dyDescent="0.35">
      <c r="B76" s="59"/>
      <c r="C76" s="60"/>
      <c r="D76" s="61"/>
      <c r="E76" s="61"/>
      <c r="F76" s="61"/>
      <c r="G76" s="61"/>
      <c r="H76" s="61"/>
      <c r="I76" s="61"/>
    </row>
    <row r="77" spans="2:10" ht="33" customHeight="1" x14ac:dyDescent="0.35">
      <c r="B77" s="62"/>
      <c r="C77" s="60"/>
      <c r="D77" s="63"/>
      <c r="E77" s="63"/>
      <c r="F77" s="63"/>
      <c r="G77" s="63"/>
      <c r="H77" s="63"/>
      <c r="I77" s="63"/>
    </row>
    <row r="78" spans="2:10" ht="26.25" customHeight="1" x14ac:dyDescent="0.35">
      <c r="B78" s="62"/>
      <c r="C78" s="60"/>
      <c r="D78" s="63"/>
      <c r="E78" s="63"/>
      <c r="F78" s="63"/>
      <c r="G78" s="63"/>
      <c r="H78" s="63"/>
      <c r="I78" s="63"/>
    </row>
    <row r="79" spans="2:10" ht="33" customHeight="1" x14ac:dyDescent="0.35">
      <c r="B79" s="62"/>
      <c r="C79" s="60"/>
      <c r="D79" s="63"/>
      <c r="E79" s="63"/>
      <c r="F79" s="63"/>
      <c r="G79" s="63"/>
      <c r="H79" s="63"/>
      <c r="I79" s="63"/>
    </row>
    <row r="80" spans="2:10" ht="17.25" customHeight="1" x14ac:dyDescent="0.35">
      <c r="B80" s="64"/>
      <c r="C80" s="52"/>
      <c r="D80" s="65"/>
      <c r="E80" s="65"/>
      <c r="F80" s="65"/>
      <c r="G80" s="65"/>
      <c r="H80" s="65"/>
      <c r="I80" s="65"/>
    </row>
    <row r="81" spans="2:9" ht="17.25" customHeight="1" x14ac:dyDescent="0.35">
      <c r="B81" s="142"/>
      <c r="C81" s="142"/>
      <c r="D81" s="142"/>
      <c r="E81" s="142"/>
      <c r="F81" s="142"/>
      <c r="G81" s="142"/>
      <c r="H81" s="142"/>
      <c r="I81" s="142"/>
    </row>
    <row r="83" spans="2:9" ht="17.25" customHeight="1" x14ac:dyDescent="0.3">
      <c r="B83" s="36"/>
      <c r="C83" s="36"/>
      <c r="E83" s="38"/>
      <c r="G83" s="1"/>
    </row>
    <row r="84" spans="2:9" ht="17.25" customHeight="1" x14ac:dyDescent="0.35">
      <c r="E84" s="33"/>
    </row>
    <row r="85" spans="2:9" ht="49" customHeight="1" x14ac:dyDescent="0.35">
      <c r="B85" s="52"/>
      <c r="C85" s="2"/>
      <c r="D85" s="2"/>
      <c r="E85" s="2"/>
      <c r="F85" s="2"/>
      <c r="G85" s="2"/>
      <c r="H85" s="2"/>
      <c r="I85" s="2"/>
    </row>
    <row r="86" spans="2:9" ht="26.15" customHeight="1" x14ac:dyDescent="0.35">
      <c r="B86" s="59"/>
      <c r="C86" s="60"/>
      <c r="D86" s="61"/>
      <c r="E86" s="61"/>
      <c r="F86" s="61"/>
      <c r="G86" s="61"/>
      <c r="H86" s="61"/>
      <c r="I86" s="61"/>
    </row>
    <row r="87" spans="2:9" ht="33" customHeight="1" x14ac:dyDescent="0.35">
      <c r="B87" s="62"/>
      <c r="C87" s="60"/>
      <c r="D87" s="63"/>
      <c r="E87" s="63"/>
      <c r="F87" s="63"/>
      <c r="G87" s="63"/>
      <c r="H87" s="63"/>
      <c r="I87" s="63"/>
    </row>
    <row r="88" spans="2:9" ht="26.25" customHeight="1" x14ac:dyDescent="0.35">
      <c r="B88" s="62"/>
      <c r="C88" s="60"/>
      <c r="D88" s="63"/>
      <c r="E88" s="63"/>
      <c r="F88" s="63"/>
      <c r="G88" s="63"/>
      <c r="H88" s="63"/>
      <c r="I88" s="63"/>
    </row>
    <row r="89" spans="2:9" ht="33" customHeight="1" x14ac:dyDescent="0.35">
      <c r="B89" s="62"/>
      <c r="C89" s="60"/>
      <c r="D89" s="63"/>
      <c r="E89" s="63"/>
      <c r="F89" s="63"/>
      <c r="G89" s="63"/>
      <c r="H89" s="63"/>
      <c r="I89" s="63"/>
    </row>
    <row r="90" spans="2:9" ht="17.25" customHeight="1" x14ac:dyDescent="0.35">
      <c r="B90" s="64"/>
      <c r="C90" s="52"/>
      <c r="D90" s="65"/>
      <c r="E90" s="65"/>
      <c r="F90" s="65"/>
      <c r="G90" s="65"/>
      <c r="H90" s="65"/>
      <c r="I90" s="65"/>
    </row>
    <row r="91" spans="2:9" ht="17.25" customHeight="1" x14ac:dyDescent="0.35">
      <c r="B91" s="142"/>
      <c r="C91" s="142"/>
      <c r="D91" s="142"/>
      <c r="E91" s="142"/>
      <c r="F91" s="142"/>
      <c r="G91" s="142"/>
      <c r="H91" s="142"/>
      <c r="I91" s="142"/>
    </row>
  </sheetData>
  <mergeCells count="2">
    <mergeCell ref="B81:I81"/>
    <mergeCell ref="B91:I91"/>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EB186-5F65-4840-A7BE-46480DCD4842}">
  <dimension ref="A1:W91"/>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9"/>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167</v>
      </c>
      <c r="C10" s="36"/>
    </row>
    <row r="11" spans="1:3" ht="17.25" customHeight="1" x14ac:dyDescent="0.35">
      <c r="B11" s="70" t="s">
        <v>169</v>
      </c>
      <c r="C11" s="36"/>
    </row>
    <row r="12" spans="1:3" ht="17.25" customHeight="1" x14ac:dyDescent="0.35">
      <c r="B12" s="70" t="s">
        <v>168</v>
      </c>
      <c r="C12" s="36"/>
    </row>
    <row r="13" spans="1:3" ht="17.25" customHeight="1" x14ac:dyDescent="0.35">
      <c r="B13" s="70" t="s">
        <v>170</v>
      </c>
      <c r="C13" s="36"/>
    </row>
    <row r="14" spans="1:3" ht="17.25" customHeight="1" x14ac:dyDescent="0.35">
      <c r="B14" s="70" t="s">
        <v>171</v>
      </c>
      <c r="C14" s="36"/>
    </row>
    <row r="15" spans="1:3" ht="17.25" customHeight="1" x14ac:dyDescent="0.35">
      <c r="B15" s="70" t="s">
        <v>172</v>
      </c>
      <c r="C15" s="36"/>
    </row>
    <row r="16" spans="1:3" s="10" customFormat="1" ht="17.25" customHeight="1" x14ac:dyDescent="0.35">
      <c r="B16" s="5" t="s">
        <v>148</v>
      </c>
      <c r="C16" s="13"/>
    </row>
    <row r="17" spans="2:23" ht="17.25" customHeight="1" x14ac:dyDescent="0.35">
      <c r="B17" s="37"/>
      <c r="C17" s="36"/>
    </row>
    <row r="18" spans="2:23" ht="17.25" customHeight="1" x14ac:dyDescent="0.35">
      <c r="B18" s="4" t="s">
        <v>166</v>
      </c>
      <c r="C18" s="36"/>
      <c r="N18" s="38"/>
    </row>
    <row r="19" spans="2:23" ht="17.25" customHeight="1" x14ac:dyDescent="0.35">
      <c r="J19" s="33"/>
      <c r="N19" s="39"/>
    </row>
    <row r="20" spans="2:23" ht="17.25" customHeight="1" x14ac:dyDescent="0.35">
      <c r="B20" s="66" t="s">
        <v>2</v>
      </c>
      <c r="C20" s="67" t="s">
        <v>3</v>
      </c>
      <c r="D20" s="67" t="s">
        <v>4</v>
      </c>
      <c r="E20" s="67" t="s">
        <v>5</v>
      </c>
      <c r="F20" s="67" t="s">
        <v>6</v>
      </c>
      <c r="G20" s="67" t="s">
        <v>7</v>
      </c>
      <c r="H20" s="67" t="s">
        <v>8</v>
      </c>
      <c r="I20" s="67" t="s">
        <v>9</v>
      </c>
      <c r="J20" s="67" t="s">
        <v>162</v>
      </c>
      <c r="K20" s="67" t="s">
        <v>11</v>
      </c>
      <c r="L20" s="67" t="s">
        <v>12</v>
      </c>
      <c r="M20" s="67" t="s">
        <v>36</v>
      </c>
      <c r="N20" s="67" t="s">
        <v>13</v>
      </c>
      <c r="O20" s="67" t="s">
        <v>14</v>
      </c>
      <c r="P20" s="67" t="s">
        <v>15</v>
      </c>
    </row>
    <row r="21" spans="2:23" ht="20" x14ac:dyDescent="0.35">
      <c r="B21" s="16" t="s">
        <v>16</v>
      </c>
      <c r="C21" s="17" t="s">
        <v>17</v>
      </c>
      <c r="D21" s="18">
        <v>229.32729870999998</v>
      </c>
      <c r="E21" s="18">
        <v>140.37746283300004</v>
      </c>
      <c r="F21" s="18">
        <v>76.134617429999992</v>
      </c>
      <c r="G21" s="18">
        <v>57.024225210000004</v>
      </c>
      <c r="H21" s="18">
        <v>93.546439140226028</v>
      </c>
      <c r="I21" s="18">
        <v>112.64996492</v>
      </c>
      <c r="J21" s="18">
        <v>167.91960496800101</v>
      </c>
      <c r="K21" s="18"/>
      <c r="L21" s="18"/>
      <c r="M21" s="18"/>
      <c r="N21" s="18"/>
      <c r="O21" s="18"/>
      <c r="P21" s="19">
        <f t="shared" ref="P21:P26" si="0">SUM(D21:O21)</f>
        <v>876.97961321122716</v>
      </c>
      <c r="S21" s="40"/>
      <c r="T21" s="41"/>
      <c r="U21" s="41"/>
      <c r="V21" s="41"/>
      <c r="W21" s="41"/>
    </row>
    <row r="22" spans="2:23" ht="40" x14ac:dyDescent="0.35">
      <c r="B22" s="16" t="s">
        <v>18</v>
      </c>
      <c r="C22" s="17" t="s">
        <v>19</v>
      </c>
      <c r="D22" s="18">
        <v>126.40450453500002</v>
      </c>
      <c r="E22" s="18">
        <v>255.80240498350003</v>
      </c>
      <c r="F22" s="18">
        <v>270.01647460300006</v>
      </c>
      <c r="G22" s="18">
        <v>342.40554722200011</v>
      </c>
      <c r="H22" s="18">
        <v>470.74449432545293</v>
      </c>
      <c r="I22" s="18">
        <v>470.08328823500005</v>
      </c>
      <c r="J22" s="18">
        <v>558.50072225529186</v>
      </c>
      <c r="K22" s="18"/>
      <c r="L22" s="18"/>
      <c r="M22" s="18"/>
      <c r="N22" s="18"/>
      <c r="O22" s="18"/>
      <c r="P22" s="19">
        <f>SUM(D22:O22)</f>
        <v>2493.9574361592449</v>
      </c>
      <c r="S22" s="40"/>
    </row>
    <row r="23" spans="2:23" ht="40" x14ac:dyDescent="0.35">
      <c r="B23" s="16" t="s">
        <v>20</v>
      </c>
      <c r="C23" s="17" t="s">
        <v>21</v>
      </c>
      <c r="D23" s="18">
        <v>80.926562642000007</v>
      </c>
      <c r="E23" s="18">
        <v>78.932841991499998</v>
      </c>
      <c r="F23" s="18">
        <v>83.835327433000003</v>
      </c>
      <c r="G23" s="18">
        <v>38.439308048999997</v>
      </c>
      <c r="H23" s="18">
        <v>25.988871957000001</v>
      </c>
      <c r="I23" s="18">
        <v>22.616256534000001</v>
      </c>
      <c r="J23" s="18">
        <v>19.886599681</v>
      </c>
      <c r="K23" s="18"/>
      <c r="L23" s="18"/>
      <c r="M23" s="18"/>
      <c r="N23" s="18"/>
      <c r="O23" s="18"/>
      <c r="P23" s="19">
        <f t="shared" si="0"/>
        <v>350.62576828750002</v>
      </c>
      <c r="S23" s="40"/>
    </row>
    <row r="24" spans="2:23" ht="40" x14ac:dyDescent="0.35">
      <c r="B24" s="16" t="s">
        <v>22</v>
      </c>
      <c r="C24" s="17" t="s">
        <v>23</v>
      </c>
      <c r="D24" s="18">
        <v>150.66072438399999</v>
      </c>
      <c r="E24" s="18">
        <v>131.981460688</v>
      </c>
      <c r="F24" s="18">
        <v>105.61067522499998</v>
      </c>
      <c r="G24" s="18">
        <v>167.70195685599998</v>
      </c>
      <c r="H24" s="18">
        <v>145.68284901640504</v>
      </c>
      <c r="I24" s="18">
        <v>147.95089306700001</v>
      </c>
      <c r="J24" s="18">
        <v>105.82797447568099</v>
      </c>
      <c r="K24" s="18"/>
      <c r="L24" s="18"/>
      <c r="M24" s="18"/>
      <c r="N24" s="18"/>
      <c r="O24" s="18"/>
      <c r="P24" s="19">
        <f t="shared" si="0"/>
        <v>955.41653371208599</v>
      </c>
      <c r="S24" s="40"/>
    </row>
    <row r="25" spans="2:23" ht="20" x14ac:dyDescent="0.35">
      <c r="B25" s="16" t="s">
        <v>41</v>
      </c>
      <c r="C25" s="17" t="s">
        <v>42</v>
      </c>
      <c r="D25" s="18">
        <v>55.141744113807299</v>
      </c>
      <c r="E25" s="18">
        <v>85.877775877796296</v>
      </c>
      <c r="F25" s="18">
        <v>79.893543976809411</v>
      </c>
      <c r="G25" s="18">
        <v>79.771632219816496</v>
      </c>
      <c r="H25" s="18">
        <v>71.855554568805999</v>
      </c>
      <c r="I25" s="18">
        <v>68.562494590804093</v>
      </c>
      <c r="J25" s="18">
        <v>60.389577839803302</v>
      </c>
      <c r="K25" s="18"/>
      <c r="L25" s="18"/>
      <c r="M25" s="18"/>
      <c r="N25" s="18"/>
      <c r="O25" s="18"/>
      <c r="P25" s="19">
        <f t="shared" si="0"/>
        <v>501.49232318764285</v>
      </c>
      <c r="S25" s="40"/>
    </row>
    <row r="26" spans="2:23" ht="17.25" customHeight="1" x14ac:dyDescent="0.35">
      <c r="B26" s="21" t="s">
        <v>15</v>
      </c>
      <c r="C26" s="21"/>
      <c r="D26" s="22">
        <f>SUM(D21:D25)</f>
        <v>642.4608343848073</v>
      </c>
      <c r="E26" s="22">
        <f t="shared" ref="E26:O26" si="1">SUM(E21:E25)</f>
        <v>692.9719463737963</v>
      </c>
      <c r="F26" s="22">
        <f t="shared" si="1"/>
        <v>615.49063866780943</v>
      </c>
      <c r="G26" s="22">
        <f t="shared" si="1"/>
        <v>685.34266955681653</v>
      </c>
      <c r="H26" s="22">
        <f t="shared" si="1"/>
        <v>807.81820900789012</v>
      </c>
      <c r="I26" s="22">
        <f t="shared" si="1"/>
        <v>821.86289734680429</v>
      </c>
      <c r="J26" s="22">
        <f t="shared" si="1"/>
        <v>912.52447921977716</v>
      </c>
      <c r="K26" s="22">
        <f t="shared" si="1"/>
        <v>0</v>
      </c>
      <c r="L26" s="22">
        <f t="shared" si="1"/>
        <v>0</v>
      </c>
      <c r="M26" s="22">
        <f t="shared" si="1"/>
        <v>0</v>
      </c>
      <c r="N26" s="23">
        <f t="shared" si="1"/>
        <v>0</v>
      </c>
      <c r="O26" s="23">
        <f t="shared" si="1"/>
        <v>0</v>
      </c>
      <c r="P26" s="22">
        <f t="shared" si="0"/>
        <v>5178.4716745577007</v>
      </c>
    </row>
    <row r="27" spans="2:23" s="44" customFormat="1" ht="17.25" customHeight="1" x14ac:dyDescent="0.35">
      <c r="B27" s="6" t="s">
        <v>95</v>
      </c>
      <c r="C27" s="42"/>
      <c r="D27" s="42"/>
      <c r="E27" s="42"/>
      <c r="F27" s="42"/>
      <c r="G27" s="42"/>
      <c r="H27" s="42"/>
      <c r="I27" s="42"/>
      <c r="J27" s="42"/>
      <c r="K27" s="42"/>
      <c r="L27" s="42"/>
      <c r="M27" s="42"/>
      <c r="N27" s="42"/>
      <c r="O27" s="42"/>
      <c r="P27" s="42"/>
      <c r="Q27" s="43"/>
    </row>
    <row r="29" spans="2:23" ht="17.25" customHeight="1" x14ac:dyDescent="0.35">
      <c r="B29" s="4" t="s">
        <v>100</v>
      </c>
      <c r="C29" s="36"/>
      <c r="L29" s="45"/>
      <c r="M29" s="46"/>
      <c r="N29" s="46"/>
    </row>
    <row r="30" spans="2:23" ht="17.25" customHeight="1" x14ac:dyDescent="0.35">
      <c r="B30" s="4"/>
      <c r="C30" s="36"/>
      <c r="J30" s="79" t="s">
        <v>125</v>
      </c>
      <c r="K30" s="80"/>
      <c r="L30" s="81"/>
      <c r="M30" s="81"/>
      <c r="N30" s="81"/>
      <c r="O30" s="81"/>
      <c r="P30" s="82"/>
    </row>
    <row r="31" spans="2:23" ht="17.25" customHeight="1" x14ac:dyDescent="0.35">
      <c r="J31" s="10"/>
      <c r="K31" s="10"/>
      <c r="L31" s="10"/>
      <c r="M31" s="83"/>
      <c r="N31" s="83"/>
      <c r="O31" s="10"/>
      <c r="P31" s="10"/>
    </row>
    <row r="32" spans="2:23" ht="20" x14ac:dyDescent="0.35">
      <c r="B32" s="66" t="s">
        <v>2</v>
      </c>
      <c r="C32" s="67" t="s">
        <v>3</v>
      </c>
      <c r="D32" s="67" t="s">
        <v>44</v>
      </c>
      <c r="E32" s="67" t="s">
        <v>45</v>
      </c>
      <c r="F32" s="68">
        <v>45474</v>
      </c>
      <c r="G32" s="67" t="s">
        <v>47</v>
      </c>
      <c r="H32" s="67" t="s">
        <v>15</v>
      </c>
      <c r="J32" s="84" t="s">
        <v>2</v>
      </c>
      <c r="K32" s="85"/>
      <c r="L32" s="86" t="s">
        <v>50</v>
      </c>
      <c r="M32" s="86" t="s">
        <v>51</v>
      </c>
      <c r="N32" s="86" t="s">
        <v>52</v>
      </c>
      <c r="O32" s="86" t="s">
        <v>53</v>
      </c>
      <c r="P32" s="87" t="s">
        <v>15</v>
      </c>
    </row>
    <row r="33" spans="1:16" ht="20" x14ac:dyDescent="0.35">
      <c r="B33" s="16" t="s">
        <v>16</v>
      </c>
      <c r="C33" s="17" t="s">
        <v>17</v>
      </c>
      <c r="D33" s="18">
        <f>SUM(D21:F21)</f>
        <v>445.83937897300001</v>
      </c>
      <c r="E33" s="18">
        <f>SUM(G21:I21)</f>
        <v>263.22062927022603</v>
      </c>
      <c r="F33" s="18">
        <f>SUM(J21:L21)</f>
        <v>167.91960496800101</v>
      </c>
      <c r="G33" s="18">
        <f>SUM(M21:O21)</f>
        <v>0</v>
      </c>
      <c r="H33" s="19">
        <f>SUM(D33:G33)</f>
        <v>876.97961321122716</v>
      </c>
      <c r="J33" s="88" t="s">
        <v>16</v>
      </c>
      <c r="K33" s="89"/>
      <c r="L33" s="90">
        <v>0.17371183274366597</v>
      </c>
      <c r="M33" s="90">
        <v>0.12535910851878257</v>
      </c>
      <c r="N33" s="90">
        <v>0.32502090313052878</v>
      </c>
      <c r="O33" s="90">
        <v>0.37590815560702279</v>
      </c>
      <c r="P33" s="91">
        <f>SUM(L33:O33)</f>
        <v>1</v>
      </c>
    </row>
    <row r="34" spans="1:16" ht="40" x14ac:dyDescent="0.35">
      <c r="B34" s="16" t="s">
        <v>18</v>
      </c>
      <c r="C34" s="17" t="s">
        <v>19</v>
      </c>
      <c r="D34" s="18">
        <f>SUM(D22:F22)</f>
        <v>652.22338412150009</v>
      </c>
      <c r="E34" s="18">
        <f>SUM(G22:I22)</f>
        <v>1283.233329782453</v>
      </c>
      <c r="F34" s="18">
        <f>SUM(J22:L22)</f>
        <v>558.50072225529186</v>
      </c>
      <c r="G34" s="18">
        <f>SUM(M22:O22)</f>
        <v>0</v>
      </c>
      <c r="H34" s="19">
        <f t="shared" ref="H34:H37" si="2">SUM(D34:G34)</f>
        <v>2493.9574361592449</v>
      </c>
      <c r="J34" s="92" t="s">
        <v>24</v>
      </c>
      <c r="K34" s="89"/>
      <c r="L34" s="93">
        <v>0.19725674371695032</v>
      </c>
      <c r="M34" s="93">
        <v>0.23682498044328629</v>
      </c>
      <c r="N34" s="93">
        <v>0.29401350420029271</v>
      </c>
      <c r="O34" s="93">
        <v>0.2719047716394708</v>
      </c>
      <c r="P34" s="91">
        <f t="shared" ref="P34:P36" si="3">SUM(L34:O34)</f>
        <v>1</v>
      </c>
    </row>
    <row r="35" spans="1:16" ht="40" x14ac:dyDescent="0.35">
      <c r="B35" s="16" t="s">
        <v>20</v>
      </c>
      <c r="C35" s="17" t="s">
        <v>21</v>
      </c>
      <c r="D35" s="18">
        <f>SUM(D23:F23)</f>
        <v>243.69473206649999</v>
      </c>
      <c r="E35" s="18">
        <f>SUM(G23:I23)</f>
        <v>87.044436539999992</v>
      </c>
      <c r="F35" s="18">
        <f>SUM(J23:L23)</f>
        <v>19.886599681</v>
      </c>
      <c r="G35" s="18">
        <f>SUM(M23:O23)</f>
        <v>0</v>
      </c>
      <c r="H35" s="19">
        <f t="shared" si="2"/>
        <v>350.62576828750002</v>
      </c>
      <c r="J35" s="92" t="s">
        <v>25</v>
      </c>
      <c r="K35" s="89"/>
      <c r="L35" s="93">
        <v>0.3326664324339883</v>
      </c>
      <c r="M35" s="93">
        <v>0.21275691627695084</v>
      </c>
      <c r="N35" s="93">
        <v>0.21348882202272532</v>
      </c>
      <c r="O35" s="93">
        <v>0.24108782926633546</v>
      </c>
      <c r="P35" s="91">
        <f t="shared" si="3"/>
        <v>0.99999999999999989</v>
      </c>
    </row>
    <row r="36" spans="1:16" ht="40" x14ac:dyDescent="0.35">
      <c r="B36" s="16" t="s">
        <v>22</v>
      </c>
      <c r="C36" s="17" t="s">
        <v>23</v>
      </c>
      <c r="D36" s="18">
        <f>SUM(D24:F24)</f>
        <v>388.25286029699993</v>
      </c>
      <c r="E36" s="18">
        <f>SUM(G24:I24)</f>
        <v>461.33569893940501</v>
      </c>
      <c r="F36" s="18">
        <f>SUM(J24:L24)</f>
        <v>105.82797447568099</v>
      </c>
      <c r="G36" s="18">
        <f>SUM(M24:O24)</f>
        <v>0</v>
      </c>
      <c r="H36" s="19">
        <f t="shared" si="2"/>
        <v>955.41653371208599</v>
      </c>
      <c r="J36" s="92" t="s">
        <v>22</v>
      </c>
      <c r="K36" s="89"/>
      <c r="L36" s="93">
        <v>0.22536923220147864</v>
      </c>
      <c r="M36" s="93">
        <v>0.18079930107106329</v>
      </c>
      <c r="N36" s="93">
        <v>0.29277373241018106</v>
      </c>
      <c r="O36" s="93">
        <v>0.30105773431727706</v>
      </c>
      <c r="P36" s="91">
        <f t="shared" si="3"/>
        <v>1</v>
      </c>
    </row>
    <row r="37" spans="1:16" ht="40" x14ac:dyDescent="0.35">
      <c r="B37" s="16" t="s">
        <v>41</v>
      </c>
      <c r="C37" s="17" t="s">
        <v>42</v>
      </c>
      <c r="D37" s="18">
        <f>SUM(D25:F25)</f>
        <v>220.91306396841301</v>
      </c>
      <c r="E37" s="18">
        <f>SUM(G25:I25)</f>
        <v>220.18968137942659</v>
      </c>
      <c r="F37" s="18">
        <f>SUM(J25:L25)</f>
        <v>60.389577839803302</v>
      </c>
      <c r="G37" s="18">
        <f>SUM(M25:O25)</f>
        <v>0</v>
      </c>
      <c r="H37" s="19">
        <f t="shared" si="2"/>
        <v>501.49232318764285</v>
      </c>
      <c r="J37" s="92" t="s">
        <v>41</v>
      </c>
      <c r="K37" s="89"/>
      <c r="L37" s="94" t="s">
        <v>124</v>
      </c>
      <c r="M37" s="94" t="s">
        <v>124</v>
      </c>
      <c r="N37" s="94" t="s">
        <v>124</v>
      </c>
      <c r="O37" s="94" t="s">
        <v>124</v>
      </c>
      <c r="P37" s="19" t="s">
        <v>124</v>
      </c>
    </row>
    <row r="38" spans="1:16" ht="17.25" customHeight="1" x14ac:dyDescent="0.35">
      <c r="B38" s="21" t="s">
        <v>15</v>
      </c>
      <c r="C38" s="21"/>
      <c r="D38" s="22">
        <f>SUM(D33:D37)</f>
        <v>1950.9234194264129</v>
      </c>
      <c r="E38" s="22">
        <f t="shared" ref="E38:H38" si="4">SUM(E33:E37)</f>
        <v>2315.0237759115107</v>
      </c>
      <c r="F38" s="22">
        <f t="shared" si="4"/>
        <v>912.52447921977716</v>
      </c>
      <c r="G38" s="22">
        <f t="shared" si="4"/>
        <v>0</v>
      </c>
      <c r="H38" s="22">
        <f t="shared" si="4"/>
        <v>5178.4716745577007</v>
      </c>
      <c r="J38" s="95" t="s">
        <v>126</v>
      </c>
      <c r="K38" s="96"/>
      <c r="L38" s="48">
        <v>0.20881107017628733</v>
      </c>
      <c r="M38" s="48">
        <v>0.19220317848502064</v>
      </c>
      <c r="N38" s="48">
        <v>0.29494230111363967</v>
      </c>
      <c r="O38" s="48">
        <v>0.3040434502250523</v>
      </c>
      <c r="P38" s="48">
        <f>SUM(L38:O38)</f>
        <v>0.99999999999999989</v>
      </c>
    </row>
    <row r="39" spans="1:16" ht="17.25" customHeight="1" x14ac:dyDescent="0.35">
      <c r="B39" s="6" t="s">
        <v>131</v>
      </c>
      <c r="C39" s="54"/>
      <c r="D39" s="55"/>
      <c r="E39" s="55"/>
      <c r="F39" s="55"/>
      <c r="G39" s="55"/>
      <c r="H39" s="55"/>
      <c r="J39" s="97"/>
      <c r="K39" s="89"/>
      <c r="L39" s="56"/>
      <c r="M39" s="56"/>
      <c r="N39" s="56"/>
      <c r="O39" s="56"/>
      <c r="P39" s="56"/>
    </row>
    <row r="40" spans="1:16" ht="17.25" customHeight="1" x14ac:dyDescent="0.35">
      <c r="F40" s="45"/>
    </row>
    <row r="41" spans="1:16" ht="17.25" customHeight="1" x14ac:dyDescent="0.35">
      <c r="B41" s="4" t="s">
        <v>132</v>
      </c>
      <c r="C41" s="36"/>
      <c r="L41" s="45"/>
      <c r="M41" s="46"/>
      <c r="N41" s="46"/>
    </row>
    <row r="42" spans="1:16" ht="17.25" customHeight="1" x14ac:dyDescent="0.35">
      <c r="M42" s="46"/>
      <c r="N42" s="46"/>
    </row>
    <row r="43" spans="1:16" ht="40" x14ac:dyDescent="0.35">
      <c r="B43" s="66" t="s">
        <v>2</v>
      </c>
      <c r="C43" s="67" t="s">
        <v>3</v>
      </c>
      <c r="D43" s="69">
        <v>45474</v>
      </c>
      <c r="E43" s="69">
        <v>45108</v>
      </c>
      <c r="F43" s="67" t="s">
        <v>26</v>
      </c>
      <c r="G43" s="68" t="s">
        <v>164</v>
      </c>
      <c r="H43" s="68" t="s">
        <v>165</v>
      </c>
      <c r="I43" s="67" t="s">
        <v>26</v>
      </c>
      <c r="J43" s="101"/>
      <c r="K43" s="101"/>
      <c r="L43" s="101"/>
    </row>
    <row r="44" spans="1:16" ht="20" x14ac:dyDescent="0.35">
      <c r="A44" s="45"/>
      <c r="B44" s="16" t="s">
        <v>16</v>
      </c>
      <c r="C44" s="17" t="s">
        <v>17</v>
      </c>
      <c r="D44" s="18">
        <f>J21</f>
        <v>167.91960496800101</v>
      </c>
      <c r="E44" s="18">
        <f>'Energy Production - Jul. 2023'!J12</f>
        <v>204.48962765999997</v>
      </c>
      <c r="F44" s="47">
        <f>D44/E44-1</f>
        <v>-0.17883558745973693</v>
      </c>
      <c r="G44" s="18">
        <f>P21</f>
        <v>876.97961321122716</v>
      </c>
      <c r="H44" s="18">
        <f>'Energy Production - Jul. 2023'!P12</f>
        <v>934.96497392499987</v>
      </c>
      <c r="I44" s="47">
        <f>G44/H44-1</f>
        <v>-6.2018751857996435E-2</v>
      </c>
      <c r="J44" s="18"/>
      <c r="K44" s="18"/>
      <c r="L44" s="100"/>
    </row>
    <row r="45" spans="1:16" ht="40" x14ac:dyDescent="0.35">
      <c r="B45" s="16" t="s">
        <v>24</v>
      </c>
      <c r="C45" s="17" t="s">
        <v>64</v>
      </c>
      <c r="D45" s="18">
        <f t="shared" ref="D45:D48" si="5">J22</f>
        <v>558.50072225529186</v>
      </c>
      <c r="E45" s="18">
        <f>'Energy Production - Jul. 2023'!J13</f>
        <v>377.24221798499985</v>
      </c>
      <c r="F45" s="47">
        <f t="shared" ref="F45:F47" si="6">D45/E45-1</f>
        <v>0.48048308388829186</v>
      </c>
      <c r="G45" s="18">
        <f t="shared" ref="G45:G48" si="7">P22</f>
        <v>2493.9574361592449</v>
      </c>
      <c r="H45" s="18">
        <f>'Energy Production - Jul. 2023'!P13</f>
        <v>1987.5349873264349</v>
      </c>
      <c r="I45" s="47">
        <f t="shared" ref="I45:I47" si="8">G45/H45-1</f>
        <v>0.25479926243413331</v>
      </c>
      <c r="J45" s="18"/>
      <c r="K45" s="18"/>
      <c r="L45" s="100"/>
    </row>
    <row r="46" spans="1:16" ht="40" x14ac:dyDescent="0.35">
      <c r="B46" s="16" t="s">
        <v>25</v>
      </c>
      <c r="C46" s="17" t="s">
        <v>21</v>
      </c>
      <c r="D46" s="18">
        <f t="shared" si="5"/>
        <v>19.886599681</v>
      </c>
      <c r="E46" s="18">
        <f>'Energy Production - Jul. 2023'!J14</f>
        <v>52.856834625499992</v>
      </c>
      <c r="F46" s="47">
        <f t="shared" si="6"/>
        <v>-0.62376483908088576</v>
      </c>
      <c r="G46" s="18">
        <f t="shared" si="7"/>
        <v>350.62576828750002</v>
      </c>
      <c r="H46" s="18">
        <f>'Energy Production - Jul. 2023'!P14</f>
        <v>497.50297657213429</v>
      </c>
      <c r="I46" s="47">
        <f t="shared" si="8"/>
        <v>-0.2952288030448359</v>
      </c>
      <c r="J46" s="18"/>
      <c r="K46" s="18"/>
      <c r="L46" s="100"/>
    </row>
    <row r="47" spans="1:16" ht="40" x14ac:dyDescent="0.35">
      <c r="B47" s="16" t="s">
        <v>22</v>
      </c>
      <c r="C47" s="17" t="s">
        <v>23</v>
      </c>
      <c r="D47" s="18">
        <f t="shared" si="5"/>
        <v>105.82797447568099</v>
      </c>
      <c r="E47" s="18">
        <f>'Energy Production - Jul. 2023'!J15</f>
        <v>158.26208419100004</v>
      </c>
      <c r="F47" s="47">
        <f t="shared" si="6"/>
        <v>-0.33131188675639123</v>
      </c>
      <c r="G47" s="18">
        <f t="shared" si="7"/>
        <v>955.41653371208599</v>
      </c>
      <c r="H47" s="18">
        <f>'Energy Production - Jul. 2023'!P15</f>
        <v>835.80875573699996</v>
      </c>
      <c r="I47" s="75">
        <f t="shared" si="8"/>
        <v>0.14310424143573153</v>
      </c>
      <c r="J47" s="18"/>
      <c r="K47" s="18"/>
      <c r="L47" s="100"/>
    </row>
    <row r="48" spans="1:16" ht="20" x14ac:dyDescent="0.35">
      <c r="B48" s="16" t="s">
        <v>41</v>
      </c>
      <c r="C48" s="17" t="s">
        <v>42</v>
      </c>
      <c r="D48" s="18">
        <f t="shared" si="5"/>
        <v>60.389577839803302</v>
      </c>
      <c r="E48" s="18">
        <v>0</v>
      </c>
      <c r="F48" s="47" t="str">
        <f>IFERROR(D48/E48-1,"n.a.")</f>
        <v>n.a.</v>
      </c>
      <c r="G48" s="18">
        <f t="shared" si="7"/>
        <v>501.49232318764285</v>
      </c>
      <c r="H48" s="18">
        <v>0</v>
      </c>
      <c r="I48" s="47" t="str">
        <f>IFERROR(G48/H48-1,"n.a.")</f>
        <v>n.a.</v>
      </c>
      <c r="J48" s="18"/>
      <c r="K48" s="18"/>
      <c r="L48" s="100"/>
    </row>
    <row r="49" spans="1:14" ht="17.25" customHeight="1" x14ac:dyDescent="0.35">
      <c r="B49" s="21" t="s">
        <v>15</v>
      </c>
      <c r="C49" s="21"/>
      <c r="D49" s="22">
        <f>SUM(D44:D48)</f>
        <v>912.52447921977716</v>
      </c>
      <c r="E49" s="22">
        <f>SUM(E44:E48)</f>
        <v>792.85076446149992</v>
      </c>
      <c r="F49" s="48">
        <f>D49/E49-1</f>
        <v>0.15094103470980325</v>
      </c>
      <c r="G49" s="22">
        <f>SUM(G44:G48)</f>
        <v>5178.4716745577007</v>
      </c>
      <c r="H49" s="22">
        <f>SUM(H44:H48)</f>
        <v>4255.8116935605685</v>
      </c>
      <c r="I49" s="48">
        <f>G49/H49-1</f>
        <v>0.21680000137064348</v>
      </c>
      <c r="J49" s="55"/>
      <c r="K49" s="55"/>
      <c r="L49" s="102"/>
    </row>
    <row r="50" spans="1:14" s="51" customFormat="1" ht="15.5" x14ac:dyDescent="0.35">
      <c r="A50" s="49"/>
      <c r="B50" s="7" t="s">
        <v>96</v>
      </c>
      <c r="C50" s="50"/>
      <c r="D50" s="50"/>
      <c r="E50" s="50"/>
      <c r="F50" s="50"/>
      <c r="G50" s="50"/>
      <c r="H50" s="50"/>
      <c r="I50" s="50"/>
    </row>
    <row r="51" spans="1:14" ht="17.25" customHeight="1" x14ac:dyDescent="0.35">
      <c r="B51" s="52"/>
      <c r="C51" s="52"/>
      <c r="D51" s="53"/>
      <c r="E51" s="53"/>
      <c r="F51" s="53"/>
      <c r="G51" s="53"/>
      <c r="H51" s="53"/>
    </row>
    <row r="52" spans="1:14" ht="17.25" customHeight="1" x14ac:dyDescent="0.35">
      <c r="B52" s="4" t="s">
        <v>103</v>
      </c>
      <c r="C52" s="36"/>
      <c r="L52" s="45"/>
      <c r="M52" s="46"/>
      <c r="N52" s="46"/>
    </row>
    <row r="53" spans="1:14" ht="17.25" customHeight="1" x14ac:dyDescent="0.35">
      <c r="D53" s="45"/>
      <c r="E53" s="45"/>
      <c r="F53" s="103"/>
      <c r="M53" s="46"/>
      <c r="N53" s="46"/>
    </row>
    <row r="54" spans="1:14" ht="40" x14ac:dyDescent="0.35">
      <c r="B54" s="66" t="s">
        <v>2</v>
      </c>
      <c r="C54" s="67" t="s">
        <v>3</v>
      </c>
      <c r="D54" s="69">
        <v>45474</v>
      </c>
      <c r="E54" s="69">
        <v>45108</v>
      </c>
      <c r="F54" s="67" t="s">
        <v>26</v>
      </c>
      <c r="G54" s="68" t="s">
        <v>164</v>
      </c>
      <c r="H54" s="68" t="s">
        <v>165</v>
      </c>
      <c r="I54" s="67" t="s">
        <v>26</v>
      </c>
      <c r="J54" s="101"/>
      <c r="K54" s="101"/>
      <c r="L54" s="101"/>
    </row>
    <row r="55" spans="1:14" ht="20" x14ac:dyDescent="0.35">
      <c r="A55" s="104"/>
      <c r="B55" s="16" t="s">
        <v>16</v>
      </c>
      <c r="C55" s="17" t="s">
        <v>17</v>
      </c>
      <c r="D55" s="18">
        <v>167.91960496800101</v>
      </c>
      <c r="E55" s="18">
        <v>204.48962765999997</v>
      </c>
      <c r="F55" s="47">
        <f>D55/E55-1</f>
        <v>-0.17883558745973693</v>
      </c>
      <c r="G55" s="18">
        <v>876.96849020500099</v>
      </c>
      <c r="H55" s="18">
        <v>934.96497392499987</v>
      </c>
      <c r="I55" s="47">
        <f>G55/H55-1</f>
        <v>-6.2030648567003133E-2</v>
      </c>
      <c r="J55" s="18"/>
      <c r="K55" s="18"/>
      <c r="L55" s="100"/>
    </row>
    <row r="56" spans="1:14" ht="40" x14ac:dyDescent="0.35">
      <c r="B56" s="16" t="s">
        <v>24</v>
      </c>
      <c r="C56" s="17" t="s">
        <v>91</v>
      </c>
      <c r="D56" s="18">
        <v>408.41393485171483</v>
      </c>
      <c r="E56" s="18">
        <v>420.77258862699989</v>
      </c>
      <c r="F56" s="47">
        <f t="shared" ref="F56:F58" si="9">D56/E56-1</f>
        <v>-2.9371337652036478E-2</v>
      </c>
      <c r="G56" s="18">
        <v>1845.1614733451772</v>
      </c>
      <c r="H56" s="18">
        <v>2069.117691853</v>
      </c>
      <c r="I56" s="47">
        <f t="shared" ref="I56:I59" si="10">G56/H56-1</f>
        <v>-0.10823754462572821</v>
      </c>
      <c r="J56" s="18"/>
      <c r="K56" s="18"/>
      <c r="L56" s="100"/>
    </row>
    <row r="57" spans="1:14" ht="40" x14ac:dyDescent="0.35">
      <c r="B57" s="16" t="s">
        <v>25</v>
      </c>
      <c r="C57" s="17" t="s">
        <v>92</v>
      </c>
      <c r="D57" s="18">
        <v>19.886599681</v>
      </c>
      <c r="E57" s="18">
        <v>24.861653669999992</v>
      </c>
      <c r="F57" s="47">
        <f t="shared" si="9"/>
        <v>-0.20010953635812567</v>
      </c>
      <c r="G57" s="18">
        <v>350.42310096849997</v>
      </c>
      <c r="H57" s="18">
        <v>382.90359491413426</v>
      </c>
      <c r="I57" s="47">
        <f t="shared" si="10"/>
        <v>-8.4826819014112487E-2</v>
      </c>
      <c r="J57" s="18"/>
      <c r="K57" s="18"/>
      <c r="L57" s="100"/>
    </row>
    <row r="58" spans="1:14" ht="40" x14ac:dyDescent="0.35">
      <c r="B58" s="16" t="s">
        <v>22</v>
      </c>
      <c r="C58" s="17" t="s">
        <v>23</v>
      </c>
      <c r="D58" s="18">
        <v>105.82797447568099</v>
      </c>
      <c r="E58" s="18">
        <v>158.26208419100004</v>
      </c>
      <c r="F58" s="47">
        <f t="shared" si="9"/>
        <v>-0.33131188675639123</v>
      </c>
      <c r="G58" s="18">
        <v>955.39414432268086</v>
      </c>
      <c r="H58" s="18">
        <v>835.80875573699996</v>
      </c>
      <c r="I58" s="47">
        <f t="shared" si="10"/>
        <v>0.14307745374147562</v>
      </c>
      <c r="J58" s="18"/>
      <c r="K58" s="18"/>
      <c r="L58" s="100"/>
    </row>
    <row r="59" spans="1:14" ht="17.25" customHeight="1" x14ac:dyDescent="0.35">
      <c r="B59" s="21" t="s">
        <v>15</v>
      </c>
      <c r="C59" s="21"/>
      <c r="D59" s="22">
        <f>SUM(D55:D58)</f>
        <v>702.04811397639685</v>
      </c>
      <c r="E59" s="22">
        <f>SUM(E55:E58)</f>
        <v>808.38595414799988</v>
      </c>
      <c r="F59" s="48">
        <f>D59/E59-1</f>
        <v>-0.13154340402126119</v>
      </c>
      <c r="G59" s="22">
        <f>SUM(G55:G58)</f>
        <v>4027.947208841359</v>
      </c>
      <c r="H59" s="22">
        <f>SUM(H55:H58)</f>
        <v>4222.7950164291342</v>
      </c>
      <c r="I59" s="48">
        <f t="shared" si="10"/>
        <v>-4.6141905261729121E-2</v>
      </c>
      <c r="J59" s="55"/>
      <c r="K59" s="55"/>
      <c r="L59" s="102"/>
    </row>
    <row r="60" spans="1:14" ht="17.25" customHeight="1" x14ac:dyDescent="0.35">
      <c r="B60" s="5" t="s">
        <v>90</v>
      </c>
      <c r="C60" s="54"/>
      <c r="D60" s="55"/>
      <c r="E60" s="55"/>
      <c r="F60" s="56"/>
      <c r="G60" s="55"/>
      <c r="H60" s="55"/>
      <c r="I60" s="56"/>
    </row>
    <row r="61" spans="1:14" ht="17.25" customHeight="1" x14ac:dyDescent="0.35">
      <c r="B61" s="52"/>
      <c r="C61" s="52"/>
      <c r="D61" s="53"/>
      <c r="E61" s="53"/>
      <c r="F61" s="53"/>
      <c r="G61" s="53"/>
      <c r="H61" s="53"/>
    </row>
    <row r="62" spans="1:14" ht="17.25" customHeight="1" x14ac:dyDescent="0.35">
      <c r="B62" s="4" t="s">
        <v>163</v>
      </c>
      <c r="C62" s="52"/>
      <c r="D62" s="53"/>
      <c r="E62" s="53"/>
      <c r="F62" s="53"/>
      <c r="G62" s="53"/>
      <c r="H62" s="57"/>
    </row>
    <row r="63" spans="1:14" ht="17.25" customHeight="1" x14ac:dyDescent="0.35">
      <c r="E63" s="33"/>
    </row>
    <row r="64" spans="1:14" ht="60" x14ac:dyDescent="0.35">
      <c r="B64" s="66" t="s">
        <v>2</v>
      </c>
      <c r="C64" s="67" t="s">
        <v>3</v>
      </c>
      <c r="D64" s="67" t="s">
        <v>28</v>
      </c>
      <c r="E64" s="67" t="s">
        <v>29</v>
      </c>
      <c r="F64" s="67" t="s">
        <v>30</v>
      </c>
      <c r="G64" s="67" t="s">
        <v>31</v>
      </c>
      <c r="H64" s="67" t="s">
        <v>32</v>
      </c>
      <c r="I64" s="67" t="s">
        <v>33</v>
      </c>
    </row>
    <row r="65" spans="2:10" ht="20" x14ac:dyDescent="0.35">
      <c r="B65" s="28" t="s">
        <v>16</v>
      </c>
      <c r="C65" s="17" t="s">
        <v>17</v>
      </c>
      <c r="D65" s="98">
        <v>6.1329122395177453</v>
      </c>
      <c r="E65" s="18">
        <v>6.9600187310102948</v>
      </c>
      <c r="F65" s="18">
        <v>10.443096008656132</v>
      </c>
      <c r="G65" s="18">
        <v>1.2408349231055291</v>
      </c>
      <c r="H65" s="18">
        <v>2.5549527542416035</v>
      </c>
      <c r="I65" s="18">
        <v>2.5549527542416017</v>
      </c>
    </row>
    <row r="66" spans="2:10" ht="40" x14ac:dyDescent="0.35">
      <c r="B66" s="16" t="s">
        <v>55</v>
      </c>
      <c r="C66" s="17" t="s">
        <v>19</v>
      </c>
      <c r="D66" s="18">
        <v>17.752301809326973</v>
      </c>
      <c r="E66" s="18">
        <v>17.890191186255784</v>
      </c>
      <c r="F66" s="18">
        <v>22.19759235999593</v>
      </c>
      <c r="G66" s="18">
        <v>13.530641166185019</v>
      </c>
      <c r="H66" s="18">
        <v>2.374917957690347</v>
      </c>
      <c r="I66" s="18">
        <v>2.738882806123351</v>
      </c>
      <c r="J66" s="38"/>
    </row>
    <row r="67" spans="2:10" ht="20" x14ac:dyDescent="0.35">
      <c r="B67" s="16" t="s">
        <v>129</v>
      </c>
      <c r="C67" s="17" t="s">
        <v>128</v>
      </c>
      <c r="D67" s="18">
        <v>8.4449425482187104E-2</v>
      </c>
      <c r="E67" s="18">
        <v>1.1995683641543839</v>
      </c>
      <c r="F67" s="18">
        <v>0.31581086817119142</v>
      </c>
      <c r="G67" s="18">
        <v>6.1462561426050737E-3</v>
      </c>
      <c r="H67" s="18">
        <v>6.9665844354284162E-2</v>
      </c>
      <c r="I67" s="18">
        <v>6.9665844354284204E-2</v>
      </c>
    </row>
    <row r="68" spans="2:10" ht="40" x14ac:dyDescent="0.35">
      <c r="B68" s="16" t="s">
        <v>22</v>
      </c>
      <c r="C68" s="17" t="s">
        <v>23</v>
      </c>
      <c r="D68" s="18">
        <v>3.8622210500737282</v>
      </c>
      <c r="E68" s="18">
        <v>5.426249035933</v>
      </c>
      <c r="F68" s="18">
        <v>8.3028706504789955</v>
      </c>
      <c r="G68" s="18">
        <v>0.53013063958840634</v>
      </c>
      <c r="H68" s="18">
        <v>2.2798888014768761</v>
      </c>
      <c r="I68" s="18">
        <v>2.2798888014768761</v>
      </c>
    </row>
    <row r="69" spans="2:10" ht="20" x14ac:dyDescent="0.35">
      <c r="B69" s="16" t="s">
        <v>41</v>
      </c>
      <c r="C69" s="17" t="s">
        <v>42</v>
      </c>
      <c r="D69" s="18">
        <v>2.0796784881720431</v>
      </c>
      <c r="E69" s="18">
        <v>2.2288784245601168</v>
      </c>
      <c r="F69" s="18">
        <v>4.6509732333333336</v>
      </c>
      <c r="G69" s="18">
        <v>0.40819144999999996</v>
      </c>
      <c r="H69" s="18">
        <v>1.0686169376085151</v>
      </c>
      <c r="I69" s="18">
        <v>1.0686169376085151</v>
      </c>
    </row>
    <row r="70" spans="2:10" ht="17.25" customHeight="1" x14ac:dyDescent="0.35">
      <c r="B70" s="29"/>
      <c r="C70" s="21"/>
      <c r="D70" s="23"/>
      <c r="E70" s="23"/>
      <c r="F70" s="23"/>
      <c r="G70" s="23"/>
      <c r="H70" s="23"/>
      <c r="I70" s="23"/>
    </row>
    <row r="71" spans="2:10" ht="17.25" customHeight="1" x14ac:dyDescent="0.35">
      <c r="B71" s="6" t="s">
        <v>130</v>
      </c>
      <c r="C71" s="58"/>
      <c r="D71" s="58"/>
      <c r="E71" s="58"/>
      <c r="F71" s="58"/>
      <c r="G71" s="58"/>
      <c r="H71" s="58"/>
      <c r="I71" s="58"/>
    </row>
    <row r="72" spans="2:10" ht="17.25" customHeight="1" x14ac:dyDescent="0.35">
      <c r="B72" s="10"/>
      <c r="C72" s="10"/>
      <c r="D72" s="10"/>
      <c r="E72" s="10"/>
      <c r="F72" s="10"/>
      <c r="G72" s="10"/>
      <c r="H72" s="10"/>
      <c r="I72" s="10"/>
    </row>
    <row r="73" spans="2:10" ht="17.25" customHeight="1" x14ac:dyDescent="0.3">
      <c r="B73" s="36"/>
      <c r="C73" s="36"/>
      <c r="E73" s="38"/>
      <c r="G73" s="1"/>
    </row>
    <row r="74" spans="2:10" ht="17.25" customHeight="1" x14ac:dyDescent="0.35">
      <c r="E74" s="33"/>
    </row>
    <row r="75" spans="2:10" ht="49" customHeight="1" x14ac:dyDescent="0.35">
      <c r="B75" s="52"/>
      <c r="C75" s="2"/>
      <c r="D75" s="2"/>
      <c r="E75" s="2"/>
      <c r="F75" s="2"/>
      <c r="G75" s="2"/>
      <c r="H75" s="2"/>
      <c r="I75" s="2"/>
    </row>
    <row r="76" spans="2:10" ht="26.25" customHeight="1" x14ac:dyDescent="0.35">
      <c r="B76" s="59"/>
      <c r="C76" s="60"/>
      <c r="D76" s="61"/>
      <c r="E76" s="61"/>
      <c r="F76" s="61"/>
      <c r="G76" s="61"/>
      <c r="H76" s="61"/>
      <c r="I76" s="61"/>
    </row>
    <row r="77" spans="2:10" ht="33" customHeight="1" x14ac:dyDescent="0.35">
      <c r="B77" s="62"/>
      <c r="C77" s="60"/>
      <c r="D77" s="63"/>
      <c r="E77" s="63"/>
      <c r="F77" s="63"/>
      <c r="G77" s="63"/>
      <c r="H77" s="63"/>
      <c r="I77" s="63"/>
    </row>
    <row r="78" spans="2:10" ht="26.25" customHeight="1" x14ac:dyDescent="0.35">
      <c r="B78" s="62"/>
      <c r="C78" s="60"/>
      <c r="D78" s="63"/>
      <c r="E78" s="63"/>
      <c r="F78" s="63"/>
      <c r="G78" s="63"/>
      <c r="H78" s="63"/>
      <c r="I78" s="63"/>
    </row>
    <row r="79" spans="2:10" ht="33" customHeight="1" x14ac:dyDescent="0.35">
      <c r="B79" s="62"/>
      <c r="C79" s="60"/>
      <c r="D79" s="63"/>
      <c r="E79" s="63"/>
      <c r="F79" s="63"/>
      <c r="G79" s="63"/>
      <c r="H79" s="63"/>
      <c r="I79" s="63"/>
    </row>
    <row r="80" spans="2:10" ht="17.25" customHeight="1" x14ac:dyDescent="0.35">
      <c r="B80" s="64"/>
      <c r="C80" s="52"/>
      <c r="D80" s="65"/>
      <c r="E80" s="65"/>
      <c r="F80" s="65"/>
      <c r="G80" s="65"/>
      <c r="H80" s="65"/>
      <c r="I80" s="65"/>
    </row>
    <row r="81" spans="2:9" ht="17.25" customHeight="1" x14ac:dyDescent="0.35">
      <c r="B81" s="142"/>
      <c r="C81" s="142"/>
      <c r="D81" s="142"/>
      <c r="E81" s="142"/>
      <c r="F81" s="142"/>
      <c r="G81" s="142"/>
      <c r="H81" s="142"/>
      <c r="I81" s="142"/>
    </row>
    <row r="83" spans="2:9" ht="17.25" customHeight="1" x14ac:dyDescent="0.3">
      <c r="B83" s="36"/>
      <c r="C83" s="36"/>
      <c r="E83" s="38"/>
      <c r="G83" s="1"/>
    </row>
    <row r="84" spans="2:9" ht="17.25" customHeight="1" x14ac:dyDescent="0.35">
      <c r="E84" s="33"/>
    </row>
    <row r="85" spans="2:9" ht="49" customHeight="1" x14ac:dyDescent="0.35">
      <c r="B85" s="52"/>
      <c r="C85" s="2"/>
      <c r="D85" s="2"/>
      <c r="E85" s="2"/>
      <c r="F85" s="2"/>
      <c r="G85" s="2"/>
      <c r="H85" s="2"/>
      <c r="I85" s="2"/>
    </row>
    <row r="86" spans="2:9" ht="26.15" customHeight="1" x14ac:dyDescent="0.35">
      <c r="B86" s="59"/>
      <c r="C86" s="60"/>
      <c r="D86" s="61"/>
      <c r="E86" s="61"/>
      <c r="F86" s="61"/>
      <c r="G86" s="61"/>
      <c r="H86" s="61"/>
      <c r="I86" s="61"/>
    </row>
    <row r="87" spans="2:9" ht="33" customHeight="1" x14ac:dyDescent="0.35">
      <c r="B87" s="62"/>
      <c r="C87" s="60"/>
      <c r="D87" s="63"/>
      <c r="E87" s="63"/>
      <c r="F87" s="63"/>
      <c r="G87" s="63"/>
      <c r="H87" s="63"/>
      <c r="I87" s="63"/>
    </row>
    <row r="88" spans="2:9" ht="26.25" customHeight="1" x14ac:dyDescent="0.35">
      <c r="B88" s="62"/>
      <c r="C88" s="60"/>
      <c r="D88" s="63"/>
      <c r="E88" s="63"/>
      <c r="F88" s="63"/>
      <c r="G88" s="63"/>
      <c r="H88" s="63"/>
      <c r="I88" s="63"/>
    </row>
    <row r="89" spans="2:9" ht="33" customHeight="1" x14ac:dyDescent="0.35">
      <c r="B89" s="62"/>
      <c r="C89" s="60"/>
      <c r="D89" s="63"/>
      <c r="E89" s="63"/>
      <c r="F89" s="63"/>
      <c r="G89" s="63"/>
      <c r="H89" s="63"/>
      <c r="I89" s="63"/>
    </row>
    <row r="90" spans="2:9" ht="17.25" customHeight="1" x14ac:dyDescent="0.35">
      <c r="B90" s="64"/>
      <c r="C90" s="52"/>
      <c r="D90" s="65"/>
      <c r="E90" s="65"/>
      <c r="F90" s="65"/>
      <c r="G90" s="65"/>
      <c r="H90" s="65"/>
      <c r="I90" s="65"/>
    </row>
    <row r="91" spans="2:9" ht="17.25" customHeight="1" x14ac:dyDescent="0.35">
      <c r="B91" s="142"/>
      <c r="C91" s="142"/>
      <c r="D91" s="142"/>
      <c r="E91" s="142"/>
      <c r="F91" s="142"/>
      <c r="G91" s="142"/>
      <c r="H91" s="142"/>
      <c r="I91" s="142"/>
    </row>
  </sheetData>
  <mergeCells count="2">
    <mergeCell ref="B81:I81"/>
    <mergeCell ref="B91:I91"/>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F6D6-E2CB-4172-9AC3-1FA892E2E15F}">
  <dimension ref="A1:W90"/>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9"/>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154</v>
      </c>
      <c r="C10" s="36"/>
    </row>
    <row r="11" spans="1:3" ht="17.25" customHeight="1" x14ac:dyDescent="0.35">
      <c r="B11" s="71" t="s">
        <v>155</v>
      </c>
      <c r="C11" s="36"/>
    </row>
    <row r="12" spans="1:3" ht="17.25" customHeight="1" x14ac:dyDescent="0.35">
      <c r="B12" s="71" t="s">
        <v>158</v>
      </c>
      <c r="C12" s="36"/>
    </row>
    <row r="13" spans="1:3" ht="17.25" customHeight="1" x14ac:dyDescent="0.35">
      <c r="B13" s="99" t="s">
        <v>157</v>
      </c>
      <c r="C13" s="36"/>
    </row>
    <row r="14" spans="1:3" ht="17.25" customHeight="1" x14ac:dyDescent="0.35">
      <c r="B14" s="70" t="s">
        <v>153</v>
      </c>
      <c r="C14" s="36"/>
    </row>
    <row r="15" spans="1:3" s="10" customFormat="1" ht="17.25" customHeight="1" x14ac:dyDescent="0.35">
      <c r="B15" s="5" t="s">
        <v>148</v>
      </c>
      <c r="C15" s="13"/>
    </row>
    <row r="16" spans="1:3" ht="17.25" customHeight="1" x14ac:dyDescent="0.35">
      <c r="B16" s="37"/>
      <c r="C16" s="36"/>
    </row>
    <row r="17" spans="2:23" ht="17.25" customHeight="1" x14ac:dyDescent="0.35">
      <c r="B17" s="4" t="s">
        <v>151</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152</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57.024225210000004</v>
      </c>
      <c r="H20" s="18">
        <v>93.546439140226028</v>
      </c>
      <c r="I20" s="18">
        <v>112.64996492</v>
      </c>
      <c r="J20" s="18"/>
      <c r="K20" s="18"/>
      <c r="L20" s="18"/>
      <c r="M20" s="18"/>
      <c r="N20" s="18"/>
      <c r="O20" s="18"/>
      <c r="P20" s="19">
        <f t="shared" ref="P20:P25" si="0">SUM(D20:O20)</f>
        <v>709.06000824322609</v>
      </c>
      <c r="S20" s="40"/>
      <c r="T20" s="41"/>
      <c r="U20" s="41"/>
      <c r="V20" s="41"/>
      <c r="W20" s="41"/>
    </row>
    <row r="21" spans="2:23" ht="40" x14ac:dyDescent="0.35">
      <c r="B21" s="16" t="s">
        <v>18</v>
      </c>
      <c r="C21" s="17" t="s">
        <v>19</v>
      </c>
      <c r="D21" s="18">
        <v>126.40450453500002</v>
      </c>
      <c r="E21" s="18">
        <v>255.80240498350003</v>
      </c>
      <c r="F21" s="18">
        <v>270.01647460300006</v>
      </c>
      <c r="G21" s="18">
        <v>342.40554722200011</v>
      </c>
      <c r="H21" s="18">
        <v>470.74449432545293</v>
      </c>
      <c r="I21" s="18">
        <v>470.08328823500005</v>
      </c>
      <c r="J21" s="18"/>
      <c r="K21" s="18"/>
      <c r="L21" s="18"/>
      <c r="M21" s="18"/>
      <c r="N21" s="18"/>
      <c r="O21" s="18"/>
      <c r="P21" s="19">
        <f t="shared" si="0"/>
        <v>1935.4567139039532</v>
      </c>
      <c r="S21" s="40"/>
    </row>
    <row r="22" spans="2:23" ht="40" x14ac:dyDescent="0.35">
      <c r="B22" s="16" t="s">
        <v>20</v>
      </c>
      <c r="C22" s="17" t="s">
        <v>21</v>
      </c>
      <c r="D22" s="18">
        <v>80.926562642000007</v>
      </c>
      <c r="E22" s="18">
        <v>78.932841991499998</v>
      </c>
      <c r="F22" s="18">
        <v>83.835327433000003</v>
      </c>
      <c r="G22" s="18">
        <v>38.439308048999997</v>
      </c>
      <c r="H22" s="18">
        <v>25.988871957000001</v>
      </c>
      <c r="I22" s="18">
        <v>22.616256534000001</v>
      </c>
      <c r="J22" s="18"/>
      <c r="K22" s="18"/>
      <c r="L22" s="18"/>
      <c r="M22" s="18"/>
      <c r="N22" s="18"/>
      <c r="O22" s="18"/>
      <c r="P22" s="19">
        <f t="shared" si="0"/>
        <v>330.73916860650002</v>
      </c>
      <c r="S22" s="40"/>
    </row>
    <row r="23" spans="2:23" ht="40" x14ac:dyDescent="0.35">
      <c r="B23" s="16" t="s">
        <v>22</v>
      </c>
      <c r="C23" s="17" t="s">
        <v>23</v>
      </c>
      <c r="D23" s="18">
        <v>150.66072438399999</v>
      </c>
      <c r="E23" s="18">
        <v>131.981460688</v>
      </c>
      <c r="F23" s="18">
        <v>105.61067522499998</v>
      </c>
      <c r="G23" s="18">
        <v>167.70195685599998</v>
      </c>
      <c r="H23" s="18">
        <v>145.68284901640504</v>
      </c>
      <c r="I23" s="18">
        <v>147.95089306700001</v>
      </c>
      <c r="J23" s="18"/>
      <c r="K23" s="18"/>
      <c r="L23" s="18"/>
      <c r="M23" s="18"/>
      <c r="N23" s="18"/>
      <c r="O23" s="18"/>
      <c r="P23" s="19">
        <f t="shared" si="0"/>
        <v>849.58855923640499</v>
      </c>
      <c r="S23" s="40"/>
    </row>
    <row r="24" spans="2:23" ht="20" x14ac:dyDescent="0.35">
      <c r="B24" s="16" t="s">
        <v>41</v>
      </c>
      <c r="C24" s="17" t="s">
        <v>42</v>
      </c>
      <c r="D24" s="18">
        <v>55.141744113807299</v>
      </c>
      <c r="E24" s="18">
        <v>85.877775877796296</v>
      </c>
      <c r="F24" s="18">
        <v>79.893543976809411</v>
      </c>
      <c r="G24" s="18">
        <v>79.771632219816496</v>
      </c>
      <c r="H24" s="18">
        <v>71.855554568805999</v>
      </c>
      <c r="I24" s="18">
        <v>68.562494590804093</v>
      </c>
      <c r="J24" s="18"/>
      <c r="K24" s="18"/>
      <c r="L24" s="18"/>
      <c r="M24" s="18"/>
      <c r="N24" s="18"/>
      <c r="O24" s="18"/>
      <c r="P24" s="19">
        <f t="shared" si="0"/>
        <v>441.10274534783957</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685.34266955681653</v>
      </c>
      <c r="H25" s="22">
        <f t="shared" si="1"/>
        <v>807.81820900789012</v>
      </c>
      <c r="I25" s="22">
        <f t="shared" si="1"/>
        <v>821.86289734680429</v>
      </c>
      <c r="J25" s="22">
        <f t="shared" si="1"/>
        <v>0</v>
      </c>
      <c r="K25" s="22">
        <f t="shared" si="1"/>
        <v>0</v>
      </c>
      <c r="L25" s="22">
        <f t="shared" si="1"/>
        <v>0</v>
      </c>
      <c r="M25" s="22">
        <f t="shared" si="1"/>
        <v>0</v>
      </c>
      <c r="N25" s="23">
        <f t="shared" si="1"/>
        <v>0</v>
      </c>
      <c r="O25" s="23">
        <f t="shared" si="1"/>
        <v>0</v>
      </c>
      <c r="P25" s="22">
        <f t="shared" si="0"/>
        <v>4265.9471953379234</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263.22062927022603</v>
      </c>
      <c r="F32" s="18">
        <f>SUM(J20:L20)</f>
        <v>0</v>
      </c>
      <c r="G32" s="18">
        <f>SUM(M20:O20)</f>
        <v>0</v>
      </c>
      <c r="H32" s="19">
        <f>SUM(D32:G32)</f>
        <v>709.06000824322609</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1283.233329782453</v>
      </c>
      <c r="F33" s="18">
        <f>SUM(J21:L21)</f>
        <v>0</v>
      </c>
      <c r="G33" s="18">
        <f>SUM(M21:O21)</f>
        <v>0</v>
      </c>
      <c r="H33" s="19">
        <f t="shared" ref="H33:H36" si="2">SUM(D33:G33)</f>
        <v>1935.4567139039532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87.044436539999992</v>
      </c>
      <c r="F34" s="18">
        <f>SUM(J22:L22)</f>
        <v>0</v>
      </c>
      <c r="G34" s="18">
        <f>SUM(M22:O22)</f>
        <v>0</v>
      </c>
      <c r="H34" s="19">
        <f t="shared" si="2"/>
        <v>330.73916860650002</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461.33569893940501</v>
      </c>
      <c r="F35" s="18">
        <f>SUM(J23:L23)</f>
        <v>0</v>
      </c>
      <c r="G35" s="18">
        <f>SUM(M23:O23)</f>
        <v>0</v>
      </c>
      <c r="H35" s="19">
        <f t="shared" si="2"/>
        <v>849.58855923640499</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220.18968137942659</v>
      </c>
      <c r="F36" s="18">
        <f>SUM(J24:L24)</f>
        <v>0</v>
      </c>
      <c r="G36" s="18">
        <f>SUM(M24:O24)</f>
        <v>0</v>
      </c>
      <c r="H36" s="19">
        <f t="shared" si="2"/>
        <v>441.10274534783957</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2315.0237759115107</v>
      </c>
      <c r="F37" s="22">
        <f t="shared" si="4"/>
        <v>0</v>
      </c>
      <c r="G37" s="22">
        <f t="shared" si="4"/>
        <v>0</v>
      </c>
      <c r="H37" s="22">
        <f t="shared" si="4"/>
        <v>4265.9471953379234</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45444</v>
      </c>
      <c r="E42" s="69">
        <v>45078</v>
      </c>
      <c r="F42" s="67" t="s">
        <v>26</v>
      </c>
      <c r="G42" s="68" t="s">
        <v>45</v>
      </c>
      <c r="H42" s="68" t="s">
        <v>51</v>
      </c>
      <c r="I42" s="67" t="s">
        <v>26</v>
      </c>
      <c r="J42" s="67" t="s">
        <v>48</v>
      </c>
      <c r="K42" s="67" t="s">
        <v>49</v>
      </c>
      <c r="L42" s="67" t="s">
        <v>26</v>
      </c>
    </row>
    <row r="43" spans="1:16" ht="20" x14ac:dyDescent="0.35">
      <c r="A43" s="45"/>
      <c r="B43" s="16" t="s">
        <v>16</v>
      </c>
      <c r="C43" s="17" t="s">
        <v>17</v>
      </c>
      <c r="D43" s="18">
        <f>I20</f>
        <v>112.64996492</v>
      </c>
      <c r="E43" s="18">
        <f>'Energy Production - Jun. 2023'!I12</f>
        <v>119.21602959799999</v>
      </c>
      <c r="F43" s="47">
        <f>D43/E43-1</f>
        <v>-5.5077028652446791E-2</v>
      </c>
      <c r="G43" s="18">
        <f>E32</f>
        <v>263.22062927022603</v>
      </c>
      <c r="H43" s="18">
        <f>'Energy Production - Jun. 2023'!E22</f>
        <v>306.18734744399995</v>
      </c>
      <c r="I43" s="47">
        <f>G43/H43-1</f>
        <v>-0.14032819622513082</v>
      </c>
      <c r="J43" s="18">
        <f>P20</f>
        <v>709.06000824322609</v>
      </c>
      <c r="K43" s="18">
        <f>'Energy Production - Jun. 2023'!P12</f>
        <v>730.47534626499987</v>
      </c>
      <c r="L43" s="47">
        <f>J43/K43-1</f>
        <v>-2.9316989452515707E-2</v>
      </c>
    </row>
    <row r="44" spans="1:16" ht="40" x14ac:dyDescent="0.35">
      <c r="B44" s="16" t="s">
        <v>24</v>
      </c>
      <c r="C44" s="17" t="s">
        <v>64</v>
      </c>
      <c r="D44" s="18">
        <f t="shared" ref="D44:D47" si="5">I21</f>
        <v>470.08328823500005</v>
      </c>
      <c r="E44" s="18">
        <f>'Energy Production - Jun. 2023'!I13</f>
        <v>378.85758967800001</v>
      </c>
      <c r="F44" s="47">
        <f t="shared" ref="F44:F48" si="6">D44/E44-1</f>
        <v>0.24079152969994588</v>
      </c>
      <c r="G44" s="18">
        <f t="shared" ref="G44:G47" si="7">E33</f>
        <v>1283.233329782453</v>
      </c>
      <c r="H44" s="18">
        <f>'Energy Production - Jun. 2023'!E23</f>
        <v>878.56428899543494</v>
      </c>
      <c r="I44" s="47">
        <f t="shared" ref="I44:I46" si="8">G44/H44-1</f>
        <v>0.46060265122968214</v>
      </c>
      <c r="J44" s="18">
        <f>P21</f>
        <v>1935.4567139039532</v>
      </c>
      <c r="K44" s="18">
        <f>'Energy Production - Jun. 2023'!P13</f>
        <v>1610.2927693414351</v>
      </c>
      <c r="L44" s="47">
        <f t="shared" ref="L44:L46" si="9">J44/K44-1</f>
        <v>0.2019284634156937</v>
      </c>
    </row>
    <row r="45" spans="1:16" ht="40" x14ac:dyDescent="0.35">
      <c r="B45" s="16" t="s">
        <v>25</v>
      </c>
      <c r="C45" s="17" t="s">
        <v>21</v>
      </c>
      <c r="D45" s="18">
        <f t="shared" si="5"/>
        <v>22.616256534000001</v>
      </c>
      <c r="E45" s="18">
        <f>'Energy Production - Jun. 2023'!I14</f>
        <v>52.495989174999899</v>
      </c>
      <c r="F45" s="47">
        <f t="shared" si="6"/>
        <v>-0.56918124814056248</v>
      </c>
      <c r="G45" s="18">
        <f t="shared" si="7"/>
        <v>87.044436539999992</v>
      </c>
      <c r="H45" s="18">
        <f>'Energy Production - Jun. 2023'!E24</f>
        <v>173.4460804044999</v>
      </c>
      <c r="I45" s="47">
        <f t="shared" si="8"/>
        <v>-0.49814699567150489</v>
      </c>
      <c r="J45" s="18">
        <f>P22</f>
        <v>330.73916860650002</v>
      </c>
      <c r="K45" s="18">
        <f>'Energy Production - Jun. 2023'!P14</f>
        <v>444.64614194663432</v>
      </c>
      <c r="L45" s="47">
        <f t="shared" si="9"/>
        <v>-0.25617443309292276</v>
      </c>
    </row>
    <row r="46" spans="1:16" ht="40" x14ac:dyDescent="0.35">
      <c r="B46" s="16" t="s">
        <v>22</v>
      </c>
      <c r="C46" s="17" t="s">
        <v>23</v>
      </c>
      <c r="D46" s="18">
        <f t="shared" si="5"/>
        <v>147.95089306700001</v>
      </c>
      <c r="E46" s="18">
        <f>'Energy Production - Jun. 2023'!I15</f>
        <v>86.453877192999997</v>
      </c>
      <c r="F46" s="47">
        <f t="shared" si="6"/>
        <v>0.71132744846959062</v>
      </c>
      <c r="G46" s="18">
        <f t="shared" si="7"/>
        <v>461.33569893940501</v>
      </c>
      <c r="H46" s="18">
        <f>'Energy Production - Jun. 2023'!E25</f>
        <v>301.59885521299992</v>
      </c>
      <c r="I46" s="75">
        <f t="shared" si="8"/>
        <v>0.5296334550527162</v>
      </c>
      <c r="J46" s="18">
        <f>P23</f>
        <v>849.58855923640499</v>
      </c>
      <c r="K46" s="18">
        <f>'Energy Production - Jun. 2023'!P15</f>
        <v>677.54667154599997</v>
      </c>
      <c r="L46" s="75">
        <f t="shared" si="9"/>
        <v>0.25391887365905941</v>
      </c>
    </row>
    <row r="47" spans="1:16" ht="20" x14ac:dyDescent="0.35">
      <c r="B47" s="16" t="s">
        <v>41</v>
      </c>
      <c r="C47" s="17" t="s">
        <v>42</v>
      </c>
      <c r="D47" s="18">
        <f t="shared" si="5"/>
        <v>68.562494590804093</v>
      </c>
      <c r="E47" s="18">
        <v>0</v>
      </c>
      <c r="F47" s="47" t="str">
        <f>IFERROR(D47/E47-1,"n.a.")</f>
        <v>n.a.</v>
      </c>
      <c r="G47" s="18">
        <f t="shared" si="7"/>
        <v>220.18968137942659</v>
      </c>
      <c r="H47" s="18">
        <v>0</v>
      </c>
      <c r="I47" s="47" t="str">
        <f>IFERROR(G47/H47-1,"n.a.")</f>
        <v>n.a.</v>
      </c>
      <c r="J47" s="18">
        <f>P24</f>
        <v>441.10274534783957</v>
      </c>
      <c r="K47" s="18">
        <v>0</v>
      </c>
      <c r="L47" s="47" t="str">
        <f>IFERROR(J47/K47-1,"n.a.")</f>
        <v>n.a.</v>
      </c>
    </row>
    <row r="48" spans="1:16" ht="17.25" customHeight="1" x14ac:dyDescent="0.35">
      <c r="B48" s="21" t="s">
        <v>15</v>
      </c>
      <c r="C48" s="21"/>
      <c r="D48" s="22">
        <f>SUM(D43:D47)</f>
        <v>821.86289734680429</v>
      </c>
      <c r="E48" s="22">
        <f>SUM(E43:E47)</f>
        <v>637.02348564399995</v>
      </c>
      <c r="F48" s="48">
        <f t="shared" si="6"/>
        <v>0.29016106292524002</v>
      </c>
      <c r="G48" s="22">
        <f>SUM(G43:G47)</f>
        <v>2315.0237759115107</v>
      </c>
      <c r="H48" s="22">
        <f>SUM(H43:H47)</f>
        <v>1659.7965720569348</v>
      </c>
      <c r="I48" s="48">
        <f>G48/H48-1</f>
        <v>0.39476356011663105</v>
      </c>
      <c r="J48" s="72">
        <f>SUM(J43:J47)</f>
        <v>4265.9471953379234</v>
      </c>
      <c r="K48" s="72">
        <f>SUM(K43:K47)</f>
        <v>3462.9609290990693</v>
      </c>
      <c r="L48" s="73">
        <f>J48/K48-1</f>
        <v>0.23187852322889491</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45474</v>
      </c>
      <c r="E53" s="69">
        <v>45108</v>
      </c>
      <c r="F53" s="67" t="s">
        <v>26</v>
      </c>
      <c r="G53" s="68" t="s">
        <v>45</v>
      </c>
      <c r="H53" s="68" t="s">
        <v>51</v>
      </c>
      <c r="I53" s="67" t="s">
        <v>26</v>
      </c>
      <c r="J53" s="67" t="s">
        <v>48</v>
      </c>
      <c r="K53" s="67" t="s">
        <v>49</v>
      </c>
      <c r="L53" s="67" t="s">
        <v>26</v>
      </c>
    </row>
    <row r="54" spans="1:14" ht="20" x14ac:dyDescent="0.35">
      <c r="B54" s="16" t="s">
        <v>16</v>
      </c>
      <c r="C54" s="17" t="s">
        <v>17</v>
      </c>
      <c r="D54" s="18">
        <v>112.64996492</v>
      </c>
      <c r="E54" s="18">
        <v>119.21602959799999</v>
      </c>
      <c r="F54" s="47">
        <f>D54/E54-1</f>
        <v>-5.5077028652446791E-2</v>
      </c>
      <c r="G54" s="18">
        <v>263.22062927022597</v>
      </c>
      <c r="H54" s="18">
        <v>306.18734744399995</v>
      </c>
      <c r="I54" s="47">
        <f>G54/H54-1</f>
        <v>-0.14032819622513093</v>
      </c>
      <c r="J54" s="18">
        <v>709.06000824322598</v>
      </c>
      <c r="K54" s="18">
        <v>730.47534626499987</v>
      </c>
      <c r="L54" s="47">
        <f>J54/K54-1</f>
        <v>-2.9316989452515929E-2</v>
      </c>
    </row>
    <row r="55" spans="1:14" ht="40" x14ac:dyDescent="0.35">
      <c r="B55" s="16" t="s">
        <v>24</v>
      </c>
      <c r="C55" s="17" t="s">
        <v>91</v>
      </c>
      <c r="D55" s="18">
        <v>385.09521662600008</v>
      </c>
      <c r="E55" s="18">
        <v>426.752958154</v>
      </c>
      <c r="F55" s="47">
        <f t="shared" ref="F55:F57" si="10">D55/E55-1</f>
        <v>-9.7615589375638523E-2</v>
      </c>
      <c r="G55" s="18">
        <v>1018.8674417963592</v>
      </c>
      <c r="H55" s="18">
        <v>1030.8829286709999</v>
      </c>
      <c r="I55" s="47">
        <f t="shared" ref="I55:I58" si="11">G55/H55-1</f>
        <v>-1.165552997383601E-2</v>
      </c>
      <c r="J55" s="18">
        <v>1436.7371741938593</v>
      </c>
      <c r="K55" s="18">
        <v>1648.3451032260002</v>
      </c>
      <c r="L55" s="47">
        <f t="shared" ref="L55:L58" si="12">J55/K55-1</f>
        <v>-0.12837598668992312</v>
      </c>
    </row>
    <row r="56" spans="1:14" ht="40" x14ac:dyDescent="0.35">
      <c r="B56" s="16" t="s">
        <v>25</v>
      </c>
      <c r="C56" s="17" t="s">
        <v>92</v>
      </c>
      <c r="D56" s="18">
        <v>22.616256534000001</v>
      </c>
      <c r="E56" s="18">
        <v>25.957220409999902</v>
      </c>
      <c r="F56" s="47">
        <f t="shared" si="10"/>
        <v>-0.12871038667579404</v>
      </c>
      <c r="G56" s="18">
        <v>87.044436539999992</v>
      </c>
      <c r="H56" s="18">
        <v>86.841879701999886</v>
      </c>
      <c r="I56" s="47">
        <f t="shared" si="11"/>
        <v>2.3324787383136592E-3</v>
      </c>
      <c r="J56" s="18">
        <v>330.73916860649996</v>
      </c>
      <c r="K56" s="18">
        <v>358.04194124413431</v>
      </c>
      <c r="L56" s="47">
        <f t="shared" si="12"/>
        <v>-7.625579434286911E-2</v>
      </c>
    </row>
    <row r="57" spans="1:14" ht="40" x14ac:dyDescent="0.35">
      <c r="B57" s="16" t="s">
        <v>22</v>
      </c>
      <c r="C57" s="17" t="s">
        <v>23</v>
      </c>
      <c r="D57" s="18">
        <v>147.95089306700001</v>
      </c>
      <c r="E57" s="18">
        <v>86.453877192999997</v>
      </c>
      <c r="F57" s="47">
        <f t="shared" si="10"/>
        <v>0.71132744846959062</v>
      </c>
      <c r="G57" s="18">
        <v>461.33569893940501</v>
      </c>
      <c r="H57" s="18">
        <v>301.59885521299992</v>
      </c>
      <c r="I57" s="47">
        <f t="shared" si="11"/>
        <v>0.5296334550527162</v>
      </c>
      <c r="J57" s="18">
        <v>849.5885592364051</v>
      </c>
      <c r="K57" s="18">
        <v>677.54667154599997</v>
      </c>
      <c r="L57" s="47">
        <f t="shared" si="12"/>
        <v>0.25391887365905963</v>
      </c>
    </row>
    <row r="58" spans="1:14" ht="17.25" customHeight="1" x14ac:dyDescent="0.35">
      <c r="B58" s="21" t="s">
        <v>15</v>
      </c>
      <c r="C58" s="21"/>
      <c r="D58" s="22">
        <f>SUM(D54:D57)</f>
        <v>668.31233114700012</v>
      </c>
      <c r="E58" s="22">
        <f>SUM(E54:E57)</f>
        <v>658.38008535499989</v>
      </c>
      <c r="F58" s="48">
        <f>D58/E58-1</f>
        <v>1.5085884298345231E-2</v>
      </c>
      <c r="G58" s="22">
        <f>SUM(G54:G57)</f>
        <v>1830.4682065459901</v>
      </c>
      <c r="H58" s="22">
        <f>SUM(H54:H57)</f>
        <v>1725.5110110299997</v>
      </c>
      <c r="I58" s="48">
        <f t="shared" si="11"/>
        <v>6.0826731817456681E-2</v>
      </c>
      <c r="J58" s="22">
        <f>SUM(J54:J57)</f>
        <v>3326.1249102799902</v>
      </c>
      <c r="K58" s="22">
        <f>SUM(K54:K57)</f>
        <v>3414.4090622811345</v>
      </c>
      <c r="L58" s="48">
        <f t="shared" si="12"/>
        <v>-2.5856348899848114E-2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156</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98">
        <v>4.4000000000000004</v>
      </c>
      <c r="E64" s="18">
        <v>5.8697514589999997</v>
      </c>
      <c r="F64" s="18">
        <v>7.4032094989999999</v>
      </c>
      <c r="G64" s="18">
        <v>1.2297986059999999</v>
      </c>
      <c r="H64" s="18">
        <v>1.7467423369999999</v>
      </c>
      <c r="I64" s="18">
        <v>1.7467423369999999</v>
      </c>
    </row>
    <row r="65" spans="2:10" ht="40" x14ac:dyDescent="0.35">
      <c r="B65" s="16" t="s">
        <v>55</v>
      </c>
      <c r="C65" s="17" t="s">
        <v>19</v>
      </c>
      <c r="D65" s="18">
        <v>16.689220595999998</v>
      </c>
      <c r="E65" s="18">
        <v>16.773853466999999</v>
      </c>
      <c r="F65" s="18">
        <v>20.724937658000002</v>
      </c>
      <c r="G65" s="18">
        <v>7.3996480330000001</v>
      </c>
      <c r="H65" s="18">
        <v>3.7133323589999998</v>
      </c>
      <c r="I65" s="18">
        <v>4.2645389280000003</v>
      </c>
      <c r="J65" s="38"/>
    </row>
    <row r="66" spans="2:10" ht="20" x14ac:dyDescent="0.35">
      <c r="B66" s="16" t="s">
        <v>129</v>
      </c>
      <c r="C66" s="17" t="s">
        <v>128</v>
      </c>
      <c r="D66" s="18">
        <v>0.12816149469999999</v>
      </c>
      <c r="E66" s="18">
        <v>1.1119902930000001</v>
      </c>
      <c r="F66" s="18">
        <v>0.33932121030000001</v>
      </c>
      <c r="G66" s="18">
        <v>5.3935357669999996E-3</v>
      </c>
      <c r="H66" s="18">
        <v>0.1022429633</v>
      </c>
      <c r="I66" s="18">
        <v>0.1022429633</v>
      </c>
    </row>
    <row r="67" spans="2:10" ht="40" x14ac:dyDescent="0.35">
      <c r="B67" s="16" t="s">
        <v>22</v>
      </c>
      <c r="C67" s="17" t="s">
        <v>23</v>
      </c>
      <c r="D67" s="18">
        <v>5.3437765930000003</v>
      </c>
      <c r="E67" s="18">
        <v>4.8899565630000001</v>
      </c>
      <c r="F67" s="18">
        <v>13.345515260999999</v>
      </c>
      <c r="G67" s="18">
        <v>0.13236206070000001</v>
      </c>
      <c r="H67" s="18">
        <v>3.4712295499999999</v>
      </c>
      <c r="I67" s="18">
        <v>3.4712295499999999</v>
      </c>
    </row>
    <row r="68" spans="2:10" ht="20" x14ac:dyDescent="0.35">
      <c r="B68" s="16" t="s">
        <v>41</v>
      </c>
      <c r="C68" s="17" t="s">
        <v>42</v>
      </c>
      <c r="D68" s="18">
        <v>2.776291058</v>
      </c>
      <c r="E68" s="18">
        <v>2.6187630789999998</v>
      </c>
      <c r="F68" s="18">
        <v>5.9655958330000001</v>
      </c>
      <c r="G68" s="18">
        <v>0.54774553329999998</v>
      </c>
      <c r="H68" s="18">
        <v>1.256765573</v>
      </c>
      <c r="I68" s="18">
        <v>1.256765573</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42"/>
      <c r="C80" s="142"/>
      <c r="D80" s="142"/>
      <c r="E80" s="142"/>
      <c r="F80" s="142"/>
      <c r="G80" s="142"/>
      <c r="H80" s="142"/>
      <c r="I80" s="142"/>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42"/>
      <c r="C90" s="142"/>
      <c r="D90" s="142"/>
      <c r="E90" s="142"/>
      <c r="F90" s="142"/>
      <c r="G90" s="142"/>
      <c r="H90" s="142"/>
      <c r="I90" s="142"/>
    </row>
  </sheetData>
  <mergeCells count="2">
    <mergeCell ref="B80:I80"/>
    <mergeCell ref="B90:I90"/>
  </mergeCell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067A-399F-4645-9E1A-2E16F5DC11C7}">
  <dimension ref="A1:W90"/>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146</v>
      </c>
      <c r="C10" s="36"/>
    </row>
    <row r="11" spans="1:3" ht="17.25" customHeight="1" x14ac:dyDescent="0.35">
      <c r="B11" s="70" t="s">
        <v>144</v>
      </c>
      <c r="C11" s="36"/>
    </row>
    <row r="12" spans="1:3" ht="17.25" customHeight="1" x14ac:dyDescent="0.35">
      <c r="B12" s="70" t="s">
        <v>147</v>
      </c>
      <c r="C12" s="36"/>
    </row>
    <row r="13" spans="1:3" ht="17.25" customHeight="1" x14ac:dyDescent="0.35">
      <c r="B13" s="70" t="s">
        <v>145</v>
      </c>
      <c r="C13" s="36"/>
    </row>
    <row r="14" spans="1:3" ht="17.25" customHeight="1" x14ac:dyDescent="0.35">
      <c r="B14" s="70" t="s">
        <v>143</v>
      </c>
      <c r="C14" s="36"/>
    </row>
    <row r="15" spans="1:3" s="10" customFormat="1" ht="17.25" customHeight="1" x14ac:dyDescent="0.35">
      <c r="B15" s="5" t="s">
        <v>148</v>
      </c>
      <c r="C15" s="13"/>
    </row>
    <row r="16" spans="1:3" ht="17.25" customHeight="1" x14ac:dyDescent="0.35">
      <c r="B16" s="37"/>
      <c r="C16" s="36"/>
    </row>
    <row r="17" spans="2:23" ht="17.25" customHeight="1" x14ac:dyDescent="0.35">
      <c r="B17" s="4" t="s">
        <v>136</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133</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57.024225210000004</v>
      </c>
      <c r="H20" s="18">
        <v>93.546439140225999</v>
      </c>
      <c r="I20" s="18"/>
      <c r="J20" s="18"/>
      <c r="K20" s="18"/>
      <c r="L20" s="18"/>
      <c r="M20" s="18"/>
      <c r="N20" s="18"/>
      <c r="O20" s="18"/>
      <c r="P20" s="19">
        <f t="shared" ref="P20:P25" si="0">SUM(D20:O20)</f>
        <v>596.41004332322598</v>
      </c>
      <c r="S20" s="40"/>
      <c r="T20" s="41"/>
      <c r="U20" s="41"/>
      <c r="V20" s="41"/>
      <c r="W20" s="41"/>
    </row>
    <row r="21" spans="2:23" ht="40" x14ac:dyDescent="0.35">
      <c r="B21" s="16" t="s">
        <v>18</v>
      </c>
      <c r="C21" s="17" t="s">
        <v>19</v>
      </c>
      <c r="D21" s="18">
        <v>126.40450453500002</v>
      </c>
      <c r="E21" s="18">
        <v>255.80240498350003</v>
      </c>
      <c r="F21" s="18">
        <v>270.01647460300006</v>
      </c>
      <c r="G21" s="18">
        <v>342.40554722200011</v>
      </c>
      <c r="H21" s="18">
        <v>470.74091259433692</v>
      </c>
      <c r="I21" s="18"/>
      <c r="J21" s="18"/>
      <c r="K21" s="18"/>
      <c r="L21" s="18"/>
      <c r="M21" s="18"/>
      <c r="N21" s="18"/>
      <c r="O21" s="18"/>
      <c r="P21" s="19">
        <f t="shared" si="0"/>
        <v>1465.3698439378372</v>
      </c>
      <c r="S21" s="40"/>
    </row>
    <row r="22" spans="2:23" ht="40" x14ac:dyDescent="0.35">
      <c r="B22" s="16" t="s">
        <v>20</v>
      </c>
      <c r="C22" s="17" t="s">
        <v>21</v>
      </c>
      <c r="D22" s="18">
        <v>80.926562642000007</v>
      </c>
      <c r="E22" s="18">
        <v>78.932841991499998</v>
      </c>
      <c r="F22" s="18">
        <v>83.835327433000003</v>
      </c>
      <c r="G22" s="18">
        <v>38.439308048999997</v>
      </c>
      <c r="H22" s="18">
        <v>25.988871957000001</v>
      </c>
      <c r="I22" s="18"/>
      <c r="J22" s="18"/>
      <c r="K22" s="18"/>
      <c r="L22" s="18"/>
      <c r="M22" s="18"/>
      <c r="N22" s="18"/>
      <c r="O22" s="18"/>
      <c r="P22" s="19">
        <f t="shared" si="0"/>
        <v>308.12291207250001</v>
      </c>
      <c r="S22" s="40"/>
    </row>
    <row r="23" spans="2:23" ht="40" x14ac:dyDescent="0.35">
      <c r="B23" s="16" t="s">
        <v>22</v>
      </c>
      <c r="C23" s="17" t="s">
        <v>23</v>
      </c>
      <c r="D23" s="18">
        <v>150.66072438399999</v>
      </c>
      <c r="E23" s="18">
        <v>131.981460688</v>
      </c>
      <c r="F23" s="18">
        <v>105.61067522499998</v>
      </c>
      <c r="G23" s="18">
        <v>167.70195685599998</v>
      </c>
      <c r="H23" s="18">
        <v>145.68284901640502</v>
      </c>
      <c r="I23" s="18"/>
      <c r="J23" s="18"/>
      <c r="K23" s="18"/>
      <c r="L23" s="18"/>
      <c r="M23" s="18"/>
      <c r="N23" s="18"/>
      <c r="O23" s="18"/>
      <c r="P23" s="19">
        <f t="shared" si="0"/>
        <v>701.63766616940495</v>
      </c>
      <c r="S23" s="40"/>
    </row>
    <row r="24" spans="2:23" ht="20" x14ac:dyDescent="0.35">
      <c r="B24" s="16" t="s">
        <v>41</v>
      </c>
      <c r="C24" s="17" t="s">
        <v>42</v>
      </c>
      <c r="D24" s="18">
        <v>55.141744113807299</v>
      </c>
      <c r="E24" s="18">
        <v>85.877775877796296</v>
      </c>
      <c r="F24" s="18">
        <v>79.893543976809411</v>
      </c>
      <c r="G24" s="18">
        <v>79.771632219816496</v>
      </c>
      <c r="H24" s="18">
        <v>71.822720145898003</v>
      </c>
      <c r="I24" s="18"/>
      <c r="J24" s="18"/>
      <c r="K24" s="18"/>
      <c r="L24" s="18"/>
      <c r="M24" s="18"/>
      <c r="N24" s="18"/>
      <c r="O24" s="18"/>
      <c r="P24" s="19">
        <f t="shared" si="0"/>
        <v>372.50741633412753</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685.34266955681653</v>
      </c>
      <c r="H25" s="22">
        <f t="shared" si="1"/>
        <v>807.78179285386591</v>
      </c>
      <c r="I25" s="22">
        <f t="shared" si="1"/>
        <v>0</v>
      </c>
      <c r="J25" s="22">
        <f t="shared" si="1"/>
        <v>0</v>
      </c>
      <c r="K25" s="22">
        <f t="shared" si="1"/>
        <v>0</v>
      </c>
      <c r="L25" s="22">
        <f t="shared" si="1"/>
        <v>0</v>
      </c>
      <c r="M25" s="22">
        <f t="shared" si="1"/>
        <v>0</v>
      </c>
      <c r="N25" s="23">
        <f t="shared" si="1"/>
        <v>0</v>
      </c>
      <c r="O25" s="23">
        <f t="shared" si="1"/>
        <v>0</v>
      </c>
      <c r="P25" s="22">
        <f t="shared" si="0"/>
        <v>3444.0478818370957</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40" x14ac:dyDescent="0.35">
      <c r="B31" s="66" t="s">
        <v>2</v>
      </c>
      <c r="C31" s="67" t="s">
        <v>3</v>
      </c>
      <c r="D31" s="67" t="s">
        <v>44</v>
      </c>
      <c r="E31" s="67" t="s">
        <v>135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150.570664350226</v>
      </c>
      <c r="F32" s="18">
        <f>SUM(J20:L20)</f>
        <v>0</v>
      </c>
      <c r="G32" s="18">
        <f>SUM(M20:O20)</f>
        <v>0</v>
      </c>
      <c r="H32" s="19">
        <f>SUM(D32:G32)</f>
        <v>596.41004332322598</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813.14645981633703</v>
      </c>
      <c r="F33" s="18">
        <f>SUM(J21:L21)</f>
        <v>0</v>
      </c>
      <c r="G33" s="18">
        <f>SUM(M21:O21)</f>
        <v>0</v>
      </c>
      <c r="H33" s="19">
        <f t="shared" ref="H33:H36" si="2">SUM(D33:G33)</f>
        <v>1465.3698439378372</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64.428180005999991</v>
      </c>
      <c r="F34" s="18">
        <f>SUM(J22:L22)</f>
        <v>0</v>
      </c>
      <c r="G34" s="18">
        <f>SUM(M22:O22)</f>
        <v>0</v>
      </c>
      <c r="H34" s="19">
        <f t="shared" si="2"/>
        <v>308.12291207249996</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313.38480587240497</v>
      </c>
      <c r="F35" s="18">
        <f>SUM(J23:L23)</f>
        <v>0</v>
      </c>
      <c r="G35" s="18">
        <f>SUM(M23:O23)</f>
        <v>0</v>
      </c>
      <c r="H35" s="19">
        <f t="shared" si="2"/>
        <v>701.63766616940484</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151.59435236571449</v>
      </c>
      <c r="F36" s="18">
        <f>SUM(J24:L24)</f>
        <v>0</v>
      </c>
      <c r="G36" s="18">
        <f>SUM(M24:O24)</f>
        <v>0</v>
      </c>
      <c r="H36" s="19">
        <f t="shared" si="2"/>
        <v>372.50741633412747</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1493.1244624106826</v>
      </c>
      <c r="F37" s="22">
        <f t="shared" si="4"/>
        <v>0</v>
      </c>
      <c r="G37" s="22">
        <f t="shared" si="4"/>
        <v>0</v>
      </c>
      <c r="H37" s="22">
        <f t="shared" si="4"/>
        <v>3444.0478818370952</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45413</v>
      </c>
      <c r="E42" s="69">
        <v>45047</v>
      </c>
      <c r="F42" s="67" t="s">
        <v>26</v>
      </c>
      <c r="G42" s="68" t="s">
        <v>137</v>
      </c>
      <c r="H42" s="68" t="s">
        <v>138</v>
      </c>
      <c r="I42" s="67" t="s">
        <v>26</v>
      </c>
      <c r="J42" s="67" t="s">
        <v>48</v>
      </c>
      <c r="K42" s="67" t="s">
        <v>49</v>
      </c>
      <c r="L42" s="67" t="s">
        <v>26</v>
      </c>
    </row>
    <row r="43" spans="1:16" ht="20" x14ac:dyDescent="0.35">
      <c r="A43" s="45"/>
      <c r="B43" s="16" t="s">
        <v>16</v>
      </c>
      <c r="C43" s="17" t="s">
        <v>17</v>
      </c>
      <c r="D43" s="18">
        <f>H20</f>
        <v>93.546439140225999</v>
      </c>
      <c r="E43" s="18">
        <f>'Energy Production - May 2023'!H12</f>
        <v>120.59128782099998</v>
      </c>
      <c r="F43" s="47">
        <f>D43/E43-1</f>
        <v>-0.22426867785770788</v>
      </c>
      <c r="G43" s="18">
        <f>E32</f>
        <v>150.570664350226</v>
      </c>
      <c r="H43" s="18">
        <f>'Energy Production - May 2023'!E22</f>
        <v>186.97131784599998</v>
      </c>
      <c r="I43" s="47">
        <f>G43/H43-1</f>
        <v>-0.19468576204696586</v>
      </c>
      <c r="J43" s="18">
        <f>P20</f>
        <v>596.41004332322598</v>
      </c>
      <c r="K43" s="18">
        <f>'Energy Production - May 2023'!P12</f>
        <v>611.25931666699989</v>
      </c>
      <c r="L43" s="47">
        <f>J43/K43-1</f>
        <v>-2.4292919451505801E-2</v>
      </c>
    </row>
    <row r="44" spans="1:16" ht="40" x14ac:dyDescent="0.35">
      <c r="B44" s="16" t="s">
        <v>24</v>
      </c>
      <c r="C44" s="17" t="s">
        <v>64</v>
      </c>
      <c r="D44" s="18">
        <f t="shared" ref="D44:D47" si="5">H21</f>
        <v>470.74091259433692</v>
      </c>
      <c r="E44" s="18">
        <f>'Energy Production - May 2023'!H13</f>
        <v>290.93098061499995</v>
      </c>
      <c r="F44" s="47">
        <f t="shared" ref="F44:F48" si="6">D44/E44-1</f>
        <v>0.6180501354624941</v>
      </c>
      <c r="G44" s="18">
        <f t="shared" ref="G44:G47" si="7">E33</f>
        <v>813.14645981633703</v>
      </c>
      <c r="H44" s="18">
        <f>'Energy Production - May 2023'!E23</f>
        <v>499.70669931743498</v>
      </c>
      <c r="I44" s="47">
        <f t="shared" ref="I44:I46" si="8">G44/H44-1</f>
        <v>0.62724746521717489</v>
      </c>
      <c r="J44" s="18">
        <f>P21</f>
        <v>1465.3698439378372</v>
      </c>
      <c r="K44" s="18">
        <f>'Energy Production - May 2023'!P13</f>
        <v>1231.4351796634351</v>
      </c>
      <c r="L44" s="47">
        <f t="shared" ref="L44:L46" si="9">J44/K44-1</f>
        <v>0.18996912556805401</v>
      </c>
    </row>
    <row r="45" spans="1:16" ht="40" x14ac:dyDescent="0.35">
      <c r="B45" s="16" t="s">
        <v>25</v>
      </c>
      <c r="C45" s="17" t="s">
        <v>21</v>
      </c>
      <c r="D45" s="18">
        <f t="shared" si="5"/>
        <v>25.988871957000001</v>
      </c>
      <c r="E45" s="18">
        <f>'Energy Production - May 2023'!H14</f>
        <v>59.968286946499994</v>
      </c>
      <c r="F45" s="47">
        <f t="shared" si="6"/>
        <v>-0.56662307228843023</v>
      </c>
      <c r="G45" s="18">
        <f t="shared" si="7"/>
        <v>64.428180005999991</v>
      </c>
      <c r="H45" s="18">
        <f>'Energy Production - May 2023'!E24</f>
        <v>120.9500912295</v>
      </c>
      <c r="I45" s="47">
        <f t="shared" si="8"/>
        <v>-0.46731598669281693</v>
      </c>
      <c r="J45" s="18">
        <f>P22</f>
        <v>308.12291207250001</v>
      </c>
      <c r="K45" s="18">
        <f>'Energy Production - May 2023'!P14</f>
        <v>392.1501527716344</v>
      </c>
      <c r="L45" s="47">
        <f t="shared" si="9"/>
        <v>-0.21427313008868565</v>
      </c>
    </row>
    <row r="46" spans="1:16" ht="40" x14ac:dyDescent="0.35">
      <c r="B46" s="16" t="s">
        <v>22</v>
      </c>
      <c r="C46" s="17" t="s">
        <v>23</v>
      </c>
      <c r="D46" s="18">
        <f t="shared" si="5"/>
        <v>145.68284901640502</v>
      </c>
      <c r="E46" s="18">
        <f>'Energy Production - May 2023'!H15</f>
        <v>109.04121337599997</v>
      </c>
      <c r="F46" s="47">
        <f t="shared" si="6"/>
        <v>0.33603473866395817</v>
      </c>
      <c r="G46" s="18">
        <f t="shared" si="7"/>
        <v>313.38480587240497</v>
      </c>
      <c r="H46" s="18">
        <f>'Energy Production - May 2023'!E25</f>
        <v>215.14497801999994</v>
      </c>
      <c r="I46" s="75">
        <f t="shared" si="8"/>
        <v>0.45662152450182969</v>
      </c>
      <c r="J46" s="18">
        <f>P23</f>
        <v>701.63766616940495</v>
      </c>
      <c r="K46" s="18">
        <f>'Energy Production - May 2023'!P15</f>
        <v>591.09279435299993</v>
      </c>
      <c r="L46" s="75">
        <f t="shared" si="9"/>
        <v>0.18701779631302307</v>
      </c>
    </row>
    <row r="47" spans="1:16" ht="20" x14ac:dyDescent="0.35">
      <c r="B47" s="16" t="s">
        <v>41</v>
      </c>
      <c r="C47" s="17" t="s">
        <v>42</v>
      </c>
      <c r="D47" s="18">
        <f t="shared" si="5"/>
        <v>71.822720145898003</v>
      </c>
      <c r="E47" s="18">
        <v>0</v>
      </c>
      <c r="F47" s="47" t="str">
        <f>IFERROR(D47/E47-1,"n.a.")</f>
        <v>n.a.</v>
      </c>
      <c r="G47" s="18">
        <f t="shared" si="7"/>
        <v>151.59435236571449</v>
      </c>
      <c r="H47" s="18">
        <v>0</v>
      </c>
      <c r="I47" s="47" t="str">
        <f>IFERROR(G47/H47-1,"n.a.")</f>
        <v>n.a.</v>
      </c>
      <c r="J47" s="18">
        <f>P24</f>
        <v>372.50741633412753</v>
      </c>
      <c r="K47" s="18">
        <v>0</v>
      </c>
      <c r="L47" s="47" t="str">
        <f>IFERROR(J47/K47-1,"n.a.")</f>
        <v>n.a.</v>
      </c>
    </row>
    <row r="48" spans="1:16" ht="17.25" customHeight="1" x14ac:dyDescent="0.35">
      <c r="B48" s="21" t="s">
        <v>15</v>
      </c>
      <c r="C48" s="21"/>
      <c r="D48" s="22">
        <f>SUM(D43:D47)</f>
        <v>807.78179285386591</v>
      </c>
      <c r="E48" s="22">
        <f>SUM(E43:E47)</f>
        <v>580.53176875849988</v>
      </c>
      <c r="F48" s="48">
        <f t="shared" si="6"/>
        <v>0.39145148693817933</v>
      </c>
      <c r="G48" s="22">
        <f>SUM(G43:G47)</f>
        <v>1493.1244624106826</v>
      </c>
      <c r="H48" s="22">
        <f>SUM(H43:H47)</f>
        <v>1022.773086412935</v>
      </c>
      <c r="I48" s="48">
        <f>G48/H48-1</f>
        <v>0.45987852266171947</v>
      </c>
      <c r="J48" s="72">
        <f>SUM(J43:J47)</f>
        <v>3444.0478818370957</v>
      </c>
      <c r="K48" s="72">
        <f>SUM(K43:K47)</f>
        <v>2825.9374434550696</v>
      </c>
      <c r="L48" s="73">
        <f>J48/K48-1</f>
        <v>0.21872757297355716</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45413</v>
      </c>
      <c r="E53" s="69">
        <v>45047</v>
      </c>
      <c r="F53" s="67" t="s">
        <v>26</v>
      </c>
      <c r="G53" s="68" t="s">
        <v>137</v>
      </c>
      <c r="H53" s="68" t="s">
        <v>138</v>
      </c>
      <c r="I53" s="67" t="s">
        <v>26</v>
      </c>
      <c r="J53" s="67" t="s">
        <v>48</v>
      </c>
      <c r="K53" s="67" t="s">
        <v>49</v>
      </c>
      <c r="L53" s="67" t="s">
        <v>26</v>
      </c>
    </row>
    <row r="54" spans="1:14" ht="20" x14ac:dyDescent="0.35">
      <c r="B54" s="16" t="s">
        <v>16</v>
      </c>
      <c r="C54" s="17" t="s">
        <v>17</v>
      </c>
      <c r="D54" s="18">
        <v>93.546439140225999</v>
      </c>
      <c r="E54" s="18">
        <v>120.59128782099998</v>
      </c>
      <c r="F54" s="47">
        <f>D54/E54-1</f>
        <v>-0.22426867785770788</v>
      </c>
      <c r="G54" s="18">
        <v>150.570664350226</v>
      </c>
      <c r="H54" s="18">
        <v>186.97131784599998</v>
      </c>
      <c r="I54" s="47">
        <f>G54/H54-1</f>
        <v>-0.19468576204696586</v>
      </c>
      <c r="J54" s="18">
        <v>596.41004332322609</v>
      </c>
      <c r="K54" s="18">
        <v>611.25931666699989</v>
      </c>
      <c r="L54" s="47">
        <f>J54/K54-1</f>
        <v>-2.4292919451505579E-2</v>
      </c>
    </row>
    <row r="55" spans="1:14" ht="40" x14ac:dyDescent="0.35">
      <c r="B55" s="16" t="s">
        <v>24</v>
      </c>
      <c r="C55" s="17" t="s">
        <v>91</v>
      </c>
      <c r="D55" s="18">
        <v>363.65649997624291</v>
      </c>
      <c r="E55" s="18">
        <v>343.92786290499998</v>
      </c>
      <c r="F55" s="47">
        <f t="shared" ref="F55:F57" si="10">D55/E55-1</f>
        <v>5.7362718171782401E-2</v>
      </c>
      <c r="G55" s="18">
        <v>633.76864343924308</v>
      </c>
      <c r="H55" s="18">
        <v>604.12997051699995</v>
      </c>
      <c r="I55" s="47">
        <f t="shared" ref="I55:I58" si="11">G55/H55-1</f>
        <v>4.9060093636604574E-2</v>
      </c>
      <c r="J55" s="18">
        <v>1051.6383758367431</v>
      </c>
      <c r="K55" s="18">
        <v>1221.5921450720002</v>
      </c>
      <c r="L55" s="47">
        <f t="shared" ref="L55:L58" si="12">J55/K55-1</f>
        <v>-0.13912480521495174</v>
      </c>
    </row>
    <row r="56" spans="1:14" ht="40" x14ac:dyDescent="0.35">
      <c r="B56" s="16" t="s">
        <v>25</v>
      </c>
      <c r="C56" s="17" t="s">
        <v>92</v>
      </c>
      <c r="D56" s="18">
        <v>25.988871957000001</v>
      </c>
      <c r="E56" s="18">
        <v>28.017627316999992</v>
      </c>
      <c r="F56" s="47">
        <f t="shared" si="10"/>
        <v>-7.2409963093806429E-2</v>
      </c>
      <c r="G56" s="18">
        <v>64.428180005999991</v>
      </c>
      <c r="H56" s="18">
        <v>60.884659291999995</v>
      </c>
      <c r="I56" s="47">
        <f t="shared" si="11"/>
        <v>5.8200550930332717E-2</v>
      </c>
      <c r="J56" s="18">
        <v>308.12291207249996</v>
      </c>
      <c r="K56" s="18">
        <v>332.08472083413437</v>
      </c>
      <c r="L56" s="47">
        <f t="shared" si="12"/>
        <v>-7.21557098485196E-2</v>
      </c>
    </row>
    <row r="57" spans="1:14" ht="40" x14ac:dyDescent="0.35">
      <c r="B57" s="16" t="s">
        <v>22</v>
      </c>
      <c r="C57" s="17" t="s">
        <v>23</v>
      </c>
      <c r="D57" s="18">
        <v>145.68284901640502</v>
      </c>
      <c r="E57" s="18">
        <v>109.04121337599997</v>
      </c>
      <c r="F57" s="47">
        <f t="shared" si="10"/>
        <v>0.33603473866395817</v>
      </c>
      <c r="G57" s="18">
        <v>313.38480587240497</v>
      </c>
      <c r="H57" s="18">
        <v>215.14497801999994</v>
      </c>
      <c r="I57" s="47">
        <f t="shared" si="11"/>
        <v>0.45662152450182969</v>
      </c>
      <c r="J57" s="18">
        <v>701.63766616940495</v>
      </c>
      <c r="K57" s="18">
        <v>591.09279435299993</v>
      </c>
      <c r="L57" s="47">
        <f t="shared" si="12"/>
        <v>0.18701779631302307</v>
      </c>
    </row>
    <row r="58" spans="1:14" ht="17.25" customHeight="1" x14ac:dyDescent="0.35">
      <c r="B58" s="21" t="s">
        <v>15</v>
      </c>
      <c r="C58" s="21"/>
      <c r="D58" s="22">
        <f>SUM(D54:D57)</f>
        <v>628.87466008987394</v>
      </c>
      <c r="E58" s="22">
        <f>SUM(E54:E57)</f>
        <v>601.577991419</v>
      </c>
      <c r="F58" s="48">
        <f>D58/E58-1</f>
        <v>4.5375111889460307E-2</v>
      </c>
      <c r="G58" s="22">
        <f>SUM(G54:G57)</f>
        <v>1162.1522936678741</v>
      </c>
      <c r="H58" s="22">
        <f>SUM(H54:H57)</f>
        <v>1067.1309256749998</v>
      </c>
      <c r="I58" s="48">
        <f t="shared" si="11"/>
        <v>8.9043776828761523E-2</v>
      </c>
      <c r="J58" s="22">
        <f>SUM(J54:J57)</f>
        <v>2657.808997401874</v>
      </c>
      <c r="K58" s="22">
        <f>SUM(K54:K57)</f>
        <v>2756.0289769261344</v>
      </c>
      <c r="L58" s="48">
        <f t="shared" si="12"/>
        <v>-3.5638224542111852E-2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134</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98">
        <v>3.8273182509999999</v>
      </c>
      <c r="E64" s="18">
        <v>4.7679190059999996</v>
      </c>
      <c r="F64" s="18">
        <v>7.8178994340000001</v>
      </c>
      <c r="G64" s="18">
        <v>1.0732090540000001</v>
      </c>
      <c r="H64" s="18">
        <v>1.691078004</v>
      </c>
      <c r="I64" s="18">
        <v>1.691078004</v>
      </c>
    </row>
    <row r="65" spans="2:10" ht="40" x14ac:dyDescent="0.35">
      <c r="B65" s="16" t="s">
        <v>55</v>
      </c>
      <c r="C65" s="17" t="s">
        <v>19</v>
      </c>
      <c r="D65" s="18">
        <v>15.447217177000001</v>
      </c>
      <c r="E65" s="18">
        <v>15.454579316</v>
      </c>
      <c r="F65" s="18">
        <v>19.733115331</v>
      </c>
      <c r="G65" s="18">
        <v>6.5839968310000003</v>
      </c>
      <c r="H65" s="18">
        <v>3.4220971439999999</v>
      </c>
      <c r="I65" s="18">
        <v>3.9282031169999998</v>
      </c>
      <c r="J65" s="38"/>
    </row>
    <row r="66" spans="2:10" ht="20" x14ac:dyDescent="0.35">
      <c r="B66" s="16" t="s">
        <v>129</v>
      </c>
      <c r="C66" s="17" t="s">
        <v>128</v>
      </c>
      <c r="D66" s="18">
        <v>0.1016865117</v>
      </c>
      <c r="E66" s="18">
        <v>1.1658492629999999</v>
      </c>
      <c r="F66" s="18">
        <v>0.24503380969999999</v>
      </c>
      <c r="G66" s="18">
        <v>1.2090831749999999E-2</v>
      </c>
      <c r="H66" s="18">
        <v>5.9195575879999997E-2</v>
      </c>
      <c r="I66" s="18">
        <v>5.9195575879999997E-2</v>
      </c>
    </row>
    <row r="67" spans="2:10" ht="40" x14ac:dyDescent="0.35">
      <c r="B67" s="16" t="s">
        <v>22</v>
      </c>
      <c r="C67" s="17" t="s">
        <v>23</v>
      </c>
      <c r="D67" s="18">
        <v>5.3554429590000003</v>
      </c>
      <c r="E67" s="18">
        <v>4.6547592340000001</v>
      </c>
      <c r="F67" s="18">
        <v>12.348686121</v>
      </c>
      <c r="G67" s="18">
        <v>0.46327912139999999</v>
      </c>
      <c r="H67" s="18">
        <v>3.6737860489999998</v>
      </c>
      <c r="I67" s="18">
        <v>3.6737860489999998</v>
      </c>
    </row>
    <row r="68" spans="2:10" ht="20" x14ac:dyDescent="0.35">
      <c r="B68" s="16" t="s">
        <v>41</v>
      </c>
      <c r="C68" s="17" t="s">
        <v>42</v>
      </c>
      <c r="D68" s="18">
        <v>2.7180623650000002</v>
      </c>
      <c r="E68" s="18">
        <v>2.8466657359999998</v>
      </c>
      <c r="F68" s="18">
        <v>4.9014712999999999</v>
      </c>
      <c r="G68" s="18">
        <v>0.7622731667</v>
      </c>
      <c r="H68" s="18">
        <v>1.088333075</v>
      </c>
      <c r="I68" s="18">
        <v>1.088333075</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42"/>
      <c r="C80" s="142"/>
      <c r="D80" s="142"/>
      <c r="E80" s="142"/>
      <c r="F80" s="142"/>
      <c r="G80" s="142"/>
      <c r="H80" s="142"/>
      <c r="I80" s="142"/>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42"/>
      <c r="C90" s="142"/>
      <c r="D90" s="142"/>
      <c r="E90" s="142"/>
      <c r="F90" s="142"/>
      <c r="G90" s="142"/>
      <c r="H90" s="142"/>
      <c r="I90" s="142"/>
    </row>
  </sheetData>
  <mergeCells count="2">
    <mergeCell ref="B80:I80"/>
    <mergeCell ref="B90:I90"/>
  </mergeCells>
  <pageMargins left="0.511811024" right="0.511811024" top="0.78740157499999996" bottom="0.78740157499999996" header="0.31496062000000002" footer="0.31496062000000002"/>
  <pageSetup paperSize="9" orientation="portrait" r:id="rId1"/>
  <ignoredErrors>
    <ignoredError sqref="D32:F3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74DD0-4EB2-4049-BB62-6E3802693545}">
  <dimension ref="A1:W90"/>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94</v>
      </c>
      <c r="C10" s="36"/>
    </row>
    <row r="11" spans="1:3" ht="17.25" customHeight="1" x14ac:dyDescent="0.35">
      <c r="B11" s="70" t="s">
        <v>98</v>
      </c>
      <c r="C11" s="36"/>
    </row>
    <row r="12" spans="1:3" ht="17.25" customHeight="1" x14ac:dyDescent="0.35">
      <c r="B12" s="70" t="s">
        <v>99</v>
      </c>
      <c r="C12" s="36"/>
    </row>
    <row r="13" spans="1:3" ht="17.25" customHeight="1" x14ac:dyDescent="0.35">
      <c r="B13" s="70" t="s">
        <v>97</v>
      </c>
      <c r="C13" s="36"/>
    </row>
    <row r="14" spans="1:3" ht="17.25" customHeight="1" x14ac:dyDescent="0.35">
      <c r="B14" s="70" t="s">
        <v>127</v>
      </c>
      <c r="C14" s="36"/>
    </row>
    <row r="15" spans="1:3" s="10" customFormat="1" ht="17.25" customHeight="1" x14ac:dyDescent="0.35">
      <c r="B15" s="5" t="s">
        <v>93</v>
      </c>
      <c r="C15" s="13"/>
    </row>
    <row r="16" spans="1:3" ht="17.25" customHeight="1" x14ac:dyDescent="0.35">
      <c r="B16" s="37"/>
      <c r="C16" s="36"/>
    </row>
    <row r="17" spans="2:23" ht="17.25" customHeight="1" x14ac:dyDescent="0.35">
      <c r="B17" s="4" t="s">
        <v>101</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89</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v>57.024987734798991</v>
      </c>
      <c r="H20" s="18"/>
      <c r="I20" s="18"/>
      <c r="J20" s="18"/>
      <c r="K20" s="18"/>
      <c r="L20" s="18"/>
      <c r="M20" s="18"/>
      <c r="N20" s="18"/>
      <c r="O20" s="18"/>
      <c r="P20" s="19">
        <f t="shared" ref="P20:P25" si="0">SUM(D20:O20)</f>
        <v>502.86436670779898</v>
      </c>
      <c r="S20" s="40"/>
      <c r="T20" s="41"/>
      <c r="U20" s="41"/>
      <c r="V20" s="41"/>
      <c r="W20" s="41"/>
    </row>
    <row r="21" spans="2:23" ht="40" x14ac:dyDescent="0.35">
      <c r="B21" s="16" t="s">
        <v>18</v>
      </c>
      <c r="C21" s="17" t="s">
        <v>19</v>
      </c>
      <c r="D21" s="18">
        <v>126.40450453500002</v>
      </c>
      <c r="E21" s="18">
        <v>255.80240498350003</v>
      </c>
      <c r="F21" s="18">
        <v>270.01647460300006</v>
      </c>
      <c r="G21" s="18">
        <v>342.36464703652899</v>
      </c>
      <c r="H21" s="18"/>
      <c r="I21" s="18"/>
      <c r="J21" s="18"/>
      <c r="K21" s="18"/>
      <c r="L21" s="18"/>
      <c r="M21" s="18"/>
      <c r="N21" s="18"/>
      <c r="O21" s="18"/>
      <c r="P21" s="19">
        <f t="shared" si="0"/>
        <v>994.58803115802903</v>
      </c>
      <c r="S21" s="40"/>
    </row>
    <row r="22" spans="2:23" ht="40" x14ac:dyDescent="0.35">
      <c r="B22" s="16" t="s">
        <v>20</v>
      </c>
      <c r="C22" s="17" t="s">
        <v>21</v>
      </c>
      <c r="D22" s="18">
        <v>80.926562642000007</v>
      </c>
      <c r="E22" s="18">
        <v>78.932841991499998</v>
      </c>
      <c r="F22" s="18">
        <v>83.835327433000003</v>
      </c>
      <c r="G22" s="18">
        <v>38.776402738000002</v>
      </c>
      <c r="H22" s="18"/>
      <c r="I22" s="18"/>
      <c r="J22" s="18"/>
      <c r="K22" s="18"/>
      <c r="L22" s="18"/>
      <c r="M22" s="18"/>
      <c r="N22" s="18"/>
      <c r="O22" s="18"/>
      <c r="P22" s="19">
        <f t="shared" si="0"/>
        <v>282.47113480450002</v>
      </c>
      <c r="S22" s="40"/>
    </row>
    <row r="23" spans="2:23" ht="40" x14ac:dyDescent="0.35">
      <c r="B23" s="16" t="s">
        <v>22</v>
      </c>
      <c r="C23" s="17" t="s">
        <v>23</v>
      </c>
      <c r="D23" s="18">
        <v>150.66072438399999</v>
      </c>
      <c r="E23" s="18">
        <v>131.981460688</v>
      </c>
      <c r="F23" s="18">
        <v>105.61067522499998</v>
      </c>
      <c r="G23" s="18">
        <v>167.71391947235301</v>
      </c>
      <c r="H23" s="18"/>
      <c r="I23" s="18"/>
      <c r="J23" s="18"/>
      <c r="K23" s="18"/>
      <c r="L23" s="18"/>
      <c r="M23" s="18"/>
      <c r="N23" s="18"/>
      <c r="O23" s="18"/>
      <c r="P23" s="19">
        <f t="shared" si="0"/>
        <v>555.96677976935291</v>
      </c>
      <c r="S23" s="40"/>
    </row>
    <row r="24" spans="2:23" ht="20" x14ac:dyDescent="0.35">
      <c r="B24" s="16" t="s">
        <v>41</v>
      </c>
      <c r="C24" s="17" t="s">
        <v>42</v>
      </c>
      <c r="D24" s="18">
        <v>55.141744113807299</v>
      </c>
      <c r="E24" s="18">
        <v>85.877775877796296</v>
      </c>
      <c r="F24" s="18">
        <v>79.893543976809411</v>
      </c>
      <c r="G24" s="18">
        <v>79.771632219816496</v>
      </c>
      <c r="H24" s="18"/>
      <c r="I24" s="18"/>
      <c r="J24" s="18"/>
      <c r="K24" s="18"/>
      <c r="L24" s="18"/>
      <c r="M24" s="18"/>
      <c r="N24" s="18"/>
      <c r="O24" s="18"/>
      <c r="P24" s="19">
        <f t="shared" si="0"/>
        <v>300.68469618822951</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685.65158920149747</v>
      </c>
      <c r="H25" s="22">
        <f t="shared" si="1"/>
        <v>0</v>
      </c>
      <c r="I25" s="22">
        <f t="shared" si="1"/>
        <v>0</v>
      </c>
      <c r="J25" s="22">
        <f t="shared" si="1"/>
        <v>0</v>
      </c>
      <c r="K25" s="22">
        <f t="shared" si="1"/>
        <v>0</v>
      </c>
      <c r="L25" s="22">
        <f t="shared" si="1"/>
        <v>0</v>
      </c>
      <c r="M25" s="22">
        <f t="shared" si="1"/>
        <v>0</v>
      </c>
      <c r="N25" s="23">
        <f t="shared" si="1"/>
        <v>0</v>
      </c>
      <c r="O25" s="23">
        <f t="shared" si="1"/>
        <v>0</v>
      </c>
      <c r="P25" s="22">
        <f t="shared" si="0"/>
        <v>2636.5750086279104</v>
      </c>
    </row>
    <row r="26" spans="2:23" s="44" customFormat="1" ht="17.25" customHeight="1" x14ac:dyDescent="0.35">
      <c r="B26" s="6" t="s">
        <v>95</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115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57.024987734798991</v>
      </c>
      <c r="F32" s="18">
        <f>SUM(J20:L20)</f>
        <v>0</v>
      </c>
      <c r="G32" s="18">
        <f>SUM(M20:O20)</f>
        <v>0</v>
      </c>
      <c r="H32" s="19">
        <f>SUM(D32:G32)</f>
        <v>502.86436670779898</v>
      </c>
      <c r="J32" s="88" t="s">
        <v>16</v>
      </c>
      <c r="K32" s="89"/>
      <c r="L32" s="90">
        <v>0.17371183274366597</v>
      </c>
      <c r="M32" s="90">
        <v>0.12535910851878257</v>
      </c>
      <c r="N32" s="90">
        <v>0.32502090313052878</v>
      </c>
      <c r="O32" s="90">
        <v>0.37590815560702279</v>
      </c>
      <c r="P32" s="91">
        <f>SUM(L32:O32)</f>
        <v>1</v>
      </c>
    </row>
    <row r="33" spans="1:16" ht="40" x14ac:dyDescent="0.35">
      <c r="B33" s="16" t="s">
        <v>18</v>
      </c>
      <c r="C33" s="17" t="s">
        <v>19</v>
      </c>
      <c r="D33" s="18">
        <f>SUM(D21:F21)</f>
        <v>652.22338412150009</v>
      </c>
      <c r="E33" s="18">
        <f>SUM(G21:I21)</f>
        <v>342.36464703652899</v>
      </c>
      <c r="F33" s="18">
        <f>SUM(J21:L21)</f>
        <v>0</v>
      </c>
      <c r="G33" s="18">
        <f>SUM(M21:O21)</f>
        <v>0</v>
      </c>
      <c r="H33" s="19">
        <f t="shared" ref="H33:H36" si="2">SUM(D33:G33)</f>
        <v>994.58803115802903</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20</v>
      </c>
      <c r="C34" s="17" t="s">
        <v>21</v>
      </c>
      <c r="D34" s="18">
        <f>SUM(D22:F22)</f>
        <v>243.69473206649999</v>
      </c>
      <c r="E34" s="18">
        <f>SUM(G22:I22)</f>
        <v>38.776402738000002</v>
      </c>
      <c r="F34" s="18">
        <f>SUM(J22:L22)</f>
        <v>0</v>
      </c>
      <c r="G34" s="18">
        <f>SUM(M22:O22)</f>
        <v>0</v>
      </c>
      <c r="H34" s="19">
        <f t="shared" si="2"/>
        <v>282.47113480450002</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167.71391947235301</v>
      </c>
      <c r="F35" s="18">
        <f>SUM(J23:L23)</f>
        <v>0</v>
      </c>
      <c r="G35" s="18">
        <f>SUM(M23:O23)</f>
        <v>0</v>
      </c>
      <c r="H35" s="19">
        <f t="shared" si="2"/>
        <v>555.96677976935291</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79.771632219816496</v>
      </c>
      <c r="F36" s="18">
        <f>SUM(J24:L24)</f>
        <v>0</v>
      </c>
      <c r="G36" s="18">
        <f>SUM(M24:O24)</f>
        <v>0</v>
      </c>
      <c r="H36" s="19">
        <f t="shared" si="2"/>
        <v>300.68469618822951</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685.65158920149747</v>
      </c>
      <c r="F37" s="22">
        <f t="shared" si="4"/>
        <v>0</v>
      </c>
      <c r="G37" s="22">
        <f t="shared" si="4"/>
        <v>0</v>
      </c>
      <c r="H37" s="22">
        <f t="shared" si="4"/>
        <v>2636.5750086279104</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B38" s="6" t="s">
        <v>131</v>
      </c>
      <c r="C38" s="54"/>
      <c r="D38" s="55"/>
      <c r="E38" s="55"/>
      <c r="F38" s="55"/>
      <c r="G38" s="55"/>
      <c r="H38" s="55"/>
      <c r="J38" s="97"/>
      <c r="K38" s="89"/>
      <c r="L38" s="56"/>
      <c r="M38" s="56"/>
      <c r="N38" s="56"/>
      <c r="O38" s="56"/>
      <c r="P38" s="56"/>
    </row>
    <row r="39" spans="1:16" ht="17.25" customHeight="1" x14ac:dyDescent="0.35">
      <c r="F39" s="45"/>
    </row>
    <row r="40" spans="1:16" ht="17.25" customHeight="1" x14ac:dyDescent="0.35">
      <c r="B40" s="4" t="s">
        <v>132</v>
      </c>
      <c r="C40" s="36"/>
      <c r="L40" s="45"/>
      <c r="M40" s="46"/>
      <c r="N40" s="46"/>
    </row>
    <row r="41" spans="1:16" ht="17.25" customHeight="1" x14ac:dyDescent="0.35">
      <c r="M41" s="46"/>
      <c r="N41" s="46"/>
    </row>
    <row r="42" spans="1:16" ht="40" x14ac:dyDescent="0.35">
      <c r="B42" s="66" t="s">
        <v>2</v>
      </c>
      <c r="C42" s="67" t="s">
        <v>3</v>
      </c>
      <c r="D42" s="69">
        <v>45383</v>
      </c>
      <c r="E42" s="69">
        <v>45017</v>
      </c>
      <c r="F42" s="67" t="s">
        <v>26</v>
      </c>
      <c r="G42" s="67" t="s">
        <v>48</v>
      </c>
      <c r="H42" s="67" t="s">
        <v>49</v>
      </c>
      <c r="I42" s="67" t="s">
        <v>26</v>
      </c>
    </row>
    <row r="43" spans="1:16" ht="20" x14ac:dyDescent="0.35">
      <c r="A43" s="45"/>
      <c r="B43" s="16" t="s">
        <v>16</v>
      </c>
      <c r="C43" s="17" t="s">
        <v>17</v>
      </c>
      <c r="D43" s="18">
        <f>G20</f>
        <v>57.024987734798991</v>
      </c>
      <c r="E43" s="18">
        <f>'Energy Production - Apr. 2023'!G12</f>
        <v>66.380030024999996</v>
      </c>
      <c r="F43" s="47">
        <f>D43/E43-1</f>
        <v>-0.14093157666059686</v>
      </c>
      <c r="G43" s="18">
        <f>P20</f>
        <v>502.86436670779898</v>
      </c>
      <c r="H43" s="18">
        <f>'Energy Production - Apr. 2023'!P12</f>
        <v>490.66802884599991</v>
      </c>
      <c r="I43" s="47">
        <f>G43/H43-1</f>
        <v>2.4856597831498295E-2</v>
      </c>
    </row>
    <row r="44" spans="1:16" ht="40" x14ac:dyDescent="0.35">
      <c r="B44" s="16" t="s">
        <v>24</v>
      </c>
      <c r="C44" s="17" t="s">
        <v>64</v>
      </c>
      <c r="D44" s="18">
        <f>G21</f>
        <v>342.36464703652899</v>
      </c>
      <c r="E44" s="18">
        <f>'Energy Production - Apr. 2023'!G13</f>
        <v>208.775718702435</v>
      </c>
      <c r="F44" s="47">
        <f t="shared" ref="F44:F48" si="5">D44/E44-1</f>
        <v>0.6398681281729719</v>
      </c>
      <c r="G44" s="18">
        <f>P21</f>
        <v>994.58803115802903</v>
      </c>
      <c r="H44" s="18">
        <f>'Energy Production - Apr. 2023'!P13</f>
        <v>940.50419904843511</v>
      </c>
      <c r="I44" s="47">
        <f t="shared" ref="I44:I46" si="6">G44/H44-1</f>
        <v>5.7505146882186997E-2</v>
      </c>
    </row>
    <row r="45" spans="1:16" ht="40" x14ac:dyDescent="0.35">
      <c r="B45" s="16" t="s">
        <v>25</v>
      </c>
      <c r="C45" s="17" t="s">
        <v>21</v>
      </c>
      <c r="D45" s="18">
        <f>G22</f>
        <v>38.776402738000002</v>
      </c>
      <c r="E45" s="18">
        <f>'Energy Production - Apr. 2023'!G14</f>
        <v>60.981804283000002</v>
      </c>
      <c r="F45" s="47">
        <f t="shared" si="5"/>
        <v>-0.36413159312162624</v>
      </c>
      <c r="G45" s="18">
        <f>P22</f>
        <v>282.47113480450002</v>
      </c>
      <c r="H45" s="18">
        <f>'Energy Production - Apr. 2023'!P14</f>
        <v>332.18186582513442</v>
      </c>
      <c r="I45" s="47">
        <f t="shared" si="6"/>
        <v>-0.14964914143387609</v>
      </c>
    </row>
    <row r="46" spans="1:16" ht="40" x14ac:dyDescent="0.35">
      <c r="B46" s="16" t="s">
        <v>22</v>
      </c>
      <c r="C46" s="17" t="s">
        <v>23</v>
      </c>
      <c r="D46" s="18">
        <f>G23</f>
        <v>167.71391947235301</v>
      </c>
      <c r="E46" s="18">
        <f>'Energy Production - Apr. 2023'!G15</f>
        <v>106.10376464399997</v>
      </c>
      <c r="F46" s="47">
        <f t="shared" si="5"/>
        <v>0.58065946137790525</v>
      </c>
      <c r="G46" s="18">
        <f>P23</f>
        <v>555.96677976935291</v>
      </c>
      <c r="H46" s="18">
        <f>'Energy Production - Apr. 2023'!P15</f>
        <v>482.05158097699996</v>
      </c>
      <c r="I46" s="75">
        <f t="shared" si="6"/>
        <v>0.15333462581440971</v>
      </c>
    </row>
    <row r="47" spans="1:16" ht="20" x14ac:dyDescent="0.35">
      <c r="B47" s="16" t="s">
        <v>41</v>
      </c>
      <c r="C47" s="17" t="s">
        <v>42</v>
      </c>
      <c r="D47" s="18">
        <f>G24</f>
        <v>79.771632219816496</v>
      </c>
      <c r="E47" s="18">
        <v>0</v>
      </c>
      <c r="F47" s="47" t="str">
        <f>IFERROR(D47/E47-1,"n.a.")</f>
        <v>n.a.</v>
      </c>
      <c r="G47" s="18">
        <f>P24</f>
        <v>300.68469618822951</v>
      </c>
      <c r="H47" s="18">
        <v>0</v>
      </c>
      <c r="I47" s="47" t="str">
        <f>IFERROR(G47/H47-1,"n.a.")</f>
        <v>n.a.</v>
      </c>
    </row>
    <row r="48" spans="1:16" ht="17.25" customHeight="1" x14ac:dyDescent="0.35">
      <c r="B48" s="21" t="s">
        <v>15</v>
      </c>
      <c r="C48" s="21"/>
      <c r="D48" s="22">
        <f>SUM(D43:D47)</f>
        <v>685.65158920149747</v>
      </c>
      <c r="E48" s="22">
        <f>SUM(E43:E47)</f>
        <v>442.24131765443497</v>
      </c>
      <c r="F48" s="48">
        <f t="shared" si="5"/>
        <v>0.55040147048689381</v>
      </c>
      <c r="G48" s="72">
        <f>SUM(G43:G47)</f>
        <v>2636.5750086279104</v>
      </c>
      <c r="H48" s="72">
        <f>SUM(H43:H47)</f>
        <v>2245.4056746965693</v>
      </c>
      <c r="I48" s="73">
        <f>G48/H48-1</f>
        <v>0.17420875806070169</v>
      </c>
    </row>
    <row r="49" spans="1:14" s="51" customFormat="1" ht="15.5" x14ac:dyDescent="0.35">
      <c r="A49" s="49"/>
      <c r="B49" s="7" t="s">
        <v>96</v>
      </c>
      <c r="C49" s="50"/>
      <c r="D49" s="50"/>
      <c r="E49" s="50"/>
      <c r="F49" s="50"/>
      <c r="G49" s="50"/>
      <c r="H49" s="50"/>
      <c r="I49" s="50"/>
      <c r="J49" s="74"/>
      <c r="K49" s="74"/>
      <c r="L49" s="74"/>
    </row>
    <row r="50" spans="1:14" ht="17.25" customHeight="1" x14ac:dyDescent="0.35">
      <c r="B50" s="52"/>
      <c r="C50" s="52"/>
      <c r="D50" s="53"/>
      <c r="E50" s="53"/>
      <c r="F50" s="53"/>
      <c r="G50" s="53"/>
      <c r="H50" s="53"/>
    </row>
    <row r="51" spans="1:14" ht="17.25" customHeight="1" x14ac:dyDescent="0.35">
      <c r="B51" s="4" t="s">
        <v>103</v>
      </c>
      <c r="C51" s="36"/>
      <c r="L51" s="45"/>
      <c r="M51" s="46"/>
      <c r="N51" s="46"/>
    </row>
    <row r="52" spans="1:14" ht="17.25" customHeight="1" x14ac:dyDescent="0.35">
      <c r="M52" s="46"/>
      <c r="N52" s="46"/>
    </row>
    <row r="53" spans="1:14" ht="40" x14ac:dyDescent="0.35">
      <c r="B53" s="66" t="s">
        <v>2</v>
      </c>
      <c r="C53" s="67" t="s">
        <v>3</v>
      </c>
      <c r="D53" s="69">
        <v>45383</v>
      </c>
      <c r="E53" s="69">
        <v>45017</v>
      </c>
      <c r="F53" s="67" t="s">
        <v>26</v>
      </c>
      <c r="G53" s="67" t="s">
        <v>48</v>
      </c>
      <c r="H53" s="67" t="s">
        <v>49</v>
      </c>
      <c r="I53" s="67" t="s">
        <v>26</v>
      </c>
    </row>
    <row r="54" spans="1:14" ht="20" x14ac:dyDescent="0.35">
      <c r="B54" s="16" t="s">
        <v>16</v>
      </c>
      <c r="C54" s="17" t="s">
        <v>17</v>
      </c>
      <c r="D54" s="18">
        <v>57.024987734798991</v>
      </c>
      <c r="E54" s="18">
        <v>66.380030024999996</v>
      </c>
      <c r="F54" s="47">
        <f>D54/E54-1</f>
        <v>-0.14093157666059686</v>
      </c>
      <c r="G54" s="18">
        <v>502.86436670779898</v>
      </c>
      <c r="H54" s="18">
        <v>490.66802884599991</v>
      </c>
      <c r="I54" s="47">
        <f>G54/H54-1</f>
        <v>2.4856597831498295E-2</v>
      </c>
    </row>
    <row r="55" spans="1:14" ht="40" x14ac:dyDescent="0.35">
      <c r="B55" s="16" t="s">
        <v>24</v>
      </c>
      <c r="C55" s="17" t="s">
        <v>91</v>
      </c>
      <c r="D55" s="18">
        <v>270.08671437306299</v>
      </c>
      <c r="E55" s="18">
        <v>260.20210761199996</v>
      </c>
      <c r="F55" s="47">
        <f t="shared" ref="F55:F57" si="7">D55/E55-1</f>
        <v>3.7988188688319324E-2</v>
      </c>
      <c r="G55" s="18">
        <v>687.95644677056316</v>
      </c>
      <c r="H55" s="18">
        <v>877.66428216700012</v>
      </c>
      <c r="I55" s="47">
        <f t="shared" ref="I55:I58" si="8">G55/H55-1</f>
        <v>-0.21615079848987151</v>
      </c>
    </row>
    <row r="56" spans="1:14" ht="40" x14ac:dyDescent="0.35">
      <c r="B56" s="16" t="s">
        <v>25</v>
      </c>
      <c r="C56" s="17" t="s">
        <v>92</v>
      </c>
      <c r="D56" s="18">
        <v>38.776402738000002</v>
      </c>
      <c r="E56" s="18">
        <v>32.867031975000003</v>
      </c>
      <c r="F56" s="47">
        <f t="shared" si="7"/>
        <v>0.17979630066672603</v>
      </c>
      <c r="G56" s="18">
        <v>282.47113480450002</v>
      </c>
      <c r="H56" s="18">
        <v>304.06709351713448</v>
      </c>
      <c r="I56" s="47">
        <f t="shared" si="8"/>
        <v>-7.1023662780587915E-2</v>
      </c>
    </row>
    <row r="57" spans="1:14" ht="40" x14ac:dyDescent="0.35">
      <c r="B57" s="16" t="s">
        <v>22</v>
      </c>
      <c r="C57" s="17" t="s">
        <v>23</v>
      </c>
      <c r="D57" s="18">
        <v>167.71391947235301</v>
      </c>
      <c r="E57" s="18">
        <v>106.10376464399997</v>
      </c>
      <c r="F57" s="47">
        <f t="shared" si="7"/>
        <v>0.58065946137790525</v>
      </c>
      <c r="G57" s="18">
        <v>555.96677976935314</v>
      </c>
      <c r="H57" s="18">
        <v>482.05158097699996</v>
      </c>
      <c r="I57" s="47">
        <f t="shared" si="8"/>
        <v>0.15333462581441037</v>
      </c>
    </row>
    <row r="58" spans="1:14" ht="17.25" customHeight="1" x14ac:dyDescent="0.35">
      <c r="B58" s="21" t="s">
        <v>15</v>
      </c>
      <c r="C58" s="21"/>
      <c r="D58" s="22">
        <f>SUM(D54:D57)</f>
        <v>533.60202431821494</v>
      </c>
      <c r="E58" s="22">
        <f>SUM(E54:E57)</f>
        <v>465.55293425599996</v>
      </c>
      <c r="F58" s="48">
        <f>D58/E58-1</f>
        <v>0.14616831955095333</v>
      </c>
      <c r="G58" s="22">
        <f>SUM(G54:G57)</f>
        <v>2029.2587280522152</v>
      </c>
      <c r="H58" s="22">
        <f>SUM(H54:H57)</f>
        <v>2154.4509855071346</v>
      </c>
      <c r="I58" s="48">
        <f t="shared" si="8"/>
        <v>-5.810865890989414E-2</v>
      </c>
    </row>
    <row r="59" spans="1:14" ht="17.25" customHeight="1" x14ac:dyDescent="0.35">
      <c r="B59" s="5" t="s">
        <v>90</v>
      </c>
      <c r="C59" s="54"/>
      <c r="D59" s="55"/>
      <c r="E59" s="55"/>
      <c r="F59" s="56"/>
      <c r="G59" s="55"/>
      <c r="H59" s="55"/>
      <c r="I59" s="56"/>
    </row>
    <row r="60" spans="1:14" ht="17.25" customHeight="1" x14ac:dyDescent="0.35">
      <c r="B60" s="52"/>
      <c r="C60" s="52"/>
      <c r="D60" s="53"/>
      <c r="E60" s="53"/>
      <c r="F60" s="53"/>
      <c r="G60" s="53"/>
      <c r="H60" s="53"/>
    </row>
    <row r="61" spans="1:14" ht="17.25" customHeight="1" x14ac:dyDescent="0.35">
      <c r="B61" s="4" t="s">
        <v>116</v>
      </c>
      <c r="C61" s="52"/>
      <c r="D61" s="53"/>
      <c r="E61" s="53"/>
      <c r="F61" s="53"/>
      <c r="G61" s="53"/>
      <c r="H61" s="57"/>
    </row>
    <row r="62" spans="1:14" ht="17.25" customHeight="1" x14ac:dyDescent="0.35">
      <c r="E62" s="33"/>
    </row>
    <row r="63" spans="1:14" ht="60" x14ac:dyDescent="0.35">
      <c r="B63" s="66" t="s">
        <v>2</v>
      </c>
      <c r="C63" s="67" t="s">
        <v>3</v>
      </c>
      <c r="D63" s="67" t="s">
        <v>28</v>
      </c>
      <c r="E63" s="67" t="s">
        <v>29</v>
      </c>
      <c r="F63" s="67" t="s">
        <v>30</v>
      </c>
      <c r="G63" s="67" t="s">
        <v>31</v>
      </c>
      <c r="H63" s="67" t="s">
        <v>32</v>
      </c>
      <c r="I63" s="67" t="s">
        <v>33</v>
      </c>
    </row>
    <row r="64" spans="1:14" ht="20" x14ac:dyDescent="0.35">
      <c r="B64" s="28" t="s">
        <v>16</v>
      </c>
      <c r="C64" s="17" t="s">
        <v>17</v>
      </c>
      <c r="D64" s="18">
        <v>2.0714684139999999</v>
      </c>
      <c r="E64" s="18">
        <v>3.588482731</v>
      </c>
      <c r="F64" s="18">
        <v>5.8037183399999996</v>
      </c>
      <c r="G64" s="18">
        <v>0.25352537920000001</v>
      </c>
      <c r="H64" s="18">
        <v>1.1988340340000001</v>
      </c>
      <c r="I64" s="18">
        <v>1.1988340340000001</v>
      </c>
    </row>
    <row r="65" spans="2:10" ht="40" x14ac:dyDescent="0.35">
      <c r="B65" s="16" t="s">
        <v>55</v>
      </c>
      <c r="C65" s="17" t="s">
        <v>19</v>
      </c>
      <c r="D65" s="18">
        <v>10.904479372000001</v>
      </c>
      <c r="E65" s="18">
        <v>13.340671994999999</v>
      </c>
      <c r="F65" s="18">
        <v>18.742466607000001</v>
      </c>
      <c r="G65" s="18">
        <v>2.4876898490000001</v>
      </c>
      <c r="H65" s="18">
        <v>4.534481113</v>
      </c>
      <c r="I65" s="18">
        <v>4.7931699800000001</v>
      </c>
      <c r="J65" s="38"/>
    </row>
    <row r="66" spans="2:10" ht="20" x14ac:dyDescent="0.35">
      <c r="B66" s="16" t="s">
        <v>129</v>
      </c>
      <c r="C66" s="17" t="s">
        <v>128</v>
      </c>
      <c r="D66" s="18">
        <v>7.1821550400000003E-2</v>
      </c>
      <c r="E66" s="18">
        <v>1.254980923</v>
      </c>
      <c r="F66" s="18">
        <v>0.23491273109999999</v>
      </c>
      <c r="G66" s="18">
        <v>1.35425562E-2</v>
      </c>
      <c r="H66" s="18">
        <v>4.8950614839999997E-2</v>
      </c>
      <c r="I66" s="18">
        <v>4.8950614839999997E-2</v>
      </c>
    </row>
    <row r="67" spans="2:10" ht="40" x14ac:dyDescent="0.35">
      <c r="B67" s="16" t="s">
        <v>22</v>
      </c>
      <c r="C67" s="17" t="s">
        <v>23</v>
      </c>
      <c r="D67" s="18">
        <v>6.2783431969999999</v>
      </c>
      <c r="E67" s="18">
        <v>5.040722444</v>
      </c>
      <c r="F67" s="18">
        <v>13.924945341999999</v>
      </c>
      <c r="G67" s="18">
        <v>1.1051113690000001</v>
      </c>
      <c r="H67" s="18">
        <v>3.8783168240000001</v>
      </c>
      <c r="I67" s="18">
        <v>3.8783168240000001</v>
      </c>
    </row>
    <row r="68" spans="2:10" ht="20" x14ac:dyDescent="0.35">
      <c r="B68" s="16" t="s">
        <v>41</v>
      </c>
      <c r="C68" s="17" t="s">
        <v>42</v>
      </c>
      <c r="D68" s="18">
        <v>3.4383183819999998</v>
      </c>
      <c r="E68" s="18">
        <v>3.2861093769999998</v>
      </c>
      <c r="F68" s="18">
        <v>6.0998330000000003</v>
      </c>
      <c r="G68" s="18">
        <v>0.92854283329999998</v>
      </c>
      <c r="H68" s="18">
        <v>1.3189774190000001</v>
      </c>
      <c r="I68" s="18">
        <v>1.3189774190000001</v>
      </c>
    </row>
    <row r="69" spans="2:10" ht="17.25" customHeight="1" x14ac:dyDescent="0.35">
      <c r="B69" s="29"/>
      <c r="C69" s="21"/>
      <c r="D69" s="23"/>
      <c r="E69" s="23"/>
      <c r="F69" s="23"/>
      <c r="G69" s="23"/>
      <c r="H69" s="23"/>
      <c r="I69" s="23"/>
    </row>
    <row r="70" spans="2:10" ht="17.25" customHeight="1" x14ac:dyDescent="0.35">
      <c r="B70" s="6" t="s">
        <v>130</v>
      </c>
      <c r="C70" s="58"/>
      <c r="D70" s="58"/>
      <c r="E70" s="58"/>
      <c r="F70" s="58"/>
      <c r="G70" s="58"/>
      <c r="H70" s="58"/>
      <c r="I70" s="58"/>
    </row>
    <row r="71" spans="2:10" ht="17.25" customHeight="1" x14ac:dyDescent="0.35">
      <c r="B71" s="10"/>
      <c r="C71" s="10"/>
      <c r="D71" s="10"/>
      <c r="E71" s="10"/>
      <c r="F71" s="10"/>
      <c r="G71" s="10"/>
      <c r="H71" s="10"/>
      <c r="I71" s="10"/>
    </row>
    <row r="72" spans="2:10" ht="17.25" customHeight="1" x14ac:dyDescent="0.3">
      <c r="B72" s="36"/>
      <c r="C72" s="36"/>
      <c r="E72" s="38"/>
      <c r="G72" s="1"/>
    </row>
    <row r="73" spans="2:10" ht="17.25" customHeight="1" x14ac:dyDescent="0.35">
      <c r="E73" s="33"/>
    </row>
    <row r="74" spans="2:10" ht="49" customHeight="1" x14ac:dyDescent="0.35">
      <c r="B74" s="52"/>
      <c r="C74" s="2"/>
      <c r="D74" s="2"/>
      <c r="E74" s="2"/>
      <c r="F74" s="2"/>
      <c r="G74" s="2"/>
      <c r="H74" s="2"/>
      <c r="I74" s="2"/>
    </row>
    <row r="75" spans="2:10" ht="26.25" customHeight="1" x14ac:dyDescent="0.35">
      <c r="B75" s="59"/>
      <c r="C75" s="60"/>
      <c r="D75" s="61"/>
      <c r="E75" s="61"/>
      <c r="F75" s="61"/>
      <c r="G75" s="61"/>
      <c r="H75" s="61"/>
      <c r="I75" s="61"/>
    </row>
    <row r="76" spans="2:10" ht="33" customHeight="1" x14ac:dyDescent="0.35">
      <c r="B76" s="62"/>
      <c r="C76" s="60"/>
      <c r="D76" s="63"/>
      <c r="E76" s="63"/>
      <c r="F76" s="63"/>
      <c r="G76" s="63"/>
      <c r="H76" s="63"/>
      <c r="I76" s="63"/>
    </row>
    <row r="77" spans="2:10" ht="26.25" customHeight="1" x14ac:dyDescent="0.35">
      <c r="B77" s="62"/>
      <c r="C77" s="60"/>
      <c r="D77" s="63"/>
      <c r="E77" s="63"/>
      <c r="F77" s="63"/>
      <c r="G77" s="63"/>
      <c r="H77" s="63"/>
      <c r="I77" s="63"/>
    </row>
    <row r="78" spans="2:10" ht="33" customHeight="1" x14ac:dyDescent="0.35">
      <c r="B78" s="62"/>
      <c r="C78" s="60"/>
      <c r="D78" s="63"/>
      <c r="E78" s="63"/>
      <c r="F78" s="63"/>
      <c r="G78" s="63"/>
      <c r="H78" s="63"/>
      <c r="I78" s="63"/>
    </row>
    <row r="79" spans="2:10" ht="17.25" customHeight="1" x14ac:dyDescent="0.35">
      <c r="B79" s="64"/>
      <c r="C79" s="52"/>
      <c r="D79" s="65"/>
      <c r="E79" s="65"/>
      <c r="F79" s="65"/>
      <c r="G79" s="65"/>
      <c r="H79" s="65"/>
      <c r="I79" s="65"/>
    </row>
    <row r="80" spans="2:10" ht="17.25" customHeight="1" x14ac:dyDescent="0.35">
      <c r="B80" s="142"/>
      <c r="C80" s="142"/>
      <c r="D80" s="142"/>
      <c r="E80" s="142"/>
      <c r="F80" s="142"/>
      <c r="G80" s="142"/>
      <c r="H80" s="142"/>
      <c r="I80" s="142"/>
    </row>
    <row r="82" spans="2:9" ht="17.25" customHeight="1" x14ac:dyDescent="0.3">
      <c r="B82" s="36"/>
      <c r="C82" s="36"/>
      <c r="E82" s="38"/>
      <c r="G82" s="1"/>
    </row>
    <row r="83" spans="2:9" ht="17.25" customHeight="1" x14ac:dyDescent="0.35">
      <c r="E83" s="33"/>
    </row>
    <row r="84" spans="2:9" ht="49" customHeight="1" x14ac:dyDescent="0.35">
      <c r="B84" s="52"/>
      <c r="C84" s="2"/>
      <c r="D84" s="2"/>
      <c r="E84" s="2"/>
      <c r="F84" s="2"/>
      <c r="G84" s="2"/>
      <c r="H84" s="2"/>
      <c r="I84" s="2"/>
    </row>
    <row r="85" spans="2:9" ht="26.15" customHeight="1" x14ac:dyDescent="0.35">
      <c r="B85" s="59"/>
      <c r="C85" s="60"/>
      <c r="D85" s="61"/>
      <c r="E85" s="61"/>
      <c r="F85" s="61"/>
      <c r="G85" s="61"/>
      <c r="H85" s="61"/>
      <c r="I85" s="61"/>
    </row>
    <row r="86" spans="2:9" ht="33" customHeight="1" x14ac:dyDescent="0.35">
      <c r="B86" s="62"/>
      <c r="C86" s="60"/>
      <c r="D86" s="63"/>
      <c r="E86" s="63"/>
      <c r="F86" s="63"/>
      <c r="G86" s="63"/>
      <c r="H86" s="63"/>
      <c r="I86" s="63"/>
    </row>
    <row r="87" spans="2:9" ht="26.25" customHeight="1" x14ac:dyDescent="0.35">
      <c r="B87" s="62"/>
      <c r="C87" s="60"/>
      <c r="D87" s="63"/>
      <c r="E87" s="63"/>
      <c r="F87" s="63"/>
      <c r="G87" s="63"/>
      <c r="H87" s="63"/>
      <c r="I87" s="63"/>
    </row>
    <row r="88" spans="2:9" ht="33" customHeight="1" x14ac:dyDescent="0.35">
      <c r="B88" s="62"/>
      <c r="C88" s="60"/>
      <c r="D88" s="63"/>
      <c r="E88" s="63"/>
      <c r="F88" s="63"/>
      <c r="G88" s="63"/>
      <c r="H88" s="63"/>
      <c r="I88" s="63"/>
    </row>
    <row r="89" spans="2:9" ht="17.25" customHeight="1" x14ac:dyDescent="0.35">
      <c r="B89" s="64"/>
      <c r="C89" s="52"/>
      <c r="D89" s="65"/>
      <c r="E89" s="65"/>
      <c r="F89" s="65"/>
      <c r="G89" s="65"/>
      <c r="H89" s="65"/>
      <c r="I89" s="65"/>
    </row>
    <row r="90" spans="2:9" ht="17.25" customHeight="1" x14ac:dyDescent="0.35">
      <c r="B90" s="142"/>
      <c r="C90" s="142"/>
      <c r="D90" s="142"/>
      <c r="E90" s="142"/>
      <c r="F90" s="142"/>
      <c r="G90" s="142"/>
      <c r="H90" s="142"/>
      <c r="I90" s="142"/>
    </row>
  </sheetData>
  <mergeCells count="2">
    <mergeCell ref="B80:I80"/>
    <mergeCell ref="B90:I90"/>
  </mergeCells>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BBC4-2021-40ED-BDD9-A60820B6ED93}">
  <dimension ref="A1:W89"/>
  <sheetViews>
    <sheetView showGridLines="0" zoomScaleNormal="100" zoomScaleSheetLayoutView="90" workbookViewId="0"/>
  </sheetViews>
  <sheetFormatPr defaultColWidth="9.1796875" defaultRowHeight="17.25" customHeight="1" x14ac:dyDescent="0.35"/>
  <cols>
    <col min="1" max="1" width="5" style="34" customWidth="1"/>
    <col min="2" max="2" width="21.54296875" style="34" customWidth="1"/>
    <col min="3" max="3" width="34" style="34" customWidth="1"/>
    <col min="4" max="16" width="13.81640625" style="34" customWidth="1"/>
    <col min="17" max="17" width="10.26953125" style="34" bestFit="1" customWidth="1"/>
    <col min="18" max="16384" width="9.1796875" style="34"/>
  </cols>
  <sheetData>
    <row r="1" spans="1:3" ht="17.25" customHeight="1" x14ac:dyDescent="0.35">
      <c r="A1" s="33"/>
    </row>
    <row r="7" spans="1:3" ht="17.25" customHeight="1" x14ac:dyDescent="0.35">
      <c r="B7" s="3" t="s">
        <v>0</v>
      </c>
      <c r="C7" s="35"/>
    </row>
    <row r="8" spans="1:3" ht="17.25" customHeight="1" x14ac:dyDescent="0.35">
      <c r="B8" s="33"/>
    </row>
    <row r="9" spans="1:3" ht="17.25" customHeight="1" x14ac:dyDescent="0.35">
      <c r="B9" s="4" t="s">
        <v>1</v>
      </c>
      <c r="C9" s="36"/>
    </row>
    <row r="10" spans="1:3" ht="17.25" customHeight="1" x14ac:dyDescent="0.35">
      <c r="B10" s="70" t="s">
        <v>59</v>
      </c>
      <c r="C10" s="36"/>
    </row>
    <row r="11" spans="1:3" ht="17.25" customHeight="1" x14ac:dyDescent="0.35">
      <c r="B11" s="71" t="s">
        <v>58</v>
      </c>
      <c r="C11" s="36"/>
    </row>
    <row r="12" spans="1:3" ht="17.25" customHeight="1" x14ac:dyDescent="0.35">
      <c r="B12" s="71" t="s">
        <v>60</v>
      </c>
      <c r="C12" s="36"/>
    </row>
    <row r="13" spans="1:3" ht="17.25" customHeight="1" x14ac:dyDescent="0.35">
      <c r="B13" s="71" t="s">
        <v>65</v>
      </c>
      <c r="C13" s="36"/>
    </row>
    <row r="14" spans="1:3" ht="17.25" customHeight="1" x14ac:dyDescent="0.35">
      <c r="B14" s="70" t="s">
        <v>57</v>
      </c>
      <c r="C14" s="36"/>
    </row>
    <row r="15" spans="1:3" s="10" customFormat="1" ht="17.25" customHeight="1" x14ac:dyDescent="0.35">
      <c r="B15" s="5" t="s">
        <v>56</v>
      </c>
      <c r="C15" s="13"/>
    </row>
    <row r="16" spans="1:3" ht="17.25" customHeight="1" x14ac:dyDescent="0.35">
      <c r="B16" s="37"/>
      <c r="C16" s="36"/>
    </row>
    <row r="17" spans="2:23" ht="17.25" customHeight="1" x14ac:dyDescent="0.35">
      <c r="B17" s="4" t="s">
        <v>104</v>
      </c>
      <c r="C17" s="36"/>
      <c r="N17" s="38"/>
    </row>
    <row r="18" spans="2:23" ht="17.25" customHeight="1" x14ac:dyDescent="0.35">
      <c r="J18" s="33"/>
      <c r="N18" s="39"/>
    </row>
    <row r="19" spans="2:23" ht="17.25" customHeight="1" x14ac:dyDescent="0.35">
      <c r="B19" s="66" t="s">
        <v>2</v>
      </c>
      <c r="C19" s="67" t="s">
        <v>3</v>
      </c>
      <c r="D19" s="67" t="s">
        <v>4</v>
      </c>
      <c r="E19" s="67" t="s">
        <v>5</v>
      </c>
      <c r="F19" s="67" t="s">
        <v>6</v>
      </c>
      <c r="G19" s="67" t="s">
        <v>7</v>
      </c>
      <c r="H19" s="67" t="s">
        <v>8</v>
      </c>
      <c r="I19" s="67" t="s">
        <v>9</v>
      </c>
      <c r="J19" s="67" t="s">
        <v>10</v>
      </c>
      <c r="K19" s="67" t="s">
        <v>11</v>
      </c>
      <c r="L19" s="67" t="s">
        <v>12</v>
      </c>
      <c r="M19" s="67" t="s">
        <v>36</v>
      </c>
      <c r="N19" s="67" t="s">
        <v>13</v>
      </c>
      <c r="O19" s="67" t="s">
        <v>14</v>
      </c>
      <c r="P19" s="67" t="s">
        <v>15</v>
      </c>
    </row>
    <row r="20" spans="2:23" ht="20" x14ac:dyDescent="0.35">
      <c r="B20" s="16" t="s">
        <v>16</v>
      </c>
      <c r="C20" s="17" t="s">
        <v>17</v>
      </c>
      <c r="D20" s="18">
        <v>229.32729870999998</v>
      </c>
      <c r="E20" s="18">
        <v>140.37746283300004</v>
      </c>
      <c r="F20" s="18">
        <v>76.134617429999992</v>
      </c>
      <c r="G20" s="18"/>
      <c r="H20" s="18"/>
      <c r="I20" s="18"/>
      <c r="J20" s="18"/>
      <c r="K20" s="18"/>
      <c r="L20" s="18"/>
      <c r="M20" s="18"/>
      <c r="N20" s="18"/>
      <c r="O20" s="18"/>
      <c r="P20" s="19">
        <f t="shared" ref="P20:P25" si="0">SUM(D20:O20)</f>
        <v>445.83937897300001</v>
      </c>
      <c r="S20" s="40"/>
      <c r="T20" s="41"/>
      <c r="U20" s="41"/>
      <c r="V20" s="41"/>
      <c r="W20" s="41"/>
    </row>
    <row r="21" spans="2:23" ht="40" x14ac:dyDescent="0.35">
      <c r="B21" s="16" t="s">
        <v>18</v>
      </c>
      <c r="C21" s="17" t="s">
        <v>19</v>
      </c>
      <c r="D21" s="18">
        <v>126.40450453500002</v>
      </c>
      <c r="E21" s="18">
        <v>255.80240498350003</v>
      </c>
      <c r="F21" s="18">
        <v>270.01647460300006</v>
      </c>
      <c r="G21" s="18"/>
      <c r="H21" s="18"/>
      <c r="I21" s="18"/>
      <c r="J21" s="18"/>
      <c r="K21" s="18"/>
      <c r="L21" s="18"/>
      <c r="M21" s="18"/>
      <c r="N21" s="18"/>
      <c r="O21" s="18"/>
      <c r="P21" s="19">
        <f t="shared" si="0"/>
        <v>652.22338412150009</v>
      </c>
      <c r="S21" s="40"/>
    </row>
    <row r="22" spans="2:23" ht="40" x14ac:dyDescent="0.35">
      <c r="B22" s="16" t="s">
        <v>20</v>
      </c>
      <c r="C22" s="17" t="s">
        <v>21</v>
      </c>
      <c r="D22" s="18">
        <v>80.926562642000007</v>
      </c>
      <c r="E22" s="18">
        <v>78.932841991499998</v>
      </c>
      <c r="F22" s="18">
        <v>83.835327433000003</v>
      </c>
      <c r="G22" s="18"/>
      <c r="H22" s="18"/>
      <c r="I22" s="18"/>
      <c r="J22" s="18"/>
      <c r="K22" s="18"/>
      <c r="L22" s="18"/>
      <c r="M22" s="18"/>
      <c r="N22" s="18"/>
      <c r="O22" s="18"/>
      <c r="P22" s="19">
        <f t="shared" si="0"/>
        <v>243.69473206649999</v>
      </c>
      <c r="S22" s="40"/>
    </row>
    <row r="23" spans="2:23" ht="40" x14ac:dyDescent="0.35">
      <c r="B23" s="16" t="s">
        <v>22</v>
      </c>
      <c r="C23" s="17" t="s">
        <v>23</v>
      </c>
      <c r="D23" s="18">
        <v>150.66072438399999</v>
      </c>
      <c r="E23" s="18">
        <v>131.981460688</v>
      </c>
      <c r="F23" s="18">
        <v>105.61067522499998</v>
      </c>
      <c r="G23" s="18"/>
      <c r="H23" s="18"/>
      <c r="I23" s="18"/>
      <c r="J23" s="18"/>
      <c r="K23" s="18"/>
      <c r="L23" s="18"/>
      <c r="M23" s="18"/>
      <c r="N23" s="18"/>
      <c r="O23" s="18"/>
      <c r="P23" s="19">
        <f t="shared" si="0"/>
        <v>388.25286029699993</v>
      </c>
      <c r="S23" s="40"/>
    </row>
    <row r="24" spans="2:23" ht="20" x14ac:dyDescent="0.35">
      <c r="B24" s="16" t="s">
        <v>41</v>
      </c>
      <c r="C24" s="17" t="s">
        <v>42</v>
      </c>
      <c r="D24" s="18">
        <v>55.141744113807299</v>
      </c>
      <c r="E24" s="18">
        <v>85.877775877796296</v>
      </c>
      <c r="F24" s="18">
        <v>79.893543976809411</v>
      </c>
      <c r="G24" s="18"/>
      <c r="H24" s="18"/>
      <c r="I24" s="18"/>
      <c r="J24" s="18"/>
      <c r="K24" s="18"/>
      <c r="L24" s="18"/>
      <c r="M24" s="18"/>
      <c r="N24" s="18"/>
      <c r="O24" s="18"/>
      <c r="P24" s="19">
        <f t="shared" si="0"/>
        <v>220.91306396841301</v>
      </c>
      <c r="S24" s="40"/>
    </row>
    <row r="25" spans="2:23" ht="17.25" customHeight="1" x14ac:dyDescent="0.35">
      <c r="B25" s="21" t="s">
        <v>15</v>
      </c>
      <c r="C25" s="21"/>
      <c r="D25" s="22">
        <f>SUM(D20:D24)</f>
        <v>642.4608343848073</v>
      </c>
      <c r="E25" s="22">
        <f t="shared" ref="E25:O25" si="1">SUM(E20:E24)</f>
        <v>692.9719463737963</v>
      </c>
      <c r="F25" s="22">
        <f t="shared" si="1"/>
        <v>615.49063866780943</v>
      </c>
      <c r="G25" s="22">
        <f t="shared" si="1"/>
        <v>0</v>
      </c>
      <c r="H25" s="22">
        <f t="shared" si="1"/>
        <v>0</v>
      </c>
      <c r="I25" s="22">
        <f t="shared" si="1"/>
        <v>0</v>
      </c>
      <c r="J25" s="22">
        <f t="shared" si="1"/>
        <v>0</v>
      </c>
      <c r="K25" s="22">
        <f t="shared" si="1"/>
        <v>0</v>
      </c>
      <c r="L25" s="22">
        <f t="shared" si="1"/>
        <v>0</v>
      </c>
      <c r="M25" s="22">
        <f t="shared" si="1"/>
        <v>0</v>
      </c>
      <c r="N25" s="23">
        <f t="shared" si="1"/>
        <v>0</v>
      </c>
      <c r="O25" s="23">
        <f t="shared" si="1"/>
        <v>0</v>
      </c>
      <c r="P25" s="22">
        <f t="shared" si="0"/>
        <v>1950.9234194264131</v>
      </c>
    </row>
    <row r="26" spans="2:23" s="44" customFormat="1" ht="17.25" customHeight="1" x14ac:dyDescent="0.35">
      <c r="B26" s="6" t="s">
        <v>40</v>
      </c>
      <c r="C26" s="42"/>
      <c r="D26" s="42"/>
      <c r="E26" s="42"/>
      <c r="F26" s="42"/>
      <c r="G26" s="42"/>
      <c r="H26" s="42"/>
      <c r="I26" s="42"/>
      <c r="J26" s="42"/>
      <c r="K26" s="42"/>
      <c r="L26" s="42"/>
      <c r="M26" s="42"/>
      <c r="N26" s="42"/>
      <c r="O26" s="42"/>
      <c r="P26" s="42"/>
      <c r="Q26" s="43"/>
    </row>
    <row r="28" spans="2:23" ht="17.25" customHeight="1" x14ac:dyDescent="0.35">
      <c r="B28" s="4" t="s">
        <v>100</v>
      </c>
      <c r="C28" s="36"/>
      <c r="L28" s="45"/>
      <c r="M28" s="46"/>
      <c r="N28" s="46"/>
    </row>
    <row r="29" spans="2:23" ht="17.25" customHeight="1" x14ac:dyDescent="0.35">
      <c r="B29" s="4"/>
      <c r="C29" s="36"/>
      <c r="J29" s="79" t="s">
        <v>125</v>
      </c>
      <c r="K29" s="80"/>
      <c r="L29" s="81"/>
      <c r="M29" s="81"/>
      <c r="N29" s="81"/>
      <c r="O29" s="81"/>
      <c r="P29" s="82"/>
    </row>
    <row r="30" spans="2:23" ht="17.25" customHeight="1" x14ac:dyDescent="0.35">
      <c r="J30" s="10"/>
      <c r="K30" s="10"/>
      <c r="L30" s="10"/>
      <c r="M30" s="83"/>
      <c r="N30" s="83"/>
      <c r="O30" s="10"/>
      <c r="P30" s="10"/>
    </row>
    <row r="31" spans="2:23" ht="20" x14ac:dyDescent="0.35">
      <c r="B31" s="66" t="s">
        <v>2</v>
      </c>
      <c r="C31" s="67" t="s">
        <v>3</v>
      </c>
      <c r="D31" s="67" t="s">
        <v>44</v>
      </c>
      <c r="E31" s="67" t="s">
        <v>45</v>
      </c>
      <c r="F31" s="67" t="s">
        <v>46</v>
      </c>
      <c r="G31" s="67" t="s">
        <v>47</v>
      </c>
      <c r="H31" s="67" t="s">
        <v>15</v>
      </c>
      <c r="J31" s="84" t="s">
        <v>2</v>
      </c>
      <c r="K31" s="85"/>
      <c r="L31" s="86" t="s">
        <v>50</v>
      </c>
      <c r="M31" s="86" t="s">
        <v>51</v>
      </c>
      <c r="N31" s="86" t="s">
        <v>52</v>
      </c>
      <c r="O31" s="86" t="s">
        <v>53</v>
      </c>
      <c r="P31" s="87" t="s">
        <v>15</v>
      </c>
    </row>
    <row r="32" spans="2:23" ht="20" x14ac:dyDescent="0.35">
      <c r="B32" s="16" t="s">
        <v>16</v>
      </c>
      <c r="C32" s="17" t="s">
        <v>17</v>
      </c>
      <c r="D32" s="18">
        <f>SUM(D20:F20)</f>
        <v>445.83937897300001</v>
      </c>
      <c r="E32" s="18">
        <f>SUM(G20:I20)</f>
        <v>0</v>
      </c>
      <c r="F32" s="18">
        <f>SUM(J20:L20)</f>
        <v>0</v>
      </c>
      <c r="G32" s="18">
        <f>SUM(M20:O20)</f>
        <v>0</v>
      </c>
      <c r="H32" s="19">
        <f>SUM(D32:G32)</f>
        <v>445.83937897300001</v>
      </c>
      <c r="J32" s="88" t="s">
        <v>16</v>
      </c>
      <c r="K32" s="89"/>
      <c r="L32" s="90">
        <v>0.17371183274366597</v>
      </c>
      <c r="M32" s="90">
        <v>0.12535910851878257</v>
      </c>
      <c r="N32" s="90">
        <v>0.32502090313052878</v>
      </c>
      <c r="O32" s="90">
        <v>0.37590815560702279</v>
      </c>
      <c r="P32" s="91">
        <f>SUM(L32:O32)</f>
        <v>1</v>
      </c>
    </row>
    <row r="33" spans="1:16" ht="40" x14ac:dyDescent="0.35">
      <c r="B33" s="16" t="s">
        <v>24</v>
      </c>
      <c r="C33" s="17" t="s">
        <v>19</v>
      </c>
      <c r="D33" s="18">
        <f>SUM(D21:F21)</f>
        <v>652.22338412150009</v>
      </c>
      <c r="E33" s="18">
        <f>SUM(G21:I21)</f>
        <v>0</v>
      </c>
      <c r="F33" s="18">
        <f>SUM(J21:L21)</f>
        <v>0</v>
      </c>
      <c r="G33" s="18">
        <f>SUM(M21:O21)</f>
        <v>0</v>
      </c>
      <c r="H33" s="19">
        <f t="shared" ref="H33:H36" si="2">SUM(D33:G33)</f>
        <v>652.22338412150009</v>
      </c>
      <c r="J33" s="92" t="s">
        <v>24</v>
      </c>
      <c r="K33" s="89"/>
      <c r="L33" s="93">
        <v>0.19725674371695032</v>
      </c>
      <c r="M33" s="93">
        <v>0.23682498044328629</v>
      </c>
      <c r="N33" s="93">
        <v>0.29401350420029271</v>
      </c>
      <c r="O33" s="93">
        <v>0.2719047716394708</v>
      </c>
      <c r="P33" s="91">
        <f t="shared" ref="P33:P35" si="3">SUM(L33:O33)</f>
        <v>1</v>
      </c>
    </row>
    <row r="34" spans="1:16" ht="40" x14ac:dyDescent="0.35">
      <c r="B34" s="16" t="s">
        <v>25</v>
      </c>
      <c r="C34" s="17" t="s">
        <v>21</v>
      </c>
      <c r="D34" s="18">
        <f>SUM(D22:F22)</f>
        <v>243.69473206649999</v>
      </c>
      <c r="E34" s="18">
        <f>SUM(G22:I22)</f>
        <v>0</v>
      </c>
      <c r="F34" s="18">
        <f>SUM(J22:L22)</f>
        <v>0</v>
      </c>
      <c r="G34" s="18">
        <f>SUM(M22:O22)</f>
        <v>0</v>
      </c>
      <c r="H34" s="19">
        <f t="shared" si="2"/>
        <v>243.69473206649999</v>
      </c>
      <c r="J34" s="92" t="s">
        <v>25</v>
      </c>
      <c r="K34" s="89"/>
      <c r="L34" s="93">
        <v>0.3326664324339883</v>
      </c>
      <c r="M34" s="93">
        <v>0.21275691627695084</v>
      </c>
      <c r="N34" s="93">
        <v>0.21348882202272532</v>
      </c>
      <c r="O34" s="93">
        <v>0.24108782926633546</v>
      </c>
      <c r="P34" s="91">
        <f t="shared" si="3"/>
        <v>0.99999999999999989</v>
      </c>
    </row>
    <row r="35" spans="1:16" ht="40" x14ac:dyDescent="0.35">
      <c r="B35" s="16" t="s">
        <v>22</v>
      </c>
      <c r="C35" s="17" t="s">
        <v>23</v>
      </c>
      <c r="D35" s="18">
        <f>SUM(D23:F23)</f>
        <v>388.25286029699993</v>
      </c>
      <c r="E35" s="18">
        <f>SUM(G23:I23)</f>
        <v>0</v>
      </c>
      <c r="F35" s="18">
        <f>SUM(J23:L23)</f>
        <v>0</v>
      </c>
      <c r="G35" s="18">
        <f>SUM(M23:O23)</f>
        <v>0</v>
      </c>
      <c r="H35" s="19">
        <f t="shared" si="2"/>
        <v>388.25286029699993</v>
      </c>
      <c r="J35" s="92" t="s">
        <v>22</v>
      </c>
      <c r="K35" s="89"/>
      <c r="L35" s="93">
        <v>0.22536923220147864</v>
      </c>
      <c r="M35" s="93">
        <v>0.18079930107106329</v>
      </c>
      <c r="N35" s="93">
        <v>0.29277373241018106</v>
      </c>
      <c r="O35" s="93">
        <v>0.30105773431727706</v>
      </c>
      <c r="P35" s="91">
        <f t="shared" si="3"/>
        <v>1</v>
      </c>
    </row>
    <row r="36" spans="1:16" ht="40" x14ac:dyDescent="0.35">
      <c r="B36" s="16" t="s">
        <v>41</v>
      </c>
      <c r="C36" s="17" t="s">
        <v>42</v>
      </c>
      <c r="D36" s="18">
        <f>SUM(D24:F24)</f>
        <v>220.91306396841301</v>
      </c>
      <c r="E36" s="18">
        <f>SUM(G24:I24)</f>
        <v>0</v>
      </c>
      <c r="F36" s="18">
        <f>SUM(J24:L24)</f>
        <v>0</v>
      </c>
      <c r="G36" s="18">
        <f>SUM(M24:O24)</f>
        <v>0</v>
      </c>
      <c r="H36" s="19">
        <f t="shared" si="2"/>
        <v>220.91306396841301</v>
      </c>
      <c r="J36" s="92" t="s">
        <v>41</v>
      </c>
      <c r="K36" s="89"/>
      <c r="L36" s="94" t="s">
        <v>124</v>
      </c>
      <c r="M36" s="94" t="s">
        <v>124</v>
      </c>
      <c r="N36" s="94" t="s">
        <v>124</v>
      </c>
      <c r="O36" s="94" t="s">
        <v>124</v>
      </c>
      <c r="P36" s="19" t="s">
        <v>124</v>
      </c>
    </row>
    <row r="37" spans="1:16" ht="17.25" customHeight="1" x14ac:dyDescent="0.35">
      <c r="B37" s="21" t="s">
        <v>15</v>
      </c>
      <c r="C37" s="21"/>
      <c r="D37" s="22">
        <f>SUM(D32:D36)</f>
        <v>1950.9234194264129</v>
      </c>
      <c r="E37" s="22">
        <f t="shared" ref="E37:H37" si="4">SUM(E32:E36)</f>
        <v>0</v>
      </c>
      <c r="F37" s="22">
        <f t="shared" si="4"/>
        <v>0</v>
      </c>
      <c r="G37" s="22">
        <f t="shared" si="4"/>
        <v>0</v>
      </c>
      <c r="H37" s="22">
        <f t="shared" si="4"/>
        <v>1950.9234194264129</v>
      </c>
      <c r="J37" s="95" t="s">
        <v>126</v>
      </c>
      <c r="K37" s="96"/>
      <c r="L37" s="48">
        <v>0.20881107017628733</v>
      </c>
      <c r="M37" s="48">
        <v>0.19220317848502064</v>
      </c>
      <c r="N37" s="48">
        <v>0.29494230111363967</v>
      </c>
      <c r="O37" s="48">
        <v>0.3040434502250523</v>
      </c>
      <c r="P37" s="48">
        <f>SUM(L37:O37)</f>
        <v>0.99999999999999989</v>
      </c>
    </row>
    <row r="38" spans="1:16" ht="17.25" customHeight="1" x14ac:dyDescent="0.35">
      <c r="F38" s="45"/>
    </row>
    <row r="39" spans="1:16" ht="17.25" customHeight="1" x14ac:dyDescent="0.35">
      <c r="B39" s="4" t="s">
        <v>102</v>
      </c>
      <c r="C39" s="36"/>
      <c r="L39" s="45"/>
      <c r="M39" s="46"/>
      <c r="N39" s="46"/>
    </row>
    <row r="40" spans="1:16" ht="17.25" customHeight="1" x14ac:dyDescent="0.35">
      <c r="M40" s="46"/>
      <c r="N40" s="46"/>
    </row>
    <row r="41" spans="1:16" ht="40" x14ac:dyDescent="0.35">
      <c r="B41" s="66" t="s">
        <v>2</v>
      </c>
      <c r="C41" s="67" t="s">
        <v>3</v>
      </c>
      <c r="D41" s="69">
        <v>45352</v>
      </c>
      <c r="E41" s="69">
        <v>44986</v>
      </c>
      <c r="F41" s="67" t="s">
        <v>26</v>
      </c>
      <c r="G41" s="68" t="s">
        <v>44</v>
      </c>
      <c r="H41" s="68" t="s">
        <v>50</v>
      </c>
      <c r="I41" s="67" t="s">
        <v>26</v>
      </c>
      <c r="J41" s="67" t="s">
        <v>48</v>
      </c>
      <c r="K41" s="67" t="s">
        <v>49</v>
      </c>
      <c r="L41" s="67" t="s">
        <v>26</v>
      </c>
    </row>
    <row r="42" spans="1:16" ht="20" x14ac:dyDescent="0.35">
      <c r="B42" s="16" t="s">
        <v>16</v>
      </c>
      <c r="C42" s="17" t="s">
        <v>17</v>
      </c>
      <c r="D42" s="18">
        <f>F20</f>
        <v>76.134617429999992</v>
      </c>
      <c r="E42" s="18">
        <f>'Energy Production - Mar. 2023'!F12</f>
        <v>97.389176147000001</v>
      </c>
      <c r="F42" s="47">
        <f>D42/E42-1</f>
        <v>-0.21824354161203918</v>
      </c>
      <c r="G42" s="18">
        <f>D32</f>
        <v>445.83937897300001</v>
      </c>
      <c r="H42" s="18">
        <f>'Energy Production - Mar. 2023'!D22</f>
        <v>424.28799882099992</v>
      </c>
      <c r="I42" s="47">
        <f>G42/H42-1</f>
        <v>5.0794225176970631E-2</v>
      </c>
      <c r="J42" s="18">
        <f>P20</f>
        <v>445.83937897300001</v>
      </c>
      <c r="K42" s="18">
        <f>'Energy Production - Mar. 2023'!P12</f>
        <v>424.28799882099992</v>
      </c>
      <c r="L42" s="47">
        <f>J42/K42-1</f>
        <v>5.0794225176970631E-2</v>
      </c>
    </row>
    <row r="43" spans="1:16" ht="40" x14ac:dyDescent="0.35">
      <c r="B43" s="16" t="s">
        <v>24</v>
      </c>
      <c r="C43" s="17" t="s">
        <v>64</v>
      </c>
      <c r="D43" s="18">
        <f>F21</f>
        <v>270.01647460300006</v>
      </c>
      <c r="E43" s="18">
        <f>'Energy Production - Mar. 2023'!F13</f>
        <v>275.76371544300002</v>
      </c>
      <c r="F43" s="47">
        <f t="shared" ref="F43:F47" si="5">D43/E43-1</f>
        <v>-2.0841178582060027E-2</v>
      </c>
      <c r="G43" s="18">
        <f t="shared" ref="G43:G46" si="6">D33</f>
        <v>652.22338412150009</v>
      </c>
      <c r="H43" s="18">
        <f>'Energy Production - Mar. 2023'!D23</f>
        <v>731.72848034600008</v>
      </c>
      <c r="I43" s="47">
        <f t="shared" ref="I43:I47" si="7">G43/H43-1</f>
        <v>-0.10865382223048881</v>
      </c>
      <c r="J43" s="18">
        <f>P21</f>
        <v>652.22338412150009</v>
      </c>
      <c r="K43" s="18">
        <f>'Energy Production - Mar. 2023'!P13</f>
        <v>731.72848034600008</v>
      </c>
      <c r="L43" s="47">
        <f t="shared" ref="L43:L45" si="8">J43/K43-1</f>
        <v>-0.10865382223048881</v>
      </c>
    </row>
    <row r="44" spans="1:16" ht="40" x14ac:dyDescent="0.35">
      <c r="B44" s="16" t="s">
        <v>25</v>
      </c>
      <c r="C44" s="17" t="s">
        <v>21</v>
      </c>
      <c r="D44" s="18">
        <f>F22</f>
        <v>83.835327433000003</v>
      </c>
      <c r="E44" s="18">
        <f>'Energy Production - Mar. 2023'!F14</f>
        <v>83.256239456357079</v>
      </c>
      <c r="F44" s="47">
        <f t="shared" si="5"/>
        <v>6.9554904283959385E-3</v>
      </c>
      <c r="G44" s="18">
        <f t="shared" si="6"/>
        <v>243.69473206649999</v>
      </c>
      <c r="H44" s="18">
        <f>'Energy Production - Mar. 2023'!D24</f>
        <v>271.20006154213445</v>
      </c>
      <c r="I44" s="47">
        <f t="shared" si="7"/>
        <v>-0.10142080838488732</v>
      </c>
      <c r="J44" s="18">
        <f>P22</f>
        <v>243.69473206649999</v>
      </c>
      <c r="K44" s="18">
        <f>'Energy Production - Mar. 2023'!P14</f>
        <v>271.20006154213445</v>
      </c>
      <c r="L44" s="47">
        <f t="shared" si="8"/>
        <v>-0.10142080838488732</v>
      </c>
    </row>
    <row r="45" spans="1:16" ht="40" x14ac:dyDescent="0.35">
      <c r="B45" s="16" t="s">
        <v>22</v>
      </c>
      <c r="C45" s="17" t="s">
        <v>23</v>
      </c>
      <c r="D45" s="18">
        <f>F23</f>
        <v>105.61067522499998</v>
      </c>
      <c r="E45" s="18">
        <f>'Energy Production - Mar. 2023'!F15</f>
        <v>115.60423951600001</v>
      </c>
      <c r="F45" s="47">
        <f t="shared" si="5"/>
        <v>-8.6446347753681541E-2</v>
      </c>
      <c r="G45" s="18">
        <f t="shared" si="6"/>
        <v>388.25286029699993</v>
      </c>
      <c r="H45" s="18">
        <f>'Energy Production - Mar. 2023'!D25</f>
        <v>375.94781633299999</v>
      </c>
      <c r="I45" s="47">
        <f t="shared" si="7"/>
        <v>3.2730723332891065E-2</v>
      </c>
      <c r="J45" s="18">
        <f>P23</f>
        <v>388.25286029699993</v>
      </c>
      <c r="K45" s="18">
        <f>'Energy Production - Mar. 2023'!P15</f>
        <v>375.94781633299999</v>
      </c>
      <c r="L45" s="75">
        <f t="shared" si="8"/>
        <v>3.2730723332891065E-2</v>
      </c>
    </row>
    <row r="46" spans="1:16" ht="20" x14ac:dyDescent="0.35">
      <c r="B46" s="16" t="s">
        <v>41</v>
      </c>
      <c r="C46" s="17" t="s">
        <v>42</v>
      </c>
      <c r="D46" s="18">
        <f>F24</f>
        <v>79.893543976809411</v>
      </c>
      <c r="E46" s="18">
        <v>0</v>
      </c>
      <c r="F46" s="47" t="str">
        <f>IFERROR(D46/E46-1,"n.a.")</f>
        <v>n.a.</v>
      </c>
      <c r="G46" s="18">
        <f t="shared" si="6"/>
        <v>220.91306396841301</v>
      </c>
      <c r="H46" s="18">
        <v>0</v>
      </c>
      <c r="I46" s="47" t="str">
        <f>IFERROR(G46/H46-1,"n.a.")</f>
        <v>n.a.</v>
      </c>
      <c r="J46" s="18">
        <f>P24</f>
        <v>220.91306396841301</v>
      </c>
      <c r="K46" s="18">
        <v>0</v>
      </c>
      <c r="L46" s="47" t="str">
        <f>IFERROR(J46/K46-1,"n.a.")</f>
        <v>n.a.</v>
      </c>
    </row>
    <row r="47" spans="1:16" ht="17.25" customHeight="1" x14ac:dyDescent="0.35">
      <c r="B47" s="21" t="s">
        <v>15</v>
      </c>
      <c r="C47" s="21"/>
      <c r="D47" s="22">
        <f>SUM(D42:D46)</f>
        <v>615.49063866780943</v>
      </c>
      <c r="E47" s="22">
        <f>SUM(E42:E46)</f>
        <v>572.01337056235707</v>
      </c>
      <c r="F47" s="48">
        <f t="shared" si="5"/>
        <v>7.6007433292527793E-2</v>
      </c>
      <c r="G47" s="22">
        <f>SUM(G42:G46)</f>
        <v>1950.9234194264129</v>
      </c>
      <c r="H47" s="22">
        <f>SUM(H42:H46)</f>
        <v>1803.1643570421343</v>
      </c>
      <c r="I47" s="48">
        <f t="shared" si="7"/>
        <v>8.1944311846679829E-2</v>
      </c>
      <c r="J47" s="72">
        <f>SUM(J42:J46)</f>
        <v>1950.9234194264129</v>
      </c>
      <c r="K47" s="72">
        <f>SUM(K42:K46)</f>
        <v>1803.1643570421343</v>
      </c>
      <c r="L47" s="73">
        <f>J47/K47-1</f>
        <v>8.1944311846679829E-2</v>
      </c>
    </row>
    <row r="48" spans="1:16" s="51" customFormat="1" ht="15.5" x14ac:dyDescent="0.35">
      <c r="A48" s="49"/>
      <c r="B48" s="7" t="s">
        <v>43</v>
      </c>
      <c r="C48" s="50"/>
      <c r="D48" s="50"/>
      <c r="E48" s="50"/>
      <c r="F48" s="50"/>
      <c r="G48" s="50"/>
      <c r="H48" s="50"/>
      <c r="I48" s="50"/>
      <c r="J48" s="74"/>
      <c r="K48" s="74"/>
      <c r="L48" s="74"/>
    </row>
    <row r="49" spans="2:14" ht="17.25" customHeight="1" x14ac:dyDescent="0.35">
      <c r="B49" s="52"/>
      <c r="C49" s="52"/>
      <c r="D49" s="53"/>
      <c r="E49" s="53"/>
      <c r="F49" s="53"/>
      <c r="G49" s="53"/>
      <c r="H49" s="53"/>
    </row>
    <row r="50" spans="2:14" ht="17.25" customHeight="1" x14ac:dyDescent="0.35">
      <c r="B50" s="4" t="s">
        <v>103</v>
      </c>
      <c r="C50" s="36"/>
      <c r="L50" s="45"/>
      <c r="M50" s="46"/>
      <c r="N50" s="46"/>
    </row>
    <row r="51" spans="2:14" ht="17.25" customHeight="1" x14ac:dyDescent="0.35">
      <c r="M51" s="46"/>
      <c r="N51" s="46"/>
    </row>
    <row r="52" spans="2:14" ht="40" x14ac:dyDescent="0.35">
      <c r="B52" s="66" t="s">
        <v>2</v>
      </c>
      <c r="C52" s="67" t="s">
        <v>3</v>
      </c>
      <c r="D52" s="69">
        <v>45352</v>
      </c>
      <c r="E52" s="69">
        <v>44986</v>
      </c>
      <c r="F52" s="67" t="s">
        <v>26</v>
      </c>
      <c r="G52" s="68" t="s">
        <v>44</v>
      </c>
      <c r="H52" s="68" t="s">
        <v>50</v>
      </c>
      <c r="I52" s="67" t="s">
        <v>26</v>
      </c>
      <c r="J52" s="67" t="s">
        <v>48</v>
      </c>
      <c r="K52" s="67" t="s">
        <v>49</v>
      </c>
      <c r="L52" s="67" t="s">
        <v>26</v>
      </c>
    </row>
    <row r="53" spans="2:14" ht="20" x14ac:dyDescent="0.35">
      <c r="B53" s="16" t="s">
        <v>16</v>
      </c>
      <c r="C53" s="17" t="s">
        <v>17</v>
      </c>
      <c r="D53" s="18">
        <v>76.170631095483031</v>
      </c>
      <c r="E53" s="18">
        <v>97.389176147000001</v>
      </c>
      <c r="F53" s="47">
        <f>D53/E53-1</f>
        <v>-0.21787375035896728</v>
      </c>
      <c r="G53" s="18">
        <v>445.90220792989697</v>
      </c>
      <c r="H53" s="18">
        <v>424.28799882099992</v>
      </c>
      <c r="I53" s="47">
        <f>G53/H53-1</f>
        <v>5.094230609623196E-2</v>
      </c>
      <c r="J53" s="18">
        <v>445.90220792989697</v>
      </c>
      <c r="K53" s="18">
        <v>424.28799882099992</v>
      </c>
      <c r="L53" s="47">
        <f>J53/K53-1</f>
        <v>5.094230609623196E-2</v>
      </c>
    </row>
    <row r="54" spans="2:14" ht="40" x14ac:dyDescent="0.35">
      <c r="B54" s="16" t="s">
        <v>24</v>
      </c>
      <c r="C54" s="17" t="s">
        <v>62</v>
      </c>
      <c r="D54" s="18">
        <v>207.44345853073006</v>
      </c>
      <c r="E54" s="18">
        <v>275.76371544300002</v>
      </c>
      <c r="F54" s="47">
        <f t="shared" ref="F54:F56" si="9">D54/E54-1</f>
        <v>-0.24774926172762446</v>
      </c>
      <c r="G54" s="18">
        <v>417.80364130972407</v>
      </c>
      <c r="H54" s="18">
        <v>617.46217455500005</v>
      </c>
      <c r="I54" s="47">
        <f t="shared" ref="I54:I57" si="10">G54/H54-1</f>
        <v>-0.32335346434648937</v>
      </c>
      <c r="J54" s="18">
        <v>417.80364130972407</v>
      </c>
      <c r="K54" s="18">
        <v>617.46217455500005</v>
      </c>
      <c r="L54" s="47">
        <f t="shared" ref="L54:L57" si="11">J54/K54-1</f>
        <v>-0.32335346434648937</v>
      </c>
    </row>
    <row r="55" spans="2:14" ht="40" x14ac:dyDescent="0.35">
      <c r="B55" s="16" t="s">
        <v>25</v>
      </c>
      <c r="C55" s="17" t="s">
        <v>21</v>
      </c>
      <c r="D55" s="18">
        <v>84.137581861000001</v>
      </c>
      <c r="E55" s="18">
        <v>83.256239456357079</v>
      </c>
      <c r="F55" s="47">
        <f t="shared" si="9"/>
        <v>1.0585902154575777E-2</v>
      </c>
      <c r="G55" s="18">
        <v>244.23708051400004</v>
      </c>
      <c r="H55" s="18">
        <v>271.20006154213451</v>
      </c>
      <c r="I55" s="47">
        <f t="shared" si="10"/>
        <v>-9.9420998929033888E-2</v>
      </c>
      <c r="J55" s="18">
        <v>244.23708051400004</v>
      </c>
      <c r="K55" s="18">
        <v>271.20006154213451</v>
      </c>
      <c r="L55" s="47">
        <f t="shared" si="11"/>
        <v>-9.9420998929033888E-2</v>
      </c>
    </row>
    <row r="56" spans="2:14" ht="40" x14ac:dyDescent="0.35">
      <c r="B56" s="16" t="s">
        <v>22</v>
      </c>
      <c r="C56" s="17" t="s">
        <v>23</v>
      </c>
      <c r="D56" s="18">
        <v>105.60883713078798</v>
      </c>
      <c r="E56" s="18">
        <v>115.60423951600001</v>
      </c>
      <c r="F56" s="47">
        <f t="shared" si="9"/>
        <v>-8.6462247639530809E-2</v>
      </c>
      <c r="G56" s="18">
        <v>388.23546729675195</v>
      </c>
      <c r="H56" s="18">
        <v>375.94781633299999</v>
      </c>
      <c r="I56" s="47">
        <f t="shared" si="10"/>
        <v>3.2684458932640936E-2</v>
      </c>
      <c r="J56" s="18">
        <v>388.23546729675195</v>
      </c>
      <c r="K56" s="18">
        <v>375.94781633299999</v>
      </c>
      <c r="L56" s="47">
        <f t="shared" si="11"/>
        <v>3.2684458932640936E-2</v>
      </c>
    </row>
    <row r="57" spans="2:14" ht="17.25" customHeight="1" x14ac:dyDescent="0.35">
      <c r="B57" s="21" t="s">
        <v>15</v>
      </c>
      <c r="C57" s="21"/>
      <c r="D57" s="22">
        <f>SUM(D53:D56)</f>
        <v>473.36050861800106</v>
      </c>
      <c r="E57" s="22">
        <f>SUM(E53:E56)</f>
        <v>572.01337056235707</v>
      </c>
      <c r="F57" s="48">
        <f>D57/E57-1</f>
        <v>-0.17246600695254466</v>
      </c>
      <c r="G57" s="22">
        <f>SUM(G53:G56)</f>
        <v>1496.1783970503732</v>
      </c>
      <c r="H57" s="22">
        <f>SUM(H53:H56)</f>
        <v>1688.8980512511346</v>
      </c>
      <c r="I57" s="48">
        <f t="shared" si="10"/>
        <v>-0.11410970251164354</v>
      </c>
      <c r="J57" s="22">
        <f>SUM(J53:J56)</f>
        <v>1496.1783970503732</v>
      </c>
      <c r="K57" s="22">
        <f>SUM(K53:K56)</f>
        <v>1688.8980512511346</v>
      </c>
      <c r="L57" s="48">
        <f t="shared" si="11"/>
        <v>-0.11410970251164354</v>
      </c>
    </row>
    <row r="58" spans="2:14" ht="17.25" customHeight="1" x14ac:dyDescent="0.35">
      <c r="B58" s="5" t="s">
        <v>63</v>
      </c>
      <c r="C58" s="54"/>
      <c r="D58" s="55"/>
      <c r="E58" s="55"/>
      <c r="F58" s="56"/>
      <c r="G58" s="55"/>
      <c r="H58" s="55"/>
      <c r="I58" s="56"/>
    </row>
    <row r="59" spans="2:14" ht="17.25" customHeight="1" x14ac:dyDescent="0.35">
      <c r="B59" s="52"/>
      <c r="C59" s="52"/>
      <c r="D59" s="53"/>
      <c r="E59" s="53"/>
      <c r="F59" s="53"/>
      <c r="G59" s="53"/>
      <c r="H59" s="53"/>
    </row>
    <row r="60" spans="2:14" ht="17.25" customHeight="1" x14ac:dyDescent="0.35">
      <c r="B60" s="4" t="s">
        <v>117</v>
      </c>
      <c r="C60" s="52"/>
      <c r="D60" s="53"/>
      <c r="E60" s="53"/>
      <c r="F60" s="53"/>
      <c r="G60" s="53"/>
      <c r="H60" s="57"/>
    </row>
    <row r="61" spans="2:14" ht="17.25" customHeight="1" x14ac:dyDescent="0.35">
      <c r="E61" s="33"/>
    </row>
    <row r="62" spans="2:14" ht="60" x14ac:dyDescent="0.35">
      <c r="B62" s="66" t="s">
        <v>2</v>
      </c>
      <c r="C62" s="67" t="s">
        <v>3</v>
      </c>
      <c r="D62" s="67" t="s">
        <v>28</v>
      </c>
      <c r="E62" s="67" t="s">
        <v>29</v>
      </c>
      <c r="F62" s="67" t="s">
        <v>30</v>
      </c>
      <c r="G62" s="67" t="s">
        <v>31</v>
      </c>
      <c r="H62" s="67" t="s">
        <v>32</v>
      </c>
      <c r="I62" s="67" t="s">
        <v>33</v>
      </c>
    </row>
    <row r="63" spans="2:14" ht="20" x14ac:dyDescent="0.35">
      <c r="B63" s="28" t="s">
        <v>16</v>
      </c>
      <c r="C63" s="17" t="s">
        <v>17</v>
      </c>
      <c r="D63" s="18">
        <v>2.5858246669999998</v>
      </c>
      <c r="E63" s="18">
        <v>4.0854589790000002</v>
      </c>
      <c r="F63" s="18">
        <v>5.3978498469999998</v>
      </c>
      <c r="G63" s="18">
        <v>0.46813527640000002</v>
      </c>
      <c r="H63" s="18">
        <v>1.5245407150000001</v>
      </c>
      <c r="I63" s="18">
        <v>1.5245407150000001</v>
      </c>
    </row>
    <row r="64" spans="2:14" ht="40" x14ac:dyDescent="0.35">
      <c r="B64" s="16" t="s">
        <v>24</v>
      </c>
      <c r="C64" s="17" t="s">
        <v>61</v>
      </c>
      <c r="D64" s="18">
        <v>9.7437909040000008</v>
      </c>
      <c r="E64" s="18">
        <v>10.747703233999999</v>
      </c>
      <c r="F64" s="18">
        <v>20.660844782000002</v>
      </c>
      <c r="G64" s="18">
        <v>0.56011974710000001</v>
      </c>
      <c r="H64" s="18">
        <v>5.2185567429999997</v>
      </c>
      <c r="I64" s="18">
        <v>5.8230369980000001</v>
      </c>
      <c r="J64" s="38"/>
    </row>
    <row r="65" spans="2:9" ht="20" x14ac:dyDescent="0.35">
      <c r="B65" s="16" t="s">
        <v>25</v>
      </c>
      <c r="C65" s="17" t="s">
        <v>34</v>
      </c>
      <c r="D65" s="18">
        <v>1.032848703</v>
      </c>
      <c r="E65" s="18">
        <v>1.3175673530000001</v>
      </c>
      <c r="F65" s="18">
        <v>1.8905102499999999</v>
      </c>
      <c r="G65" s="18">
        <v>3.4884907300000001E-4</v>
      </c>
      <c r="H65" s="18">
        <v>0.62646008509999995</v>
      </c>
      <c r="I65" s="18">
        <v>0.1235518812</v>
      </c>
    </row>
    <row r="66" spans="2:9" ht="40" x14ac:dyDescent="0.35">
      <c r="B66" s="16" t="s">
        <v>22</v>
      </c>
      <c r="C66" s="17" t="s">
        <v>23</v>
      </c>
      <c r="D66" s="18">
        <v>4.0367864520000003</v>
      </c>
      <c r="E66" s="18">
        <v>4.8052733190000003</v>
      </c>
      <c r="F66" s="18">
        <v>11.256271827000001</v>
      </c>
      <c r="G66" s="18">
        <v>0.54747870620000005</v>
      </c>
      <c r="H66" s="18">
        <v>2.4919724809999999</v>
      </c>
      <c r="I66" s="18">
        <v>2.4919724809999999</v>
      </c>
    </row>
    <row r="67" spans="2:9" ht="20" x14ac:dyDescent="0.35">
      <c r="B67" s="16" t="s">
        <v>41</v>
      </c>
      <c r="C67" s="17" t="s">
        <v>42</v>
      </c>
      <c r="D67" s="18">
        <v>2.911055969</v>
      </c>
      <c r="E67" s="18">
        <v>3.1033264539999998</v>
      </c>
      <c r="F67" s="18">
        <v>6.2738722999999998</v>
      </c>
      <c r="G67" s="18">
        <v>0.32507946669999999</v>
      </c>
      <c r="H67" s="18">
        <v>1.489424664</v>
      </c>
      <c r="I67" s="18">
        <v>1.489424664</v>
      </c>
    </row>
    <row r="68" spans="2:9" ht="17.25" customHeight="1" x14ac:dyDescent="0.35">
      <c r="B68" s="29"/>
      <c r="C68" s="21"/>
      <c r="D68" s="23"/>
      <c r="E68" s="23"/>
      <c r="F68" s="23"/>
      <c r="G68" s="23"/>
      <c r="H68" s="23"/>
      <c r="I68" s="23"/>
    </row>
    <row r="69" spans="2:9" ht="17.25" customHeight="1" x14ac:dyDescent="0.35">
      <c r="B69" s="6" t="s">
        <v>85</v>
      </c>
      <c r="C69" s="58"/>
      <c r="D69" s="58"/>
      <c r="E69" s="58"/>
      <c r="F69" s="58"/>
      <c r="G69" s="58"/>
      <c r="H69" s="58"/>
      <c r="I69" s="58"/>
    </row>
    <row r="70" spans="2:9" ht="17.25" customHeight="1" x14ac:dyDescent="0.35">
      <c r="B70" s="10"/>
      <c r="C70" s="10"/>
      <c r="D70" s="10"/>
      <c r="E70" s="10"/>
      <c r="F70" s="10"/>
      <c r="G70" s="10"/>
      <c r="H70" s="10"/>
      <c r="I70" s="10"/>
    </row>
    <row r="71" spans="2:9" ht="17.25" customHeight="1" x14ac:dyDescent="0.3">
      <c r="B71" s="36"/>
      <c r="C71" s="36"/>
      <c r="E71" s="38"/>
      <c r="G71" s="1"/>
    </row>
    <row r="72" spans="2:9" ht="17.25" customHeight="1" x14ac:dyDescent="0.35">
      <c r="E72" s="33"/>
    </row>
    <row r="73" spans="2:9" ht="49" customHeight="1" x14ac:dyDescent="0.35">
      <c r="B73" s="52"/>
      <c r="C73" s="2"/>
      <c r="D73" s="2"/>
      <c r="E73" s="2"/>
      <c r="F73" s="2"/>
      <c r="G73" s="2"/>
      <c r="H73" s="2"/>
      <c r="I73" s="2"/>
    </row>
    <row r="74" spans="2:9" ht="26.25" customHeight="1" x14ac:dyDescent="0.35">
      <c r="B74" s="59"/>
      <c r="C74" s="60"/>
      <c r="D74" s="61"/>
      <c r="E74" s="61"/>
      <c r="F74" s="61"/>
      <c r="G74" s="61"/>
      <c r="H74" s="61"/>
      <c r="I74" s="61"/>
    </row>
    <row r="75" spans="2:9" ht="33" customHeight="1" x14ac:dyDescent="0.35">
      <c r="B75" s="62"/>
      <c r="C75" s="60"/>
      <c r="D75" s="63"/>
      <c r="E75" s="63"/>
      <c r="F75" s="63"/>
      <c r="G75" s="63"/>
      <c r="H75" s="63"/>
      <c r="I75" s="63"/>
    </row>
    <row r="76" spans="2:9" ht="26.25" customHeight="1" x14ac:dyDescent="0.35">
      <c r="B76" s="62"/>
      <c r="C76" s="60"/>
      <c r="D76" s="63"/>
      <c r="E76" s="63"/>
      <c r="F76" s="63"/>
      <c r="G76" s="63"/>
      <c r="H76" s="63"/>
      <c r="I76" s="63"/>
    </row>
    <row r="77" spans="2:9" ht="33" customHeight="1" x14ac:dyDescent="0.35">
      <c r="B77" s="62"/>
      <c r="C77" s="60"/>
      <c r="D77" s="63"/>
      <c r="E77" s="63"/>
      <c r="F77" s="63"/>
      <c r="G77" s="63"/>
      <c r="H77" s="63"/>
      <c r="I77" s="63"/>
    </row>
    <row r="78" spans="2:9" ht="17.25" customHeight="1" x14ac:dyDescent="0.35">
      <c r="B78" s="64"/>
      <c r="C78" s="52"/>
      <c r="D78" s="65"/>
      <c r="E78" s="65"/>
      <c r="F78" s="65"/>
      <c r="G78" s="65"/>
      <c r="H78" s="65"/>
      <c r="I78" s="65"/>
    </row>
    <row r="79" spans="2:9" ht="17.25" customHeight="1" x14ac:dyDescent="0.35">
      <c r="B79" s="142"/>
      <c r="C79" s="142"/>
      <c r="D79" s="142"/>
      <c r="E79" s="142"/>
      <c r="F79" s="142"/>
      <c r="G79" s="142"/>
      <c r="H79" s="142"/>
      <c r="I79" s="142"/>
    </row>
    <row r="81" spans="2:9" ht="17.25" customHeight="1" x14ac:dyDescent="0.3">
      <c r="B81" s="36"/>
      <c r="C81" s="36"/>
      <c r="E81" s="38"/>
      <c r="G81" s="1"/>
    </row>
    <row r="82" spans="2:9" ht="17.25" customHeight="1" x14ac:dyDescent="0.35">
      <c r="E82" s="33"/>
    </row>
    <row r="83" spans="2:9" ht="49" customHeight="1" x14ac:dyDescent="0.35">
      <c r="B83" s="52"/>
      <c r="C83" s="2"/>
      <c r="D83" s="2"/>
      <c r="E83" s="2"/>
      <c r="F83" s="2"/>
      <c r="G83" s="2"/>
      <c r="H83" s="2"/>
      <c r="I83" s="2"/>
    </row>
    <row r="84" spans="2:9" ht="26.15" customHeight="1" x14ac:dyDescent="0.35">
      <c r="B84" s="59"/>
      <c r="C84" s="60"/>
      <c r="D84" s="61"/>
      <c r="E84" s="61"/>
      <c r="F84" s="61"/>
      <c r="G84" s="61"/>
      <c r="H84" s="61"/>
      <c r="I84" s="61"/>
    </row>
    <row r="85" spans="2:9" ht="33" customHeight="1" x14ac:dyDescent="0.35">
      <c r="B85" s="62"/>
      <c r="C85" s="60"/>
      <c r="D85" s="63"/>
      <c r="E85" s="63"/>
      <c r="F85" s="63"/>
      <c r="G85" s="63"/>
      <c r="H85" s="63"/>
      <c r="I85" s="63"/>
    </row>
    <row r="86" spans="2:9" ht="26.25" customHeight="1" x14ac:dyDescent="0.35">
      <c r="B86" s="62"/>
      <c r="C86" s="60"/>
      <c r="D86" s="63"/>
      <c r="E86" s="63"/>
      <c r="F86" s="63"/>
      <c r="G86" s="63"/>
      <c r="H86" s="63"/>
      <c r="I86" s="63"/>
    </row>
    <row r="87" spans="2:9" ht="33" customHeight="1" x14ac:dyDescent="0.35">
      <c r="B87" s="62"/>
      <c r="C87" s="60"/>
      <c r="D87" s="63"/>
      <c r="E87" s="63"/>
      <c r="F87" s="63"/>
      <c r="G87" s="63"/>
      <c r="H87" s="63"/>
      <c r="I87" s="63"/>
    </row>
    <row r="88" spans="2:9" ht="17.25" customHeight="1" x14ac:dyDescent="0.35">
      <c r="B88" s="64"/>
      <c r="C88" s="52"/>
      <c r="D88" s="65"/>
      <c r="E88" s="65"/>
      <c r="F88" s="65"/>
      <c r="G88" s="65"/>
      <c r="H88" s="65"/>
      <c r="I88" s="65"/>
    </row>
    <row r="89" spans="2:9" ht="17.25" customHeight="1" x14ac:dyDescent="0.35">
      <c r="B89" s="142"/>
      <c r="C89" s="142"/>
      <c r="D89" s="142"/>
      <c r="E89" s="142"/>
      <c r="F89" s="142"/>
      <c r="G89" s="142"/>
      <c r="H89" s="142"/>
      <c r="I89" s="142"/>
    </row>
  </sheetData>
  <mergeCells count="2">
    <mergeCell ref="B79:I79"/>
    <mergeCell ref="B89:I89"/>
  </mergeCells>
  <phoneticPr fontId="1" type="noConversion"/>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446d943-6735-4f65-a92c-e33387c6efba" xsi:nil="true"/>
    <lcf76f155ced4ddcb4097134ff3c332f xmlns="01b2a052-d4e2-49c7-b291-f21febf6613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E0B370FF39926438992CA2E56ECF9A5" ma:contentTypeVersion="18" ma:contentTypeDescription="Criar um novo documento." ma:contentTypeScope="" ma:versionID="4d351e5d1d9f591f4633b191eece0c58">
  <xsd:schema xmlns:xsd="http://www.w3.org/2001/XMLSchema" xmlns:xs="http://www.w3.org/2001/XMLSchema" xmlns:p="http://schemas.microsoft.com/office/2006/metadata/properties" xmlns:ns2="01b2a052-d4e2-49c7-b291-f21febf6613e" xmlns:ns3="7446d943-6735-4f65-a92c-e33387c6efba" targetNamespace="http://schemas.microsoft.com/office/2006/metadata/properties" ma:root="true" ma:fieldsID="a4651917388fe06b7e42c6964081cb5b" ns2:_="" ns3:_="">
    <xsd:import namespace="01b2a052-d4e2-49c7-b291-f21febf6613e"/>
    <xsd:import namespace="7446d943-6735-4f65-a92c-e33387c6ef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2a052-d4e2-49c7-b291-f21febf66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64ec1fcb-ea75-447b-aa87-3d28193a5e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6d943-6735-4f65-a92c-e33387c6efba" elementFormDefault="qualified">
    <xsd:import namespace="http://schemas.microsoft.com/office/2006/documentManagement/types"/>
    <xsd:import namespace="http://schemas.microsoft.com/office/infopath/2007/PartnerControls"/>
    <xsd:element name="SharedWithUsers" ma:index="14"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c7fd8bbe-03c9-48bf-a0c1-ffbe727c0244}" ma:internalName="TaxCatchAll" ma:showField="CatchAllData" ma:web="7446d943-6735-4f65-a92c-e33387c6ef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AF2E36-DDF7-4559-BD86-3B7E24A8A810}">
  <ds:schemaRefs>
    <ds:schemaRef ds:uri="http://schemas.microsoft.com/sharepoint/v3/contenttype/forms"/>
  </ds:schemaRefs>
</ds:datastoreItem>
</file>

<file path=customXml/itemProps2.xml><?xml version="1.0" encoding="utf-8"?>
<ds:datastoreItem xmlns:ds="http://schemas.openxmlformats.org/officeDocument/2006/customXml" ds:itemID="{96FF5E69-3A1F-4C89-8796-C133196FF09C}">
  <ds:schemaRef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purl.org/dc/elements/1.1/"/>
    <ds:schemaRef ds:uri="7446d943-6735-4f65-a92c-e33387c6efba"/>
    <ds:schemaRef ds:uri="http://schemas.openxmlformats.org/package/2006/metadata/core-properties"/>
    <ds:schemaRef ds:uri="01b2a052-d4e2-49c7-b291-f21febf6613e"/>
    <ds:schemaRef ds:uri="http://schemas.microsoft.com/office/2006/metadata/properties"/>
  </ds:schemaRefs>
</ds:datastoreItem>
</file>

<file path=customXml/itemProps3.xml><?xml version="1.0" encoding="utf-8"?>
<ds:datastoreItem xmlns:ds="http://schemas.openxmlformats.org/officeDocument/2006/customXml" ds:itemID="{1459ADB4-AB4D-4CFB-B269-6F91AF28B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2a052-d4e2-49c7-b291-f21febf6613e"/>
    <ds:schemaRef ds:uri="7446d943-6735-4f65-a92c-e33387c6ef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98e4078-23d6-433c-94aa-51bf928dca9d}" enabled="0" method="" siteId="{898e4078-23d6-433c-94aa-51bf928dca9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Historical Data</vt:lpstr>
      <vt:lpstr>About Natural Resources</vt:lpstr>
      <vt:lpstr>2024</vt:lpstr>
      <vt:lpstr>Energy Production - Aug. 2024</vt:lpstr>
      <vt:lpstr>Energy Production - Jul. 2024</vt:lpstr>
      <vt:lpstr>Energy Production - Jun. 2024</vt:lpstr>
      <vt:lpstr>Energy Production - May 2024</vt:lpstr>
      <vt:lpstr>Energy Production - Apr. 2024</vt:lpstr>
      <vt:lpstr>Energy Production - Mar. 2024</vt:lpstr>
      <vt:lpstr>Energy Production - Feb. 2024</vt:lpstr>
      <vt:lpstr>Energy Production - Jan. 2024</vt:lpstr>
      <vt:lpstr>2023</vt:lpstr>
      <vt:lpstr>Energy Production - Aug. 2023</vt:lpstr>
      <vt:lpstr>Energy Production - Jul. 2023</vt:lpstr>
      <vt:lpstr>Energy Production - Jun. 2023</vt:lpstr>
      <vt:lpstr>Energy Production - May 2023</vt:lpstr>
      <vt:lpstr>Energy Production - Apr. 2023</vt:lpstr>
      <vt:lpstr>Energy Production - Mar. 2023</vt:lpstr>
      <vt:lpstr>Energy Production - Feb. 2023</vt:lpstr>
      <vt:lpstr>Energy Production - Jan.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Pedro Ferman</dc:creator>
  <cp:keywords/>
  <dc:description/>
  <cp:lastModifiedBy>Bruna Freixo</cp:lastModifiedBy>
  <cp:revision/>
  <dcterms:created xsi:type="dcterms:W3CDTF">2021-03-02T23:05:57Z</dcterms:created>
  <dcterms:modified xsi:type="dcterms:W3CDTF">2024-10-14T13:29:06Z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0x0101005E0B370FF39926438992CA2E56ECF9A5</vt:lpwstr>
  </property>
  <property fmtid="{D5CDD505-2E9C-101B-9397-08002B2CF9AE}" pid="5" name="MediaServiceImageTags">
    <vt:lpwstr/>
  </property>
</Properties>
</file>