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5.2024/"/>
    </mc:Choice>
  </mc:AlternateContent>
  <xr:revisionPtr revIDLastSave="299" documentId="8_{C40A4BCE-3C34-4BF1-AC51-2132AFE32C7D}" xr6:coauthVersionLast="47" xr6:coauthVersionMax="47" xr10:uidLastSave="{7E4D325D-67EF-4B78-9DD1-3B392521DD82}"/>
  <bookViews>
    <workbookView xWindow="28680" yWindow="-120" windowWidth="29040" windowHeight="15720" activeTab="2" xr2:uid="{6FDA9EDF-18C0-49BF-A9B0-5528C7B5ACD5}"/>
  </bookViews>
  <sheets>
    <sheet name="Sobre Recursos Naturais" sheetId="14" r:id="rId1"/>
    <sheet name="2024" sheetId="10" r:id="rId2"/>
    <sheet name="Produção de Energia - Mai. 2024" sheetId="15" r:id="rId3"/>
    <sheet name="Produção de Energia - Abr. 2024" sheetId="12" r:id="rId4"/>
    <sheet name="Produção de Energia - Mar. 2024" sheetId="1" r:id="rId5"/>
    <sheet name="Produção de Energia - Fev. 2024" sheetId="5" r:id="rId6"/>
    <sheet name="Produção de Energia - Jan. 2024" sheetId="8" r:id="rId7"/>
    <sheet name="2023" sheetId="7" r:id="rId8"/>
    <sheet name="Produção de Energia - Mai. 2023" sheetId="16" r:id="rId9"/>
    <sheet name="Produção de Energia - Abr. 2023" sheetId="11" r:id="rId10"/>
    <sheet name="Produção de Energia - Mar. 2023" sheetId="4" r:id="rId11"/>
    <sheet name="Produção de Energia - Fev. 2023" sheetId="6" r:id="rId12"/>
    <sheet name="Produção de Energia - Jan. 2023" sheetId="9" r:id="rId13"/>
  </sheets>
  <externalReferences>
    <externalReference r:id="rId1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5" l="1"/>
  <c r="J58" i="15"/>
  <c r="L58" i="15" s="1"/>
  <c r="L57" i="15"/>
  <c r="L56" i="15"/>
  <c r="L55" i="15"/>
  <c r="L54" i="15"/>
  <c r="K46" i="15"/>
  <c r="K45" i="15"/>
  <c r="K44" i="15"/>
  <c r="K43" i="15"/>
  <c r="H46" i="15"/>
  <c r="H45" i="15"/>
  <c r="H44" i="15"/>
  <c r="H43" i="15"/>
  <c r="E46" i="15"/>
  <c r="E45" i="15"/>
  <c r="E44" i="15"/>
  <c r="E43" i="15"/>
  <c r="G25" i="16" l="1"/>
  <c r="F25" i="16"/>
  <c r="E25" i="16"/>
  <c r="D25" i="16"/>
  <c r="G24" i="16"/>
  <c r="F24" i="16"/>
  <c r="E24" i="16"/>
  <c r="D24" i="16"/>
  <c r="G23" i="16"/>
  <c r="F23" i="16"/>
  <c r="E23" i="16"/>
  <c r="H23" i="16" s="1"/>
  <c r="D23" i="16"/>
  <c r="G22" i="16"/>
  <c r="G26" i="16" s="1"/>
  <c r="F22" i="16"/>
  <c r="F26" i="16" s="1"/>
  <c r="E22" i="16"/>
  <c r="D22" i="16"/>
  <c r="D26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P15" i="16"/>
  <c r="P14" i="16"/>
  <c r="P13" i="16"/>
  <c r="P12" i="16"/>
  <c r="D47" i="15"/>
  <c r="F47" i="15" s="1"/>
  <c r="D46" i="15"/>
  <c r="F46" i="15" s="1"/>
  <c r="D45" i="15"/>
  <c r="F45" i="15" s="1"/>
  <c r="D44" i="15"/>
  <c r="F44" i="15" s="1"/>
  <c r="D43" i="15"/>
  <c r="F43" i="15" s="1"/>
  <c r="K48" i="15"/>
  <c r="H58" i="15"/>
  <c r="G58" i="15"/>
  <c r="E58" i="15"/>
  <c r="D58" i="15"/>
  <c r="I57" i="15"/>
  <c r="F57" i="15"/>
  <c r="I56" i="15"/>
  <c r="F56" i="15"/>
  <c r="I55" i="15"/>
  <c r="F55" i="15"/>
  <c r="I54" i="15"/>
  <c r="F54" i="15"/>
  <c r="E48" i="15"/>
  <c r="P37" i="15"/>
  <c r="G36" i="15"/>
  <c r="F36" i="15"/>
  <c r="E36" i="15"/>
  <c r="G47" i="15" s="1"/>
  <c r="D36" i="15"/>
  <c r="P35" i="15"/>
  <c r="G35" i="15"/>
  <c r="F35" i="15"/>
  <c r="E35" i="15"/>
  <c r="G46" i="15" s="1"/>
  <c r="D35" i="15"/>
  <c r="P34" i="15"/>
  <c r="G34" i="15"/>
  <c r="F34" i="15"/>
  <c r="E34" i="15"/>
  <c r="G45" i="15" s="1"/>
  <c r="D34" i="15"/>
  <c r="P33" i="15"/>
  <c r="G33" i="15"/>
  <c r="F33" i="15"/>
  <c r="E33" i="15"/>
  <c r="G44" i="15" s="1"/>
  <c r="D33" i="15"/>
  <c r="P32" i="15"/>
  <c r="G32" i="15"/>
  <c r="F32" i="15"/>
  <c r="E32" i="15"/>
  <c r="G43" i="15" s="1"/>
  <c r="D32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4" i="15"/>
  <c r="P23" i="15"/>
  <c r="J46" i="15" s="1"/>
  <c r="L46" i="15" s="1"/>
  <c r="P22" i="15"/>
  <c r="J45" i="15" s="1"/>
  <c r="L45" i="15" s="1"/>
  <c r="P21" i="15"/>
  <c r="P20" i="15"/>
  <c r="J43" i="15" s="1"/>
  <c r="P37" i="8"/>
  <c r="P35" i="8"/>
  <c r="P34" i="8"/>
  <c r="P33" i="8"/>
  <c r="P32" i="8"/>
  <c r="P37" i="5"/>
  <c r="P35" i="5"/>
  <c r="P34" i="5"/>
  <c r="P33" i="5"/>
  <c r="P32" i="5"/>
  <c r="P37" i="1"/>
  <c r="P35" i="1"/>
  <c r="P34" i="1"/>
  <c r="P33" i="1"/>
  <c r="P32" i="1"/>
  <c r="I44" i="15" l="1"/>
  <c r="J44" i="15"/>
  <c r="L44" i="15" s="1"/>
  <c r="I47" i="15"/>
  <c r="J47" i="15"/>
  <c r="L47" i="15" s="1"/>
  <c r="E26" i="16"/>
  <c r="P16" i="16"/>
  <c r="H25" i="16"/>
  <c r="H24" i="16"/>
  <c r="H22" i="16"/>
  <c r="H26" i="16" s="1"/>
  <c r="D48" i="15"/>
  <c r="F48" i="15" s="1"/>
  <c r="L43" i="15"/>
  <c r="I58" i="15"/>
  <c r="I46" i="15"/>
  <c r="I45" i="15"/>
  <c r="H48" i="15"/>
  <c r="H35" i="15"/>
  <c r="E37" i="15"/>
  <c r="F37" i="15"/>
  <c r="F58" i="15"/>
  <c r="H36" i="15"/>
  <c r="G37" i="15"/>
  <c r="D37" i="15"/>
  <c r="P25" i="15"/>
  <c r="H32" i="15"/>
  <c r="G48" i="15"/>
  <c r="I43" i="15"/>
  <c r="H34" i="15"/>
  <c r="H33" i="15"/>
  <c r="P34" i="12"/>
  <c r="P35" i="12"/>
  <c r="J48" i="15" l="1"/>
  <c r="L48" i="15" s="1"/>
  <c r="I48" i="15"/>
  <c r="H37" i="15"/>
  <c r="P32" i="12"/>
  <c r="P37" i="12" l="1"/>
  <c r="P33" i="12"/>
  <c r="H46" i="12"/>
  <c r="H45" i="12"/>
  <c r="H44" i="12"/>
  <c r="H43" i="12"/>
  <c r="H58" i="12" l="1"/>
  <c r="G58" i="12"/>
  <c r="E58" i="12"/>
  <c r="D58" i="12"/>
  <c r="I57" i="12"/>
  <c r="F57" i="12"/>
  <c r="I56" i="12"/>
  <c r="F56" i="12"/>
  <c r="I55" i="12"/>
  <c r="F55" i="12"/>
  <c r="I54" i="12"/>
  <c r="F54" i="12"/>
  <c r="F47" i="12"/>
  <c r="F46" i="12"/>
  <c r="F45" i="12"/>
  <c r="F44" i="12"/>
  <c r="F43" i="12"/>
  <c r="E48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G47" i="12" s="1"/>
  <c r="I47" i="12" s="1"/>
  <c r="P23" i="12"/>
  <c r="G46" i="12" s="1"/>
  <c r="P22" i="12"/>
  <c r="G45" i="12" s="1"/>
  <c r="P21" i="12"/>
  <c r="G44" i="12" s="1"/>
  <c r="I44" i="12" s="1"/>
  <c r="P20" i="12"/>
  <c r="G43" i="12" s="1"/>
  <c r="G25" i="11"/>
  <c r="F25" i="11"/>
  <c r="E25" i="11"/>
  <c r="D25" i="11"/>
  <c r="H25" i="11" s="1"/>
  <c r="G24" i="11"/>
  <c r="F24" i="11"/>
  <c r="E24" i="11"/>
  <c r="D24" i="11"/>
  <c r="G23" i="11"/>
  <c r="F23" i="11"/>
  <c r="E23" i="11"/>
  <c r="H23" i="11" s="1"/>
  <c r="D23" i="11"/>
  <c r="G22" i="11"/>
  <c r="G26" i="11" s="1"/>
  <c r="F22" i="11"/>
  <c r="F26" i="11" s="1"/>
  <c r="E22" i="11"/>
  <c r="E26" i="11" s="1"/>
  <c r="D22" i="11"/>
  <c r="D26" i="11" s="1"/>
  <c r="O16" i="11"/>
  <c r="N16" i="11"/>
  <c r="M16" i="11"/>
  <c r="L16" i="11"/>
  <c r="K16" i="11"/>
  <c r="J16" i="11"/>
  <c r="I16" i="11"/>
  <c r="H16" i="11"/>
  <c r="G16" i="11"/>
  <c r="F16" i="11"/>
  <c r="P16" i="11" s="1"/>
  <c r="E16" i="11"/>
  <c r="D16" i="11"/>
  <c r="P15" i="11"/>
  <c r="P14" i="11"/>
  <c r="P13" i="11"/>
  <c r="P12" i="11"/>
  <c r="H43" i="1"/>
  <c r="K43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7" i="8"/>
  <c r="G57" i="8"/>
  <c r="I57" i="8" s="1"/>
  <c r="E57" i="8"/>
  <c r="D57" i="8"/>
  <c r="F57" i="8" s="1"/>
  <c r="I56" i="8"/>
  <c r="F56" i="8"/>
  <c r="I55" i="8"/>
  <c r="F55" i="8"/>
  <c r="I54" i="8"/>
  <c r="F54" i="8"/>
  <c r="I53" i="8"/>
  <c r="F53" i="8"/>
  <c r="D46" i="8"/>
  <c r="F46" i="8" s="1"/>
  <c r="H45" i="8"/>
  <c r="E45" i="8"/>
  <c r="D45" i="8"/>
  <c r="H44" i="8"/>
  <c r="E44" i="8"/>
  <c r="D44" i="8"/>
  <c r="H43" i="8"/>
  <c r="E43" i="8"/>
  <c r="D43" i="8"/>
  <c r="H42" i="8"/>
  <c r="E42" i="8"/>
  <c r="D42" i="8"/>
  <c r="G36" i="8"/>
  <c r="F36" i="8"/>
  <c r="E36" i="8"/>
  <c r="D36" i="8"/>
  <c r="H36" i="8" s="1"/>
  <c r="G35" i="8"/>
  <c r="F35" i="8"/>
  <c r="E35" i="8"/>
  <c r="D35" i="8"/>
  <c r="H35" i="8" s="1"/>
  <c r="G34" i="8"/>
  <c r="F34" i="8"/>
  <c r="E34" i="8"/>
  <c r="D34" i="8"/>
  <c r="H34" i="8" s="1"/>
  <c r="G33" i="8"/>
  <c r="F33" i="8"/>
  <c r="E33" i="8"/>
  <c r="D33" i="8"/>
  <c r="G32" i="8"/>
  <c r="F32" i="8"/>
  <c r="E32" i="8"/>
  <c r="D32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6" i="8" s="1"/>
  <c r="I46" i="8" s="1"/>
  <c r="P23" i="8"/>
  <c r="G45" i="8" s="1"/>
  <c r="P22" i="8"/>
  <c r="G44" i="8" s="1"/>
  <c r="P21" i="8"/>
  <c r="G43" i="8" s="1"/>
  <c r="P20" i="8"/>
  <c r="G42" i="8" s="1"/>
  <c r="E37" i="8" l="1"/>
  <c r="I45" i="8"/>
  <c r="F37" i="8"/>
  <c r="G37" i="8"/>
  <c r="P25" i="8"/>
  <c r="H33" i="8"/>
  <c r="F44" i="8"/>
  <c r="D37" i="8"/>
  <c r="D47" i="8"/>
  <c r="I45" i="12"/>
  <c r="I46" i="12"/>
  <c r="H48" i="12"/>
  <c r="F58" i="12"/>
  <c r="P25" i="12"/>
  <c r="G37" i="12"/>
  <c r="H35" i="12"/>
  <c r="H32" i="12"/>
  <c r="I58" i="12"/>
  <c r="F37" i="12"/>
  <c r="H36" i="12"/>
  <c r="H33" i="12"/>
  <c r="E37" i="12"/>
  <c r="G48" i="12"/>
  <c r="I43" i="12"/>
  <c r="D48" i="12"/>
  <c r="F48" i="12" s="1"/>
  <c r="D37" i="12"/>
  <c r="H34" i="12"/>
  <c r="H24" i="11"/>
  <c r="H22" i="11"/>
  <c r="H47" i="8"/>
  <c r="F45" i="8"/>
  <c r="I44" i="8"/>
  <c r="I43" i="8"/>
  <c r="F43" i="8"/>
  <c r="E47" i="8"/>
  <c r="H22" i="9"/>
  <c r="H26" i="9" s="1"/>
  <c r="G47" i="8"/>
  <c r="I42" i="8"/>
  <c r="F42" i="8"/>
  <c r="H32" i="8"/>
  <c r="H37" i="8" s="1"/>
  <c r="I47" i="8" l="1"/>
  <c r="F47" i="8"/>
  <c r="H37" i="12"/>
  <c r="I48" i="12"/>
  <c r="H26" i="11"/>
  <c r="G25" i="6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7" i="5"/>
  <c r="J57" i="5"/>
  <c r="L57" i="5" s="1"/>
  <c r="H57" i="5"/>
  <c r="G57" i="5"/>
  <c r="I57" i="5" s="1"/>
  <c r="E57" i="5"/>
  <c r="D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K47" i="5"/>
  <c r="J47" i="5"/>
  <c r="H47" i="5"/>
  <c r="E47" i="5"/>
  <c r="L46" i="5"/>
  <c r="D46" i="5"/>
  <c r="F46" i="5" s="1"/>
  <c r="L45" i="5"/>
  <c r="D45" i="5"/>
  <c r="F45" i="5" s="1"/>
  <c r="L44" i="5"/>
  <c r="D44" i="5"/>
  <c r="F44" i="5" s="1"/>
  <c r="L43" i="5"/>
  <c r="D43" i="5"/>
  <c r="F43" i="5" s="1"/>
  <c r="L42" i="5"/>
  <c r="D42" i="5"/>
  <c r="F42" i="5" s="1"/>
  <c r="G36" i="5"/>
  <c r="F36" i="5"/>
  <c r="E36" i="5"/>
  <c r="D36" i="5"/>
  <c r="H36" i="5" s="1"/>
  <c r="G35" i="5"/>
  <c r="F35" i="5"/>
  <c r="E35" i="5"/>
  <c r="D35" i="5"/>
  <c r="H35" i="5" s="1"/>
  <c r="G34" i="5"/>
  <c r="F34" i="5"/>
  <c r="E34" i="5"/>
  <c r="D34" i="5"/>
  <c r="G33" i="5"/>
  <c r="F33" i="5"/>
  <c r="E33" i="5"/>
  <c r="D33" i="5"/>
  <c r="G43" i="5" s="1"/>
  <c r="I43" i="5" s="1"/>
  <c r="G32" i="5"/>
  <c r="G37" i="5" s="1"/>
  <c r="F32" i="5"/>
  <c r="F37" i="5" s="1"/>
  <c r="E32" i="5"/>
  <c r="D32" i="5"/>
  <c r="H32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E37" i="5" l="1"/>
  <c r="L47" i="5"/>
  <c r="H33" i="5"/>
  <c r="P25" i="5"/>
  <c r="D37" i="5"/>
  <c r="H26" i="6"/>
  <c r="D47" i="5"/>
  <c r="F47" i="5" s="1"/>
  <c r="G44" i="5"/>
  <c r="I44" i="5" s="1"/>
  <c r="H34" i="5"/>
  <c r="H37" i="5" s="1"/>
  <c r="G45" i="5"/>
  <c r="I45" i="5" s="1"/>
  <c r="G42" i="5"/>
  <c r="G46" i="5"/>
  <c r="I46" i="5" s="1"/>
  <c r="I42" i="5" l="1"/>
  <c r="G47" i="5"/>
  <c r="I47" i="5" s="1"/>
  <c r="L56" i="1" l="1"/>
  <c r="L55" i="1"/>
  <c r="L54" i="1"/>
  <c r="L53" i="1"/>
  <c r="I56" i="1"/>
  <c r="I55" i="1"/>
  <c r="I54" i="1"/>
  <c r="I53" i="1"/>
  <c r="F56" i="1"/>
  <c r="F55" i="1"/>
  <c r="F54" i="1"/>
  <c r="F53" i="1"/>
  <c r="K45" i="1" l="1"/>
  <c r="K44" i="1"/>
  <c r="K42" i="1"/>
  <c r="H45" i="1"/>
  <c r="H44" i="1"/>
  <c r="H42" i="1"/>
  <c r="E45" i="1"/>
  <c r="E44" i="1"/>
  <c r="E43" i="1"/>
  <c r="E42" i="1"/>
  <c r="D46" i="1" l="1"/>
  <c r="D45" i="1"/>
  <c r="F45" i="1" s="1"/>
  <c r="D44" i="1"/>
  <c r="F44" i="1" s="1"/>
  <c r="D43" i="1"/>
  <c r="F43" i="1" s="1"/>
  <c r="D42" i="1"/>
  <c r="F42" i="1" s="1"/>
  <c r="E16" i="4"/>
  <c r="D16" i="4" l="1"/>
  <c r="E47" i="1" l="1"/>
  <c r="G57" i="1"/>
  <c r="D47" i="1" l="1"/>
  <c r="F47" i="1" s="1"/>
  <c r="F36" i="1"/>
  <c r="E36" i="1"/>
  <c r="D36" i="1"/>
  <c r="G46" i="1" s="1"/>
  <c r="H57" i="1" l="1"/>
  <c r="I57" i="1" s="1"/>
  <c r="O16" i="4" l="1"/>
  <c r="O25" i="1" l="1"/>
  <c r="N25" i="1"/>
  <c r="P24" i="1"/>
  <c r="G23" i="4"/>
  <c r="G22" i="4"/>
  <c r="J46" i="1" l="1"/>
  <c r="L46" i="1" s="1"/>
  <c r="F46" i="1"/>
  <c r="G36" i="1" l="1"/>
  <c r="I46" i="1" s="1"/>
  <c r="H36" i="1" l="1"/>
  <c r="E25" i="1"/>
  <c r="M25" i="1"/>
  <c r="L25" i="1"/>
  <c r="K25" i="1"/>
  <c r="J25" i="1"/>
  <c r="I25" i="1"/>
  <c r="H25" i="1"/>
  <c r="G25" i="1"/>
  <c r="F25" i="1"/>
  <c r="D25" i="1"/>
  <c r="P25" i="1" l="1"/>
  <c r="G35" i="1"/>
  <c r="G34" i="1"/>
  <c r="G33" i="1"/>
  <c r="G32" i="1"/>
  <c r="P23" i="1"/>
  <c r="J45" i="1" s="1"/>
  <c r="L45" i="1" s="1"/>
  <c r="P22" i="1"/>
  <c r="J44" i="1" s="1"/>
  <c r="L44" i="1" s="1"/>
  <c r="P21" i="1"/>
  <c r="J43" i="1" s="1"/>
  <c r="P20" i="1"/>
  <c r="J42" i="1" s="1"/>
  <c r="L42" i="1" s="1"/>
  <c r="J47" i="1" l="1"/>
  <c r="G37" i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7" i="1" l="1"/>
  <c r="H47" i="1"/>
  <c r="L43" i="1"/>
  <c r="K47" i="1"/>
  <c r="L47" i="1" s="1"/>
  <c r="K57" i="1"/>
  <c r="L57" i="1" s="1"/>
  <c r="H25" i="4"/>
  <c r="H23" i="4"/>
  <c r="G26" i="4"/>
  <c r="H22" i="4"/>
  <c r="D26" i="4"/>
  <c r="F26" i="4"/>
  <c r="H24" i="4"/>
  <c r="E26" i="4"/>
  <c r="H26" i="4" l="1"/>
  <c r="F33" i="1" l="1"/>
  <c r="F34" i="1"/>
  <c r="F35" i="1"/>
  <c r="F32" i="1"/>
  <c r="F37" i="1" l="1"/>
  <c r="E35" i="1"/>
  <c r="E34" i="1"/>
  <c r="E33" i="1"/>
  <c r="E32" i="1"/>
  <c r="D32" i="1"/>
  <c r="G42" i="1" s="1"/>
  <c r="I42" i="1" s="1"/>
  <c r="D35" i="1"/>
  <c r="G45" i="1" s="1"/>
  <c r="I45" i="1" s="1"/>
  <c r="D34" i="1"/>
  <c r="G44" i="1" s="1"/>
  <c r="I44" i="1" s="1"/>
  <c r="D33" i="1"/>
  <c r="G43" i="1" s="1"/>
  <c r="I43" i="1" s="1"/>
  <c r="G47" i="1" l="1"/>
  <c r="I47" i="1" s="1"/>
  <c r="D37" i="1"/>
  <c r="E37" i="1"/>
  <c r="H34" i="1" l="1"/>
  <c r="H33" i="1"/>
  <c r="H32" i="1"/>
  <c r="H35" i="1"/>
  <c r="H37" i="1" l="1"/>
</calcChain>
</file>

<file path=xl/sharedStrings.xml><?xml version="1.0" encoding="utf-8"?>
<sst xmlns="http://schemas.openxmlformats.org/spreadsheetml/2006/main" count="972" uniqueCount="141">
  <si>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</si>
  <si>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</si>
  <si>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</si>
  <si>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</si>
  <si>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</si>
  <si>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</si>
  <si>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</si>
  <si>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</si>
  <si>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</si>
  <si>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</si>
  <si>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</si>
  <si>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</si>
  <si>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</si>
  <si>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</si>
  <si>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</si>
  <si>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</si>
  <si>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</si>
  <si>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</si>
  <si>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</si>
  <si>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</si>
  <si>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</si>
  <si>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</si>
  <si>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</si>
  <si>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</si>
  <si>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</si>
  <si>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</si>
  <si>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</si>
  <si>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</si>
  <si>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</si>
  <si>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</si>
  <si>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</si>
  <si>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</si>
  <si>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</si>
  <si>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</si>
  <si>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</si>
  <si>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</si>
  <si>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</si>
  <si>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</si>
  <si>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</si>
  <si>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</si>
  <si>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</si>
  <si>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</si>
  <si>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4T23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</si>
  <si>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</si>
  <si>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</si>
  <si>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</si>
  <si>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</si>
  <si>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</si>
  <si>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</si>
  <si>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</si>
  <si>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</si>
  <si>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</si>
  <si>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1T24</t>
  </si>
  <si>
    <t>1T23</t>
  </si>
  <si>
    <t>- No 1T24, geração do portfólio 8,2% maior YoY, principalmente devido à entrada dos novos ativos¹. Clusters Delta (+5,1% YoY) e Chuí (+3,3% YoY) parcialmente compensados por cluster Bahia (-10,9% YoY) e SE/CO (-9,9% YoY). Na base dos mesmos ativos, desempenho 11,4% abaixo YoY.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</si>
  <si>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</si>
  <si>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</si>
  <si>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</si>
  <si>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</si>
  <si>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</si>
  <si>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</si>
  <si>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</si>
  <si>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</si>
  <si>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</si>
  <si>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</si>
  <si>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</si>
  <si>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</si>
  <si>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</si>
  <si>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</si>
  <si>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</si>
  <si>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</si>
  <si>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</si>
  <si>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</si>
  <si>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</si>
  <si>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Assuruá 1, 2, 3 e 4
Ventos da Bahia 1 e 2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</si>
  <si>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</si>
  <si>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</si>
  <si>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</si>
  <si>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</si>
  <si>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</si>
  <si>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</si>
  <si>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</si>
  <si>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</si>
  <si>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</si>
  <si>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</si>
  <si>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 xml:space="preserve">Nota: Informação se baseia em série de 44 anos do ERA-5. Não considera o portfólio hidríco. ¹ Desvio padrão diário. </t>
  </si>
  <si>
    <t>Fonte: CCEE. ¹ Considera a participação proporcional de Pirapora (50%) e Ventos da Bahia 1, 2 e 3 (50%).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</si>
  <si>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 Adicionalmente, após a conclusão da permuta de ativos com a EDFR ao final de março de 2024, a Companhia passou a consolidar 100% de Ventos da Bahia 1, 2 e 3 (no Cluster Bahia) e a EDFR agora possui 100% de Pirapora (anteriormente no Cluster SE/CO).</t>
    </r>
  </si>
  <si>
    <t>Abr²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</si>
  <si>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Pirapora.² Prévia da CCEE (Portfólio Brasil).</t>
  </si>
  <si>
    <t xml:space="preserve"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</si>
  <si>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 Após a conclusão da permuta de ativos com a EDFR ao final de março de 2024, considera 100% de Ventos da Bahia 1, 2 e 3 e 0% de Pirapora.</t>
  </si>
  <si>
    <t xml:space="preserve">- Em abril, geração do portfólio 55% maior ano a ano, principalmente devido à entrada dos novos ativos (Assuruá 5 e Goodnight 1). Na base dos mesmos ativos, geração 14,6% acima. Destaques para: </t>
  </si>
  <si>
    <t>- Cluster Delta 14,1% abaixo ano a ano, principalmente devido a recursos, por conta de chuvas acima da média no mês</t>
  </si>
  <si>
    <r>
      <t xml:space="preserve">- Cluster Bahia 3,8% acima devido a recursos levemente acima em 2024. Adicionalmente, perdas por </t>
    </r>
    <r>
      <rPr>
        <i/>
        <sz val="10"/>
        <color theme="6"/>
        <rFont val="Poppins"/>
      </rPr>
      <t>curtailment</t>
    </r>
    <r>
      <rPr>
        <sz val="10"/>
        <color theme="6"/>
        <rFont val="Poppins"/>
      </rPr>
      <t xml:space="preserve"> no mês foram majoritariamente em linha com 2023 (~4 GWh)</t>
    </r>
  </si>
  <si>
    <t>- Cluster SE/CO 18,0% acima, principalmente devido ao maior volume de chuvas observado em 2024</t>
  </si>
  <si>
    <t>Abril 2024 (GWh)</t>
  </si>
  <si>
    <t>Março 2024 (GWh)</t>
  </si>
  <si>
    <t>Fevereiro 2024 (GWh)</t>
  </si>
  <si>
    <t>Janeiro 2024 (GWh)</t>
  </si>
  <si>
    <t>Abril 2023 (GWh)</t>
  </si>
  <si>
    <t>Março 2023 (GWh)</t>
  </si>
  <si>
    <t>Fevereiro 2023 (GWh)</t>
  </si>
  <si>
    <t>Janeiro 2023 (GWh)</t>
  </si>
  <si>
    <t>Acompanhamento Trimestre - 2024 (GWh)</t>
  </si>
  <si>
    <t>Acompanhamento Trimestre - 2023 (GWh)</t>
  </si>
  <si>
    <t>Comparação Anual - 2024 x 2023 (GWh)</t>
  </si>
  <si>
    <t>Comparação Anual - 2024 x 2023 Mesmos Ativos (GWh)</t>
  </si>
  <si>
    <t>Sazonalidade Observada (2023)</t>
  </si>
  <si>
    <t>n.a.</t>
  </si>
  <si>
    <t>Portfólio Brasil</t>
  </si>
  <si>
    <t>Recurso Bruto Diário - Abril 2024 (GWh/dia)</t>
  </si>
  <si>
    <t>Recurso Bruto Diário - Março 2024 (GWh/dia)</t>
  </si>
  <si>
    <t>Recurso Bruto Diário - Fevereiro 2024 (GWh/dia)</t>
  </si>
  <si>
    <t>Recurso Bruto Diário - Janeiro 2024 (GWh/dia)</t>
  </si>
  <si>
    <t>Recurso Bruto Diário - Abril 2023 (GWh/dia)</t>
  </si>
  <si>
    <t>Recurso Bruto Diário - Março 2023 (GWh/dia)</t>
  </si>
  <si>
    <t>Recurso Bruto Diário - Fevereiro 2023 (GWh/dia)</t>
  </si>
  <si>
    <t>Recurso Bruto Diário - Janeiro 2023 (GWh/dia)</t>
  </si>
  <si>
    <r>
      <t xml:space="preserve">- Cluster Chuí 58,1% acima principalmente devido a recursos, com o mês de abril de 2024 ocupando a 4a melhor posição para o </t>
    </r>
    <r>
      <rPr>
        <i/>
        <sz val="10"/>
        <color theme="6"/>
        <rFont val="Poppins"/>
      </rPr>
      <t>ranking</t>
    </r>
    <r>
      <rPr>
        <sz val="10"/>
        <color theme="6"/>
        <rFont val="Poppins"/>
      </rPr>
      <t xml:space="preserve"> de 44 anos do ativo. </t>
    </r>
  </si>
  <si>
    <t>Nota: Informação se baseia em série de 44 anos do ERA-5. Não considera o portfólio hidríco. ¹ Desvio padrão diário. ² Após a conclusão da permuta de ativos com a EDFR ao final de março de 2024, considera 100% de Ventos da Bahia 1, 2 e 3 e 0% de Pirapora.</t>
  </si>
  <si>
    <t>Complexo SE/CO²</t>
  </si>
  <si>
    <t>Gargaú</t>
  </si>
  <si>
    <t>Assuruá 1, 2, 3 e 4¹
Ventos da Bahia 1, 2 e 3²</t>
  </si>
  <si>
    <t>Pipoca, Serra das Agulhas, Indaiás, Gargaú e Pirapora²</t>
  </si>
  <si>
    <t>¹ Após a conclusão da permuta de ativos com a EDFR ao final de março de 2024, considera 100% de Ventos da Bahia 1, 2 e 3 e 0% de Pirapora.</t>
  </si>
  <si>
    <t>Comparação Anual - 2024 x 2023 (GWh)¹</t>
  </si>
  <si>
    <t>- Cluster Delta 22,4% abaixo ano a ano, principalmente devido a recursos, por conta de chuvas acima da média no mês</t>
  </si>
  <si>
    <t>- Cluster SE/CO (excluindo os efeitos da permuta de ativos) 7,2% abaixo ano a ano, principalmente devido a um período de seca em alguns dos ativos hídricos do portfólio</t>
  </si>
  <si>
    <t>- Cluster Chuí 33,6% acima ano a ano, principalmente devido a recursos, resultado de frentes frias mais duradouras (P22 em 2024 vs. P79 em 2023)</t>
  </si>
  <si>
    <t>Maio 2024 (GWh)</t>
  </si>
  <si>
    <t>Mai²</t>
  </si>
  <si>
    <t>abr + mai/24</t>
  </si>
  <si>
    <t>Maio 2023 (GWh)</t>
  </si>
  <si>
    <t>abr + mai/23</t>
  </si>
  <si>
    <t>Recurso Bruto Diário - Maio 2023 (GWh/dia)</t>
  </si>
  <si>
    <t>Nota: Informação se baseia em série de 43 anos do ERA-5. Não considera o portfólio hidríco. ¹ Desvio padrão diário. ² Não considera Assuruá 5 e Ventos da Bahia 3.</t>
  </si>
  <si>
    <t>Recurso Bruto Diário - Maio 2024 (GWh/dia)</t>
  </si>
  <si>
    <t>Fonte: CCEE (Portfólio Brasil). ¹ Considera a participação proporcional de Pirapora (50%) e Ventos da Bahia 1, 2 e 3 (50%).</t>
  </si>
  <si>
    <t>- Cluster Bahia na base dos mesmos ativos 5,7% acima, principalmente devido a melhores recursos (vs. 2023) especialmente nos Assuruás</t>
  </si>
  <si>
    <t xml:space="preserve">- Em maio, geração do portfólio 39,1% maior ano a ano, principalmente devido à entrada dos novos ativos (Assuruá 5 e Goodnight 1). Na base dos mesmos ativos, geração 4,5% acima. Destaques para: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</si>
</sst>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00"/>
    <numFmt numFmtId="167" formatCode="[$-409]mmm\-yy;@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  <font>
      <i/>
      <sz val="10"/>
      <color theme="6"/>
      <name val="Poppins"/>
    </font>
    <font>
      <i/>
      <sz val="9"/>
      <color theme="1"/>
      <name val="Poppins"/>
    </font>
    <font>
      <sz val="9"/>
      <color theme="1"/>
      <name val="Poppins"/>
    </font>
    <font>
      <b/>
      <i/>
      <sz val="10"/>
      <color theme="1"/>
      <name val="Poppi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 wrapText="1"/>
    </xf>
    <xf numFmtId="0" fontId="10" fillId="6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9" fontId="24" fillId="0" borderId="4" xfId="1" applyFont="1" applyBorder="1" applyAlignment="1">
      <alignment horizontal="centerContinuous" vertical="justify"/>
    </xf>
    <xf numFmtId="0" fontId="25" fillId="0" borderId="4" xfId="0" applyFont="1" applyBorder="1" applyAlignment="1">
      <alignment horizontal="centerContinuous" vertical="center"/>
    </xf>
    <xf numFmtId="165" fontId="24" fillId="0" borderId="4" xfId="1" applyNumberFormat="1" applyFont="1" applyBorder="1" applyAlignment="1">
      <alignment horizontal="center" vertical="center"/>
    </xf>
    <xf numFmtId="9" fontId="26" fillId="0" borderId="4" xfId="1" applyFont="1" applyBorder="1" applyAlignment="1">
      <alignment horizontal="center" vertical="center"/>
    </xf>
    <xf numFmtId="9" fontId="7" fillId="4" borderId="0" xfId="1" applyFont="1" applyFill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23" fillId="0" borderId="0" xfId="1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266700</xdr:colOff>
          <xdr:row>49</xdr:row>
          <xdr:rowOff>76200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57150</xdr:rowOff>
        </xdr:from>
        <xdr:to>
          <xdr:col>10</xdr:col>
          <xdr:colOff>234950</xdr:colOff>
          <xdr:row>83</xdr:row>
          <xdr:rowOff>76200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 refreshError="1"/>
      <sheetData sheetId="1" refreshError="1"/>
      <sheetData sheetId="2" refreshError="1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573-C947-459C-84C0-C5AFBDFD89BA}">
  <dimension ref="A1:K85"/>
  <sheetViews>
    <sheetView showGridLines="0" workbookViewId="0"/>
  </sheetViews>
  <sheetFormatPr defaultColWidth="0" defaultRowHeight="14.5" zeroHeight="1" x14ac:dyDescent="0.35"/>
  <cols>
    <col min="1" max="11" width="8.7265625" customWidth="1"/>
    <col min="12" max="16384" width="8.72656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266700</xdr:colOff>
                <xdr:row>49</xdr:row>
                <xdr:rowOff>76200</xdr:rowOff>
              </to>
            </anchor>
          </objectPr>
        </oleObject>
      </mc:Choice>
      <mc:Fallback>
        <oleObject progId="Word.Document.12" shapeId="20481" r:id="rId4"/>
      </mc:Fallback>
    </mc:AlternateContent>
    <mc:AlternateContent xmlns:mc="http://schemas.openxmlformats.org/markup-compatibility/2006">
      <mc:Choice Requires="x14">
        <oleObject progId="Word.Document.12" shapeId="20482" r:id="rId6">
          <objectPr defaultSize="0" r:id="rId7">
            <anchor moveWithCells="1">
              <from>
                <xdr:col>1</xdr:col>
                <xdr:colOff>19050</xdr:colOff>
                <xdr:row>49</xdr:row>
                <xdr:rowOff>57150</xdr:rowOff>
              </from>
              <to>
                <xdr:col>10</xdr:col>
                <xdr:colOff>234950</xdr:colOff>
                <xdr:row>83</xdr:row>
                <xdr:rowOff>76200</xdr:rowOff>
              </to>
            </anchor>
          </objectPr>
        </oleObject>
      </mc:Choice>
      <mc:Fallback>
        <oleObject progId="Word.Document.12" shapeId="2048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/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008-0B92-4CF8-BF19-4D4F92E20F4D}">
  <dimension ref="A7:S90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140</v>
      </c>
      <c r="C10" s="24"/>
    </row>
    <row r="11" spans="2:3" ht="17.25" customHeight="1" x14ac:dyDescent="0.35">
      <c r="B11" s="56" t="s">
        <v>127</v>
      </c>
      <c r="C11" s="24"/>
    </row>
    <row r="12" spans="2:3" ht="17.25" customHeight="1" x14ac:dyDescent="0.35">
      <c r="B12" s="56" t="s">
        <v>139</v>
      </c>
      <c r="C12" s="24"/>
    </row>
    <row r="13" spans="2:3" ht="17.25" customHeight="1" x14ac:dyDescent="0.35">
      <c r="B13" s="56" t="s">
        <v>128</v>
      </c>
      <c r="C13" s="24"/>
    </row>
    <row r="14" spans="2:3" ht="17.25" customHeight="1" x14ac:dyDescent="0.35">
      <c r="B14" s="56" t="s">
        <v>129</v>
      </c>
      <c r="C14" s="24"/>
    </row>
    <row r="15" spans="2:3" ht="17.25" customHeight="1" x14ac:dyDescent="0.35">
      <c r="B15" s="50" t="s">
        <v>87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130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131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93.546439140225999</v>
      </c>
      <c r="I20" s="6"/>
      <c r="J20" s="6"/>
      <c r="K20" s="6"/>
      <c r="L20" s="6"/>
      <c r="M20" s="6"/>
      <c r="N20" s="6"/>
      <c r="O20" s="6"/>
      <c r="P20" s="7">
        <f t="shared" ref="P20:P23" si="0">SUM(D20:O20)</f>
        <v>596.41004332322598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470.74091259433692</v>
      </c>
      <c r="I21" s="6"/>
      <c r="J21" s="6"/>
      <c r="K21" s="6"/>
      <c r="L21" s="6"/>
      <c r="M21" s="6"/>
      <c r="N21" s="6"/>
      <c r="O21" s="6"/>
      <c r="P21" s="7">
        <f t="shared" si="0"/>
        <v>1465.3698439378372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/>
      <c r="J22" s="6"/>
      <c r="K22" s="6"/>
      <c r="L22" s="6"/>
      <c r="M22" s="6"/>
      <c r="N22" s="6"/>
      <c r="O22" s="6"/>
      <c r="P22" s="7">
        <f t="shared" si="0"/>
        <v>308.12291207250001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145.68284901640502</v>
      </c>
      <c r="I23" s="6"/>
      <c r="J23" s="6"/>
      <c r="K23" s="6"/>
      <c r="L23" s="6"/>
      <c r="M23" s="6"/>
      <c r="N23" s="6"/>
      <c r="O23" s="6"/>
      <c r="P23" s="7">
        <f t="shared" si="0"/>
        <v>701.63766616940495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71.822720145898003</v>
      </c>
      <c r="I24" s="6"/>
      <c r="J24" s="6"/>
      <c r="K24" s="6"/>
      <c r="L24" s="6"/>
      <c r="M24" s="6"/>
      <c r="N24" s="6"/>
      <c r="O24" s="6"/>
      <c r="P24" s="7">
        <f>SUM(D24:O24)</f>
        <v>372.50741633412753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807.78179285386591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3444.0478818370957</v>
      </c>
    </row>
    <row r="26" spans="2:19" s="30" customFormat="1" ht="17.25" customHeight="1" x14ac:dyDescent="0.35">
      <c r="B26" s="1" t="s">
        <v>89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104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108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132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150.570664350226</v>
      </c>
      <c r="F32" s="6">
        <f>SUM(J20:L20)</f>
        <v>0</v>
      </c>
      <c r="G32" s="6">
        <f>SUM(M20:O20)</f>
        <v>0</v>
      </c>
      <c r="H32" s="7">
        <f>SUM(D32:G32)</f>
        <v>596.41004332322598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813.14645981633703</v>
      </c>
      <c r="F33" s="6">
        <f>SUM(J21:L21)</f>
        <v>0</v>
      </c>
      <c r="G33" s="6">
        <f>SUM(M21:O21)</f>
        <v>0</v>
      </c>
      <c r="H33" s="7">
        <f t="shared" ref="H33:H36" si="2">SUM(D33:G33)</f>
        <v>1465.3698439378372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64.428180005999991</v>
      </c>
      <c r="F34" s="6">
        <f>SUM(J22:L22)</f>
        <v>0</v>
      </c>
      <c r="G34" s="6">
        <f>SUM(M22:O22)</f>
        <v>0</v>
      </c>
      <c r="H34" s="7">
        <f t="shared" si="2"/>
        <v>308.12291207249996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313.38480587240497</v>
      </c>
      <c r="F35" s="6">
        <f>SUM(J23:L23)</f>
        <v>0</v>
      </c>
      <c r="G35" s="6">
        <f>SUM(M23:O23)</f>
        <v>0</v>
      </c>
      <c r="H35" s="7">
        <f t="shared" si="2"/>
        <v>701.63766616940484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151.59435236571449</v>
      </c>
      <c r="F36" s="6">
        <f>SUM(J24:L24)</f>
        <v>0</v>
      </c>
      <c r="G36" s="6">
        <f>SUM(M24:O24)</f>
        <v>0</v>
      </c>
      <c r="H36" s="7">
        <f t="shared" si="2"/>
        <v>372.50741633412747</v>
      </c>
      <c r="J36" s="68" t="s">
        <v>40</v>
      </c>
      <c r="K36" s="66"/>
      <c r="L36" s="79" t="s">
        <v>109</v>
      </c>
      <c r="M36" s="79" t="s">
        <v>109</v>
      </c>
      <c r="N36" s="79" t="s">
        <v>109</v>
      </c>
      <c r="O36" s="79" t="s">
        <v>109</v>
      </c>
      <c r="P36" s="7" t="s">
        <v>109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1493.1244624106826</v>
      </c>
      <c r="F37" s="9">
        <f t="shared" si="4"/>
        <v>0</v>
      </c>
      <c r="G37" s="9">
        <f t="shared" si="4"/>
        <v>0</v>
      </c>
      <c r="H37" s="9">
        <f t="shared" si="4"/>
        <v>3444.0478818370952</v>
      </c>
      <c r="J37" s="69" t="s">
        <v>110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125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126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45413</v>
      </c>
      <c r="E42" s="12">
        <v>45047</v>
      </c>
      <c r="F42" s="2" t="s">
        <v>28</v>
      </c>
      <c r="G42" s="2" t="s">
        <v>132</v>
      </c>
      <c r="H42" s="2" t="s">
        <v>134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H20</f>
        <v>93.546439140225999</v>
      </c>
      <c r="E43" s="6">
        <f>'Produção de Energia - Mai. 2023'!H12</f>
        <v>120.59128782099998</v>
      </c>
      <c r="F43" s="13">
        <f t="shared" ref="F43:F46" si="5">IFERROR(D43/E43-1,"n.a.")</f>
        <v>-0.22426867785770788</v>
      </c>
      <c r="G43" s="6">
        <f>E32</f>
        <v>150.570664350226</v>
      </c>
      <c r="H43" s="6">
        <f>'Produção de Energia - Mai. 2023'!E22</f>
        <v>186.97131784599998</v>
      </c>
      <c r="I43" s="13">
        <f t="shared" ref="I43:I46" si="6">IFERROR(G43/H43-1,"n.a.")</f>
        <v>-0.19468576204696586</v>
      </c>
      <c r="J43" s="6">
        <f>P20</f>
        <v>596.41004332322598</v>
      </c>
      <c r="K43" s="6">
        <f>'Produção de Energia - Mai. 2023'!P12</f>
        <v>611.25931666699989</v>
      </c>
      <c r="L43" s="13">
        <f t="shared" ref="L43:L46" si="7">IFERROR(J43/K43-1,"n.a.")</f>
        <v>-2.4292919451505801E-2</v>
      </c>
    </row>
    <row r="44" spans="2:16" ht="40" x14ac:dyDescent="0.35">
      <c r="B44" s="4" t="s">
        <v>18</v>
      </c>
      <c r="C44" s="5" t="s">
        <v>19</v>
      </c>
      <c r="D44" s="6">
        <f t="shared" ref="D44:D47" si="8">H21</f>
        <v>470.74091259433692</v>
      </c>
      <c r="E44" s="6">
        <f>'Produção de Energia - Mai. 2023'!H13</f>
        <v>290.93098061499995</v>
      </c>
      <c r="F44" s="13">
        <f t="shared" si="5"/>
        <v>0.6180501354624941</v>
      </c>
      <c r="G44" s="6">
        <f t="shared" ref="G44:G47" si="9">E33</f>
        <v>813.14645981633703</v>
      </c>
      <c r="H44" s="6">
        <f>'Produção de Energia - Mai. 2023'!E23</f>
        <v>499.70669931743498</v>
      </c>
      <c r="I44" s="13">
        <f t="shared" si="6"/>
        <v>0.62724746521717489</v>
      </c>
      <c r="J44" s="6">
        <f t="shared" ref="J44:J47" si="10">P21</f>
        <v>1465.3698439378372</v>
      </c>
      <c r="K44" s="6">
        <f>'Produção de Energia - Mai. 2023'!P13</f>
        <v>1231.4351796634351</v>
      </c>
      <c r="L44" s="13">
        <f t="shared" si="7"/>
        <v>0.18996912556805401</v>
      </c>
    </row>
    <row r="45" spans="2:16" ht="40" x14ac:dyDescent="0.35">
      <c r="B45" s="4" t="s">
        <v>27</v>
      </c>
      <c r="C45" s="5" t="s">
        <v>21</v>
      </c>
      <c r="D45" s="6">
        <f t="shared" si="8"/>
        <v>25.988871957000001</v>
      </c>
      <c r="E45" s="6">
        <f>'Produção de Energia - Mai. 2023'!H14</f>
        <v>59.968286946499994</v>
      </c>
      <c r="F45" s="13">
        <f t="shared" si="5"/>
        <v>-0.56662307228843023</v>
      </c>
      <c r="G45" s="6">
        <f t="shared" si="9"/>
        <v>64.428180005999991</v>
      </c>
      <c r="H45" s="6">
        <f>'Produção de Energia - Mai. 2023'!E24</f>
        <v>120.9500912295</v>
      </c>
      <c r="I45" s="13">
        <f t="shared" si="6"/>
        <v>-0.46731598669281693</v>
      </c>
      <c r="J45" s="6">
        <f t="shared" si="10"/>
        <v>308.12291207250001</v>
      </c>
      <c r="K45" s="6">
        <f>'Produção de Energia - Mai. 2023'!P14</f>
        <v>392.1501527716344</v>
      </c>
      <c r="L45" s="13">
        <f t="shared" si="7"/>
        <v>-0.21427313008868565</v>
      </c>
    </row>
    <row r="46" spans="2:16" ht="40" x14ac:dyDescent="0.35">
      <c r="B46" s="4" t="s">
        <v>22</v>
      </c>
      <c r="C46" s="5" t="s">
        <v>23</v>
      </c>
      <c r="D46" s="6">
        <f t="shared" si="8"/>
        <v>145.68284901640502</v>
      </c>
      <c r="E46" s="6">
        <f>'Produção de Energia - Mai. 2023'!H15</f>
        <v>109.04121337599997</v>
      </c>
      <c r="F46" s="13">
        <f t="shared" si="5"/>
        <v>0.33603473866395817</v>
      </c>
      <c r="G46" s="6">
        <f t="shared" si="9"/>
        <v>313.38480587240497</v>
      </c>
      <c r="H46" s="6">
        <f>'Produção de Energia - Mai. 2023'!E25</f>
        <v>215.14497801999994</v>
      </c>
      <c r="I46" s="13">
        <f t="shared" si="6"/>
        <v>0.45662152450182969</v>
      </c>
      <c r="J46" s="6">
        <f t="shared" si="10"/>
        <v>701.63766616940495</v>
      </c>
      <c r="K46" s="6">
        <f>'Produção de Energia - Mai. 2023'!P15</f>
        <v>591.09279435299993</v>
      </c>
      <c r="L46" s="13">
        <f t="shared" si="7"/>
        <v>0.18701779631302307</v>
      </c>
    </row>
    <row r="47" spans="2:16" ht="20" x14ac:dyDescent="0.35">
      <c r="B47" s="4" t="s">
        <v>40</v>
      </c>
      <c r="C47" s="5" t="s">
        <v>41</v>
      </c>
      <c r="D47" s="6">
        <f t="shared" si="8"/>
        <v>71.822720145898003</v>
      </c>
      <c r="E47" s="6">
        <v>0</v>
      </c>
      <c r="F47" s="13" t="str">
        <f>IFERROR(D47/E47-1,"n.a.")</f>
        <v>n.a.</v>
      </c>
      <c r="G47" s="6">
        <f t="shared" si="9"/>
        <v>151.59435236571449</v>
      </c>
      <c r="H47" s="6">
        <v>0</v>
      </c>
      <c r="I47" s="13" t="str">
        <f>IFERROR(G47/H47-1,"n.a.")</f>
        <v>n.a.</v>
      </c>
      <c r="J47" s="6">
        <f t="shared" si="10"/>
        <v>372.50741633412753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807.78179285386591</v>
      </c>
      <c r="E48" s="9">
        <f>SUM(E43:E47)</f>
        <v>580.53176875849988</v>
      </c>
      <c r="F48" s="14">
        <f>IFERROR(D48/E48-1,"n.a.")</f>
        <v>0.39145148693817933</v>
      </c>
      <c r="G48" s="9">
        <f>SUM(G43:G47)</f>
        <v>1493.1244624106826</v>
      </c>
      <c r="H48" s="9">
        <f>SUM(H43:H47)</f>
        <v>1022.773086412935</v>
      </c>
      <c r="I48" s="14">
        <f>IFERROR(G48/H48-1,"n.a.")</f>
        <v>0.45987852266171947</v>
      </c>
      <c r="J48" s="9">
        <f>SUM(J43:J47)</f>
        <v>3444.0478818370957</v>
      </c>
      <c r="K48" s="9">
        <f>SUM(K43:K47)</f>
        <v>2825.9374434550696</v>
      </c>
      <c r="L48" s="14">
        <f>IFERROR(J48/K48-1,"n.a.")</f>
        <v>0.21872757297355716</v>
      </c>
    </row>
    <row r="49" spans="1:14" s="35" customFormat="1" ht="20" x14ac:dyDescent="0.35">
      <c r="A49" s="33"/>
      <c r="B49" s="51" t="s">
        <v>91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107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45413</v>
      </c>
      <c r="E53" s="12">
        <v>45047</v>
      </c>
      <c r="F53" s="2" t="s">
        <v>28</v>
      </c>
      <c r="G53" s="2" t="s">
        <v>132</v>
      </c>
      <c r="H53" s="2" t="s">
        <v>134</v>
      </c>
      <c r="I53" s="2" t="s">
        <v>28</v>
      </c>
      <c r="J53" s="2" t="s">
        <v>50</v>
      </c>
      <c r="K53" s="2" t="s">
        <v>51</v>
      </c>
      <c r="L53" s="2" t="s">
        <v>28</v>
      </c>
    </row>
    <row r="54" spans="1:14" ht="20" x14ac:dyDescent="0.35">
      <c r="B54" s="4" t="s">
        <v>16</v>
      </c>
      <c r="C54" s="5" t="s">
        <v>17</v>
      </c>
      <c r="D54" s="6">
        <v>93.546439140225999</v>
      </c>
      <c r="E54" s="6">
        <v>120.59128782099998</v>
      </c>
      <c r="F54" s="13">
        <f>IFERROR(D54/E54-1,"n.a.")</f>
        <v>-0.22426867785770788</v>
      </c>
      <c r="G54" s="6">
        <v>150.570664350226</v>
      </c>
      <c r="H54" s="6">
        <v>186.97131784599998</v>
      </c>
      <c r="I54" s="13">
        <f t="shared" ref="I54:I58" si="11">IFERROR(G54/H54-1,"n.a.")</f>
        <v>-0.19468576204696586</v>
      </c>
      <c r="J54" s="6">
        <v>596.41004332322609</v>
      </c>
      <c r="K54" s="6">
        <v>611.25931666699989</v>
      </c>
      <c r="L54" s="13">
        <f t="shared" ref="L54:L58" si="12">IFERROR(J54/K54-1,"n.a.")</f>
        <v>-2.4292919451505579E-2</v>
      </c>
    </row>
    <row r="55" spans="1:14" ht="40" x14ac:dyDescent="0.35">
      <c r="B55" s="4" t="s">
        <v>26</v>
      </c>
      <c r="C55" s="5" t="s">
        <v>123</v>
      </c>
      <c r="D55" s="6">
        <v>363.65649997624291</v>
      </c>
      <c r="E55" s="6">
        <v>343.92786290499998</v>
      </c>
      <c r="F55" s="13">
        <f t="shared" ref="F55:F58" si="13">IFERROR(D55/E55-1,"n.a.")</f>
        <v>5.7362718171782401E-2</v>
      </c>
      <c r="G55" s="6">
        <v>633.76864343924308</v>
      </c>
      <c r="H55" s="6">
        <v>604.12997051699995</v>
      </c>
      <c r="I55" s="13">
        <f t="shared" si="11"/>
        <v>4.9060093636604574E-2</v>
      </c>
      <c r="J55" s="6">
        <v>1051.6383758367431</v>
      </c>
      <c r="K55" s="6">
        <v>1221.5921450720002</v>
      </c>
      <c r="L55" s="13">
        <f t="shared" si="12"/>
        <v>-0.13912480521495174</v>
      </c>
    </row>
    <row r="56" spans="1:14" ht="40" x14ac:dyDescent="0.35">
      <c r="B56" s="4" t="s">
        <v>27</v>
      </c>
      <c r="C56" s="5" t="s">
        <v>124</v>
      </c>
      <c r="D56" s="6">
        <v>25.988871957000001</v>
      </c>
      <c r="E56" s="6">
        <v>28.017627316999992</v>
      </c>
      <c r="F56" s="13">
        <f t="shared" si="13"/>
        <v>-7.2409963093806429E-2</v>
      </c>
      <c r="G56" s="6">
        <v>64.428180005999991</v>
      </c>
      <c r="H56" s="6">
        <v>60.884659291999995</v>
      </c>
      <c r="I56" s="13">
        <f t="shared" si="11"/>
        <v>5.8200550930332717E-2</v>
      </c>
      <c r="J56" s="6">
        <v>308.12291207249996</v>
      </c>
      <c r="K56" s="6">
        <v>332.08472083413437</v>
      </c>
      <c r="L56" s="13">
        <f t="shared" si="12"/>
        <v>-7.21557098485196E-2</v>
      </c>
    </row>
    <row r="57" spans="1:14" ht="40" x14ac:dyDescent="0.35">
      <c r="B57" s="4" t="s">
        <v>22</v>
      </c>
      <c r="C57" s="5" t="s">
        <v>23</v>
      </c>
      <c r="D57" s="6">
        <v>145.68284901640502</v>
      </c>
      <c r="E57" s="6">
        <v>109.04121337599997</v>
      </c>
      <c r="F57" s="13">
        <f t="shared" si="13"/>
        <v>0.33603473866395817</v>
      </c>
      <c r="G57" s="6">
        <v>313.38480587240497</v>
      </c>
      <c r="H57" s="6">
        <v>215.14497801999994</v>
      </c>
      <c r="I57" s="13">
        <f t="shared" si="11"/>
        <v>0.45662152450182969</v>
      </c>
      <c r="J57" s="6">
        <v>701.63766616940495</v>
      </c>
      <c r="K57" s="6">
        <v>591.09279435299993</v>
      </c>
      <c r="L57" s="13">
        <f t="shared" si="12"/>
        <v>0.18701779631302307</v>
      </c>
    </row>
    <row r="58" spans="1:14" ht="17.25" customHeight="1" x14ac:dyDescent="0.35">
      <c r="B58" s="8" t="s">
        <v>15</v>
      </c>
      <c r="C58" s="8"/>
      <c r="D58" s="9">
        <f>SUM(D54:D57)</f>
        <v>628.87466008987394</v>
      </c>
      <c r="E58" s="9">
        <f>SUM(E54:E57)</f>
        <v>601.577991419</v>
      </c>
      <c r="F58" s="14">
        <f t="shared" si="13"/>
        <v>4.5375111889460307E-2</v>
      </c>
      <c r="G58" s="9">
        <f>SUM(G54:G57)</f>
        <v>1162.1522936678741</v>
      </c>
      <c r="H58" s="9">
        <f>SUM(H54:H57)</f>
        <v>1067.1309256749998</v>
      </c>
      <c r="I58" s="60">
        <f t="shared" si="11"/>
        <v>8.9043776828761523E-2</v>
      </c>
      <c r="J58" s="9">
        <f>SUM(J54:J57)</f>
        <v>2657.808997401874</v>
      </c>
      <c r="K58" s="9">
        <f>SUM(K54:K57)</f>
        <v>2756.0289769261344</v>
      </c>
      <c r="L58" s="60">
        <f t="shared" si="12"/>
        <v>-3.5638224542111852E-2</v>
      </c>
    </row>
    <row r="59" spans="1:14" ht="17.25" customHeight="1" x14ac:dyDescent="0.35">
      <c r="B59" s="50" t="s">
        <v>90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137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3.8273182509999999</v>
      </c>
      <c r="E64" s="6">
        <v>4.7679190059999996</v>
      </c>
      <c r="F64" s="6">
        <v>7.8178994340000001</v>
      </c>
      <c r="G64" s="6">
        <v>1.0732090540000001</v>
      </c>
      <c r="H64" s="6">
        <v>1.691078004</v>
      </c>
      <c r="I64" s="6">
        <v>1.691078004</v>
      </c>
    </row>
    <row r="65" spans="2:10" ht="40" x14ac:dyDescent="0.35">
      <c r="B65" s="4" t="s">
        <v>43</v>
      </c>
      <c r="C65" s="5" t="s">
        <v>19</v>
      </c>
      <c r="D65" s="6">
        <v>15.447217177000001</v>
      </c>
      <c r="E65" s="6">
        <v>15.454579316</v>
      </c>
      <c r="F65" s="6">
        <v>19.733115331</v>
      </c>
      <c r="G65" s="6">
        <v>6.5839968310000003</v>
      </c>
      <c r="H65" s="6">
        <v>3.4220971439999999</v>
      </c>
      <c r="I65" s="6">
        <v>3.9282031169999998</v>
      </c>
      <c r="J65" s="26"/>
    </row>
    <row r="66" spans="2:10" ht="20" x14ac:dyDescent="0.35">
      <c r="B66" s="4" t="s">
        <v>121</v>
      </c>
      <c r="C66" s="5" t="s">
        <v>122</v>
      </c>
      <c r="D66" s="6">
        <v>0.1016865117</v>
      </c>
      <c r="E66" s="6">
        <v>1.1658492629999999</v>
      </c>
      <c r="F66" s="6">
        <v>0.24503380969999999</v>
      </c>
      <c r="G66" s="6">
        <v>1.2090831749999999E-2</v>
      </c>
      <c r="H66" s="6">
        <v>5.9195575879999997E-2</v>
      </c>
      <c r="I66" s="6">
        <v>5.9195575879999997E-2</v>
      </c>
    </row>
    <row r="67" spans="2:10" ht="40" x14ac:dyDescent="0.35">
      <c r="B67" s="4" t="s">
        <v>22</v>
      </c>
      <c r="C67" s="5" t="s">
        <v>23</v>
      </c>
      <c r="D67" s="6">
        <v>5.3554429590000003</v>
      </c>
      <c r="E67" s="6">
        <v>4.6547592340000001</v>
      </c>
      <c r="F67" s="6">
        <v>12.348686121</v>
      </c>
      <c r="G67" s="6">
        <v>0.46327912139999999</v>
      </c>
      <c r="H67" s="6">
        <v>3.6737860489999998</v>
      </c>
      <c r="I67" s="6">
        <v>3.6737860489999998</v>
      </c>
    </row>
    <row r="68" spans="2:10" ht="20" x14ac:dyDescent="0.35">
      <c r="B68" s="4" t="s">
        <v>40</v>
      </c>
      <c r="C68" s="5" t="s">
        <v>41</v>
      </c>
      <c r="D68" s="6">
        <v>2.7180623650000002</v>
      </c>
      <c r="E68" s="6">
        <v>2.8466657359999998</v>
      </c>
      <c r="F68" s="6">
        <v>4.9014712999999999</v>
      </c>
      <c r="G68" s="6">
        <v>0.7622731667</v>
      </c>
      <c r="H68" s="6">
        <v>1.088333075</v>
      </c>
      <c r="I68" s="6">
        <v>1.088333075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120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81"/>
      <c r="C80" s="81"/>
      <c r="D80" s="81"/>
      <c r="E80" s="81"/>
      <c r="F80" s="81"/>
      <c r="G80" s="81"/>
      <c r="H80" s="81"/>
      <c r="I80" s="81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81"/>
      <c r="C90" s="81"/>
      <c r="D90" s="81"/>
      <c r="E90" s="81"/>
      <c r="F90" s="81"/>
      <c r="G90" s="81"/>
      <c r="H90" s="81"/>
      <c r="I90" s="81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4:F36 D32 D33:E33 E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EDE-EC9F-4E22-9612-3084EF40F4CF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92</v>
      </c>
      <c r="C10" s="24"/>
    </row>
    <row r="11" spans="2:3" ht="17.25" customHeight="1" x14ac:dyDescent="0.35">
      <c r="B11" s="56" t="s">
        <v>93</v>
      </c>
      <c r="C11" s="24"/>
    </row>
    <row r="12" spans="2:3" ht="17.25" customHeight="1" x14ac:dyDescent="0.35">
      <c r="B12" s="56" t="s">
        <v>94</v>
      </c>
      <c r="C12" s="24"/>
    </row>
    <row r="13" spans="2:3" ht="17.25" customHeight="1" x14ac:dyDescent="0.35">
      <c r="B13" s="56" t="s">
        <v>95</v>
      </c>
      <c r="C13" s="24"/>
    </row>
    <row r="14" spans="2:3" ht="17.25" customHeight="1" x14ac:dyDescent="0.35">
      <c r="B14" s="56" t="s">
        <v>119</v>
      </c>
      <c r="C14" s="24"/>
    </row>
    <row r="15" spans="2:3" ht="17.25" customHeight="1" x14ac:dyDescent="0.35">
      <c r="B15" s="50" t="s">
        <v>87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96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88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57.024987734798991</v>
      </c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502.86436670779898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342.36464703652899</v>
      </c>
      <c r="H21" s="6"/>
      <c r="I21" s="6"/>
      <c r="J21" s="6"/>
      <c r="K21" s="6"/>
      <c r="L21" s="6"/>
      <c r="M21" s="6"/>
      <c r="N21" s="6"/>
      <c r="O21" s="6"/>
      <c r="P21" s="7">
        <f t="shared" si="0"/>
        <v>994.58803115802903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38.776402738000002</v>
      </c>
      <c r="H22" s="6"/>
      <c r="I22" s="6"/>
      <c r="J22" s="6"/>
      <c r="K22" s="6"/>
      <c r="L22" s="6"/>
      <c r="M22" s="6"/>
      <c r="N22" s="6"/>
      <c r="O22" s="6"/>
      <c r="P22" s="7">
        <f t="shared" si="0"/>
        <v>282.47113480450002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167.71391947235301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555.96677976935291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/>
      <c r="I24" s="6"/>
      <c r="J24" s="6"/>
      <c r="K24" s="6"/>
      <c r="L24" s="6"/>
      <c r="M24" s="6"/>
      <c r="N24" s="6"/>
      <c r="O24" s="6"/>
      <c r="P24" s="7">
        <f>SUM(D24:O24)</f>
        <v>300.68469618822951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685.65158920149747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2636.5750086279104</v>
      </c>
    </row>
    <row r="26" spans="2:19" s="30" customFormat="1" ht="17.25" customHeight="1" x14ac:dyDescent="0.35">
      <c r="B26" s="1" t="s">
        <v>89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104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108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>
        <v>45383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57.024987734798991</v>
      </c>
      <c r="F32" s="6">
        <f>SUM(J20:L20)</f>
        <v>0</v>
      </c>
      <c r="G32" s="6">
        <f>SUM(M20:O20)</f>
        <v>0</v>
      </c>
      <c r="H32" s="7">
        <f>SUM(D32:G32)</f>
        <v>502.86436670779898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342.36464703652899</v>
      </c>
      <c r="F33" s="6">
        <f>SUM(J21:L21)</f>
        <v>0</v>
      </c>
      <c r="G33" s="6">
        <f>SUM(M21:O21)</f>
        <v>0</v>
      </c>
      <c r="H33" s="7">
        <f t="shared" ref="H33:H36" si="2">SUM(D33:G33)</f>
        <v>994.58803115802903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38.776402738000002</v>
      </c>
      <c r="F34" s="6">
        <f>SUM(J22:L22)</f>
        <v>0</v>
      </c>
      <c r="G34" s="6">
        <f>SUM(M22:O22)</f>
        <v>0</v>
      </c>
      <c r="H34" s="7">
        <f t="shared" si="2"/>
        <v>282.47113480450002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167.71391947235301</v>
      </c>
      <c r="F35" s="6">
        <f>SUM(J23:L23)</f>
        <v>0</v>
      </c>
      <c r="G35" s="6">
        <f>SUM(M23:O23)</f>
        <v>0</v>
      </c>
      <c r="H35" s="7">
        <f t="shared" si="2"/>
        <v>555.96677976935291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79.771632219816496</v>
      </c>
      <c r="F36" s="6">
        <f>SUM(J24:L24)</f>
        <v>0</v>
      </c>
      <c r="G36" s="6">
        <f>SUM(M24:O24)</f>
        <v>0</v>
      </c>
      <c r="H36" s="7">
        <f t="shared" si="2"/>
        <v>300.68469618822951</v>
      </c>
      <c r="J36" s="68" t="s">
        <v>40</v>
      </c>
      <c r="K36" s="66"/>
      <c r="L36" s="79" t="s">
        <v>109</v>
      </c>
      <c r="M36" s="79" t="s">
        <v>109</v>
      </c>
      <c r="N36" s="79" t="s">
        <v>109</v>
      </c>
      <c r="O36" s="79" t="s">
        <v>109</v>
      </c>
      <c r="P36" s="7" t="s">
        <v>109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685.65158920149747</v>
      </c>
      <c r="F37" s="9">
        <f t="shared" si="4"/>
        <v>0</v>
      </c>
      <c r="G37" s="9">
        <f t="shared" si="4"/>
        <v>0</v>
      </c>
      <c r="H37" s="9">
        <f t="shared" si="4"/>
        <v>2636.5750086279104</v>
      </c>
      <c r="J37" s="69" t="s">
        <v>110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125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126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45383</v>
      </c>
      <c r="E42" s="12">
        <v>45017</v>
      </c>
      <c r="F42" s="2" t="s">
        <v>28</v>
      </c>
      <c r="G42" s="2" t="s">
        <v>50</v>
      </c>
      <c r="H42" s="2" t="s">
        <v>51</v>
      </c>
      <c r="I42" s="2" t="s">
        <v>28</v>
      </c>
      <c r="L42" s="54"/>
    </row>
    <row r="43" spans="2:16" ht="20" x14ac:dyDescent="0.35">
      <c r="B43" s="4" t="s">
        <v>16</v>
      </c>
      <c r="C43" s="5" t="s">
        <v>17</v>
      </c>
      <c r="D43" s="6">
        <v>57.024987734798991</v>
      </c>
      <c r="E43" s="6">
        <v>66.380030024999996</v>
      </c>
      <c r="F43" s="13">
        <f t="shared" ref="F43:F46" si="5">IFERROR(D43/E43-1,"n.a.")</f>
        <v>-0.14093157666059686</v>
      </c>
      <c r="G43" s="6">
        <f>P20</f>
        <v>502.86436670779898</v>
      </c>
      <c r="H43" s="6">
        <f>'Produção de Energia - Abr. 2023'!P12</f>
        <v>490.66802884599991</v>
      </c>
      <c r="I43" s="13">
        <f t="shared" ref="I43:I46" si="6">IFERROR(G43/H43-1,"n.a.")</f>
        <v>2.4856597831498295E-2</v>
      </c>
      <c r="L43" s="54"/>
    </row>
    <row r="44" spans="2:16" ht="40" x14ac:dyDescent="0.35">
      <c r="B44" s="4" t="s">
        <v>18</v>
      </c>
      <c r="C44" s="5" t="s">
        <v>19</v>
      </c>
      <c r="D44" s="6">
        <v>342.36464703652899</v>
      </c>
      <c r="E44" s="6">
        <v>208.775718702435</v>
      </c>
      <c r="F44" s="13">
        <f t="shared" si="5"/>
        <v>0.6398681281729719</v>
      </c>
      <c r="G44" s="6">
        <f>P21</f>
        <v>994.58803115802903</v>
      </c>
      <c r="H44" s="6">
        <f>'Produção de Energia - Abr. 2023'!P13</f>
        <v>940.50419904843511</v>
      </c>
      <c r="I44" s="13">
        <f t="shared" si="6"/>
        <v>5.7505146882186997E-2</v>
      </c>
      <c r="L44" s="54"/>
    </row>
    <row r="45" spans="2:16" ht="40" x14ac:dyDescent="0.35">
      <c r="B45" s="4" t="s">
        <v>27</v>
      </c>
      <c r="C45" s="5" t="s">
        <v>21</v>
      </c>
      <c r="D45" s="6">
        <v>38.776402738000002</v>
      </c>
      <c r="E45" s="6">
        <v>60.981804283000002</v>
      </c>
      <c r="F45" s="13">
        <f t="shared" si="5"/>
        <v>-0.36413159312162624</v>
      </c>
      <c r="G45" s="6">
        <f>P22</f>
        <v>282.47113480450002</v>
      </c>
      <c r="H45" s="6">
        <f>'Produção de Energia - Abr. 2023'!P14</f>
        <v>332.18186582513442</v>
      </c>
      <c r="I45" s="13">
        <f t="shared" si="6"/>
        <v>-0.14964914143387609</v>
      </c>
      <c r="L45" s="54"/>
    </row>
    <row r="46" spans="2:16" ht="40" x14ac:dyDescent="0.35">
      <c r="B46" s="4" t="s">
        <v>22</v>
      </c>
      <c r="C46" s="5" t="s">
        <v>23</v>
      </c>
      <c r="D46" s="6">
        <v>167.71391947235301</v>
      </c>
      <c r="E46" s="6">
        <v>106.10376464399997</v>
      </c>
      <c r="F46" s="13">
        <f t="shared" si="5"/>
        <v>0.58065946137790525</v>
      </c>
      <c r="G46" s="6">
        <f>P23</f>
        <v>555.96677976935291</v>
      </c>
      <c r="H46" s="6">
        <f>'Produção de Energia - Abr. 2023'!P15</f>
        <v>482.05158097699996</v>
      </c>
      <c r="I46" s="13">
        <f t="shared" si="6"/>
        <v>0.15333462581440971</v>
      </c>
    </row>
    <row r="47" spans="2:16" ht="20" x14ac:dyDescent="0.35">
      <c r="B47" s="4" t="s">
        <v>40</v>
      </c>
      <c r="C47" s="5" t="s">
        <v>41</v>
      </c>
      <c r="D47" s="6">
        <v>79.771632219816496</v>
      </c>
      <c r="E47" s="6">
        <v>0</v>
      </c>
      <c r="F47" s="13" t="str">
        <f>IFERROR(D47/E47-1,"n.a.")</f>
        <v>n.a.</v>
      </c>
      <c r="G47" s="6">
        <f>P24</f>
        <v>300.68469618822951</v>
      </c>
      <c r="H47" s="6">
        <v>0</v>
      </c>
      <c r="I47" s="13" t="str">
        <f>IFERROR(G47/H47-1,"n.a.")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685.65158920149747</v>
      </c>
      <c r="E48" s="9">
        <f>SUM(E43:E47)</f>
        <v>442.24131765443497</v>
      </c>
      <c r="F48" s="14">
        <f>IFERROR(D48/E48-1,"n.a.")</f>
        <v>0.55040147048689381</v>
      </c>
      <c r="G48" s="9">
        <f>SUM(G43:G47)</f>
        <v>2636.5750086279104</v>
      </c>
      <c r="H48" s="9">
        <f>SUM(H43:H47)</f>
        <v>2245.4056746965693</v>
      </c>
      <c r="I48" s="14">
        <f>IFERROR(G48/H48-1,"n.a.")</f>
        <v>0.17420875806070169</v>
      </c>
    </row>
    <row r="49" spans="1:14" s="35" customFormat="1" ht="20" x14ac:dyDescent="0.35">
      <c r="A49" s="33"/>
      <c r="B49" s="51" t="s">
        <v>91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107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45383</v>
      </c>
      <c r="E53" s="12">
        <v>45017</v>
      </c>
      <c r="F53" s="2" t="s">
        <v>28</v>
      </c>
      <c r="G53" s="2" t="s">
        <v>50</v>
      </c>
      <c r="H53" s="2" t="s">
        <v>51</v>
      </c>
      <c r="I53" s="2" t="s">
        <v>28</v>
      </c>
    </row>
    <row r="54" spans="1:14" ht="20" x14ac:dyDescent="0.35">
      <c r="B54" s="4" t="s">
        <v>16</v>
      </c>
      <c r="C54" s="5" t="s">
        <v>17</v>
      </c>
      <c r="D54" s="6">
        <v>57.024987734798991</v>
      </c>
      <c r="E54" s="6">
        <v>66.380030024999996</v>
      </c>
      <c r="F54" s="13">
        <f>IFERROR(D54/E54-1,"n.a.")</f>
        <v>-0.14093157666059686</v>
      </c>
      <c r="G54" s="6">
        <v>502.86436670779898</v>
      </c>
      <c r="H54" s="6">
        <v>490.66802884599991</v>
      </c>
      <c r="I54" s="13">
        <f t="shared" ref="I54:I58" si="7">IFERROR(G54/H54-1,"n.a.")</f>
        <v>2.4856597831498295E-2</v>
      </c>
    </row>
    <row r="55" spans="1:14" ht="40" x14ac:dyDescent="0.35">
      <c r="B55" s="4" t="s">
        <v>26</v>
      </c>
      <c r="C55" s="5" t="s">
        <v>123</v>
      </c>
      <c r="D55" s="6">
        <v>270.08671437306299</v>
      </c>
      <c r="E55" s="6">
        <v>260.20210761199996</v>
      </c>
      <c r="F55" s="13">
        <f t="shared" ref="F55:F58" si="8">IFERROR(D55/E55-1,"n.a.")</f>
        <v>3.7988188688319324E-2</v>
      </c>
      <c r="G55" s="6">
        <v>687.95644677056316</v>
      </c>
      <c r="H55" s="6">
        <v>877.66428216700012</v>
      </c>
      <c r="I55" s="13">
        <f t="shared" si="7"/>
        <v>-0.21615079848987151</v>
      </c>
    </row>
    <row r="56" spans="1:14" ht="40" x14ac:dyDescent="0.35">
      <c r="B56" s="4" t="s">
        <v>27</v>
      </c>
      <c r="C56" s="5" t="s">
        <v>124</v>
      </c>
      <c r="D56" s="6">
        <v>38.776402738000002</v>
      </c>
      <c r="E56" s="6">
        <v>32.867031975000003</v>
      </c>
      <c r="F56" s="13">
        <f t="shared" si="8"/>
        <v>0.17979630066672603</v>
      </c>
      <c r="G56" s="6">
        <v>282.47113480450002</v>
      </c>
      <c r="H56" s="6">
        <v>304.06709351713448</v>
      </c>
      <c r="I56" s="13">
        <f t="shared" si="7"/>
        <v>-7.1023662780587915E-2</v>
      </c>
    </row>
    <row r="57" spans="1:14" ht="40" x14ac:dyDescent="0.35">
      <c r="B57" s="4" t="s">
        <v>22</v>
      </c>
      <c r="C57" s="5" t="s">
        <v>23</v>
      </c>
      <c r="D57" s="6">
        <v>167.71391947235301</v>
      </c>
      <c r="E57" s="6">
        <v>106.10376464399997</v>
      </c>
      <c r="F57" s="13">
        <f t="shared" si="8"/>
        <v>0.58065946137790525</v>
      </c>
      <c r="G57" s="6">
        <v>555.96677976935314</v>
      </c>
      <c r="H57" s="6">
        <v>482.05158097699996</v>
      </c>
      <c r="I57" s="13">
        <f t="shared" si="7"/>
        <v>0.15333462581441037</v>
      </c>
    </row>
    <row r="58" spans="1:14" ht="17.25" customHeight="1" x14ac:dyDescent="0.35">
      <c r="B58" s="8" t="s">
        <v>15</v>
      </c>
      <c r="C58" s="8"/>
      <c r="D58" s="9">
        <f>SUM(D54:D57)</f>
        <v>533.60202431821494</v>
      </c>
      <c r="E58" s="9">
        <f>SUM(E54:E57)</f>
        <v>465.55293425599996</v>
      </c>
      <c r="F58" s="14">
        <f t="shared" si="8"/>
        <v>0.14616831955095333</v>
      </c>
      <c r="G58" s="9">
        <f>SUM(G54:G57)</f>
        <v>2029.2587280522152</v>
      </c>
      <c r="H58" s="9">
        <f>SUM(H54:H57)</f>
        <v>2154.4509855071346</v>
      </c>
      <c r="I58" s="60">
        <f t="shared" si="7"/>
        <v>-5.810865890989414E-2</v>
      </c>
    </row>
    <row r="59" spans="1:14" ht="17.25" customHeight="1" x14ac:dyDescent="0.35">
      <c r="B59" s="50" t="s">
        <v>90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111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2.0714684139999999</v>
      </c>
      <c r="E64" s="6">
        <v>3.588482731</v>
      </c>
      <c r="F64" s="6">
        <v>5.8037183399999996</v>
      </c>
      <c r="G64" s="6">
        <v>0.25352537920000001</v>
      </c>
      <c r="H64" s="6">
        <v>1.1988340340000001</v>
      </c>
      <c r="I64" s="6">
        <v>1.1988340340000001</v>
      </c>
    </row>
    <row r="65" spans="2:10" ht="40" x14ac:dyDescent="0.35">
      <c r="B65" s="4" t="s">
        <v>43</v>
      </c>
      <c r="C65" s="5" t="s">
        <v>19</v>
      </c>
      <c r="D65" s="6">
        <v>10.904479372000001</v>
      </c>
      <c r="E65" s="6">
        <v>13.340671994999999</v>
      </c>
      <c r="F65" s="6">
        <v>18.742466607000001</v>
      </c>
      <c r="G65" s="6">
        <v>2.4876898490000001</v>
      </c>
      <c r="H65" s="6">
        <v>4.534481113</v>
      </c>
      <c r="I65" s="6">
        <v>4.7931699800000001</v>
      </c>
      <c r="J65" s="26"/>
    </row>
    <row r="66" spans="2:10" ht="20" x14ac:dyDescent="0.35">
      <c r="B66" s="4" t="s">
        <v>121</v>
      </c>
      <c r="C66" s="5" t="s">
        <v>122</v>
      </c>
      <c r="D66" s="6">
        <v>7.1821550400000003E-2</v>
      </c>
      <c r="E66" s="6">
        <v>1.254980923</v>
      </c>
      <c r="F66" s="6">
        <v>0.23491273109999999</v>
      </c>
      <c r="G66" s="6">
        <v>1.35425562E-2</v>
      </c>
      <c r="H66" s="6">
        <v>4.8950614839999997E-2</v>
      </c>
      <c r="I66" s="6">
        <v>4.8950614839999997E-2</v>
      </c>
    </row>
    <row r="67" spans="2:10" ht="40" x14ac:dyDescent="0.35">
      <c r="B67" s="4" t="s">
        <v>22</v>
      </c>
      <c r="C67" s="5" t="s">
        <v>23</v>
      </c>
      <c r="D67" s="6">
        <v>6.2783431969999999</v>
      </c>
      <c r="E67" s="6">
        <v>5.040722444</v>
      </c>
      <c r="F67" s="6">
        <v>13.924945341999999</v>
      </c>
      <c r="G67" s="6">
        <v>1.1051113690000001</v>
      </c>
      <c r="H67" s="6">
        <v>3.8783168240000001</v>
      </c>
      <c r="I67" s="6">
        <v>3.8783168240000001</v>
      </c>
    </row>
    <row r="68" spans="2:10" ht="20" x14ac:dyDescent="0.35">
      <c r="B68" s="4" t="s">
        <v>40</v>
      </c>
      <c r="C68" s="5" t="s">
        <v>41</v>
      </c>
      <c r="D68" s="6">
        <v>3.4383183819999998</v>
      </c>
      <c r="E68" s="6">
        <v>3.2861093769999998</v>
      </c>
      <c r="F68" s="6">
        <v>6.0998330000000003</v>
      </c>
      <c r="G68" s="6">
        <v>0.92854283329999998</v>
      </c>
      <c r="H68" s="6">
        <v>1.3189774190000001</v>
      </c>
      <c r="I68" s="6">
        <v>1.3189774190000001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120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81"/>
      <c r="C80" s="81"/>
      <c r="D80" s="81"/>
      <c r="E80" s="81"/>
      <c r="F80" s="81"/>
      <c r="G80" s="81"/>
      <c r="H80" s="81"/>
      <c r="I80" s="81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81"/>
      <c r="C90" s="81"/>
      <c r="D90" s="81"/>
      <c r="E90" s="81"/>
      <c r="F90" s="81"/>
      <c r="G90" s="81"/>
      <c r="H90" s="81"/>
      <c r="I90" s="81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54</v>
      </c>
      <c r="C10" s="24"/>
    </row>
    <row r="11" spans="2:3" ht="17.25" customHeight="1" x14ac:dyDescent="0.35">
      <c r="B11" s="57" t="s">
        <v>57</v>
      </c>
      <c r="C11" s="24"/>
    </row>
    <row r="12" spans="2:3" ht="17.25" customHeight="1" x14ac:dyDescent="0.35">
      <c r="B12" s="57" t="s">
        <v>58</v>
      </c>
      <c r="C12" s="24"/>
    </row>
    <row r="13" spans="2:3" ht="17.25" customHeight="1" x14ac:dyDescent="0.35">
      <c r="B13" s="57" t="s">
        <v>62</v>
      </c>
      <c r="C13" s="24"/>
    </row>
    <row r="14" spans="2:3" ht="17.25" customHeight="1" x14ac:dyDescent="0.35">
      <c r="B14" s="58" t="s">
        <v>55</v>
      </c>
      <c r="C14" s="24"/>
    </row>
    <row r="15" spans="2:3" ht="17.25" customHeight="1" x14ac:dyDescent="0.35">
      <c r="B15" s="50" t="s">
        <v>56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445.83937897300001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652.22338412150009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243.69473206649999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388.25286029699993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220.91306396841301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1950.9234194264131</v>
      </c>
    </row>
    <row r="26" spans="2:19" s="30" customFormat="1" ht="17.25" customHeight="1" x14ac:dyDescent="0.35">
      <c r="B26" s="1" t="s">
        <v>138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104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108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445.83937897300001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652.22338412150009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652.22338412150009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243.69473206649999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243.69473206649999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388.25286029699993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220.91306396841301</v>
      </c>
      <c r="J36" s="68" t="s">
        <v>40</v>
      </c>
      <c r="K36" s="66"/>
      <c r="L36" s="79" t="s">
        <v>109</v>
      </c>
      <c r="M36" s="79" t="s">
        <v>109</v>
      </c>
      <c r="N36" s="79" t="s">
        <v>109</v>
      </c>
      <c r="O36" s="79" t="s">
        <v>109</v>
      </c>
      <c r="P36" s="7" t="s">
        <v>109</v>
      </c>
    </row>
    <row r="37" spans="1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1950.9234194264129</v>
      </c>
      <c r="J37" s="69" t="s">
        <v>110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106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45352</v>
      </c>
      <c r="E41" s="12">
        <v>44986</v>
      </c>
      <c r="F41" s="2" t="s">
        <v>28</v>
      </c>
      <c r="G41" s="12" t="s">
        <v>52</v>
      </c>
      <c r="H41" s="12" t="s">
        <v>53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F20</f>
        <v>76.134617429999992</v>
      </c>
      <c r="E42" s="6">
        <f>'Produção de Energia - Mar. 2023'!F12</f>
        <v>97.389176147000001</v>
      </c>
      <c r="F42" s="13">
        <f t="shared" ref="F42:F45" si="5">IFERROR(D42/E42-1,"n.a.")</f>
        <v>-0.21824354161203918</v>
      </c>
      <c r="G42" s="6">
        <f>D32</f>
        <v>445.83937897300001</v>
      </c>
      <c r="H42" s="6">
        <f>'Produção de Energia - Mar. 2023'!P12</f>
        <v>424.28799882099992</v>
      </c>
      <c r="I42" s="13">
        <f t="shared" ref="I42:I45" si="6">IFERROR(G42/H42-1,"n.a.")</f>
        <v>5.0794225176970631E-2</v>
      </c>
      <c r="J42" s="6">
        <f>P20</f>
        <v>445.83937897300001</v>
      </c>
      <c r="K42" s="6">
        <f>'Produção de Energia - Mar. 2023'!P12</f>
        <v>424.28799882099992</v>
      </c>
      <c r="L42" s="13">
        <f t="shared" ref="L42:L45" si="7">IFERROR(J42/K42-1,"n.a.")</f>
        <v>5.0794225176970631E-2</v>
      </c>
      <c r="O42" s="54"/>
    </row>
    <row r="43" spans="1:16" ht="40" x14ac:dyDescent="0.35">
      <c r="B43" s="4" t="s">
        <v>18</v>
      </c>
      <c r="C43" s="5" t="s">
        <v>19</v>
      </c>
      <c r="D43" s="6">
        <f>F21</f>
        <v>270.01647460300006</v>
      </c>
      <c r="E43" s="6">
        <f>'Produção de Energia - Mar. 2023'!F13</f>
        <v>275.76371544300002</v>
      </c>
      <c r="F43" s="13">
        <f t="shared" si="5"/>
        <v>-2.0841178582060027E-2</v>
      </c>
      <c r="G43" s="6">
        <f t="shared" ref="G43:G46" si="8">D33</f>
        <v>652.22338412150009</v>
      </c>
      <c r="H43" s="6">
        <f>'Produção de Energia - Mar. 2023'!P13</f>
        <v>731.72848034600008</v>
      </c>
      <c r="I43" s="13">
        <f t="shared" si="6"/>
        <v>-0.10865382223048881</v>
      </c>
      <c r="J43" s="6">
        <f>P21</f>
        <v>652.22338412150009</v>
      </c>
      <c r="K43" s="6">
        <f>'Produção de Energia - Mar. 2023'!P13</f>
        <v>731.72848034600008</v>
      </c>
      <c r="L43" s="13">
        <f t="shared" si="7"/>
        <v>-0.10865382223048881</v>
      </c>
      <c r="O43" s="54"/>
    </row>
    <row r="44" spans="1:16" ht="40" x14ac:dyDescent="0.35">
      <c r="B44" s="4" t="s">
        <v>27</v>
      </c>
      <c r="C44" s="5" t="s">
        <v>21</v>
      </c>
      <c r="D44" s="6">
        <f>F22</f>
        <v>83.835327433000003</v>
      </c>
      <c r="E44" s="6">
        <f>'Produção de Energia - Mar. 2023'!F14</f>
        <v>83.256239456357079</v>
      </c>
      <c r="F44" s="13">
        <f t="shared" si="5"/>
        <v>6.9554904283959385E-3</v>
      </c>
      <c r="G44" s="6">
        <f t="shared" si="8"/>
        <v>243.69473206649999</v>
      </c>
      <c r="H44" s="6">
        <f>'Produção de Energia - Mar. 2023'!P14</f>
        <v>271.20006154213445</v>
      </c>
      <c r="I44" s="13">
        <f t="shared" si="6"/>
        <v>-0.10142080838488732</v>
      </c>
      <c r="J44" s="6">
        <f>P22</f>
        <v>243.69473206649999</v>
      </c>
      <c r="K44" s="6">
        <f>'Produção de Energia - Mar. 2023'!P14</f>
        <v>271.20006154213445</v>
      </c>
      <c r="L44" s="13">
        <f t="shared" si="7"/>
        <v>-0.10142080838488732</v>
      </c>
      <c r="O44" s="54"/>
    </row>
    <row r="45" spans="1:16" ht="40" x14ac:dyDescent="0.35">
      <c r="B45" s="4" t="s">
        <v>22</v>
      </c>
      <c r="C45" s="5" t="s">
        <v>23</v>
      </c>
      <c r="D45" s="6">
        <f>F23</f>
        <v>105.61067522499998</v>
      </c>
      <c r="E45" s="6">
        <f>'Produção de Energia - Mar. 2023'!F15</f>
        <v>115.60423951600001</v>
      </c>
      <c r="F45" s="13">
        <f t="shared" si="5"/>
        <v>-8.6446347753681541E-2</v>
      </c>
      <c r="G45" s="6">
        <f t="shared" si="8"/>
        <v>388.25286029699993</v>
      </c>
      <c r="H45" s="6">
        <f>'Produção de Energia - Mar. 2023'!P15</f>
        <v>375.94781633299999</v>
      </c>
      <c r="I45" s="13">
        <f t="shared" si="6"/>
        <v>3.2730723332891065E-2</v>
      </c>
      <c r="J45" s="6">
        <f>P23</f>
        <v>388.25286029699993</v>
      </c>
      <c r="K45" s="6">
        <f>'Produção de Energia - Mar. 2023'!P15</f>
        <v>375.94781633299999</v>
      </c>
      <c r="L45" s="13">
        <f t="shared" si="7"/>
        <v>3.2730723332891065E-2</v>
      </c>
    </row>
    <row r="46" spans="1:16" ht="20" x14ac:dyDescent="0.35">
      <c r="B46" s="4" t="s">
        <v>40</v>
      </c>
      <c r="C46" s="5" t="s">
        <v>41</v>
      </c>
      <c r="D46" s="6">
        <f>F24</f>
        <v>79.893543976809411</v>
      </c>
      <c r="E46" s="6">
        <v>0</v>
      </c>
      <c r="F46" s="13" t="str">
        <f>IFERROR(D46/E46-1,"n.a.")</f>
        <v>n.a.</v>
      </c>
      <c r="G46" s="6">
        <f t="shared" si="8"/>
        <v>220.91306396841301</v>
      </c>
      <c r="H46" s="6">
        <v>0</v>
      </c>
      <c r="I46" s="13" t="str">
        <f>IFERROR(G46/H46-1,"n.a.")</f>
        <v>n.a.</v>
      </c>
      <c r="J46" s="6">
        <f>P24</f>
        <v>220.91306396841301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615.49063866780943</v>
      </c>
      <c r="E47" s="9">
        <f>SUM(E42:E46)</f>
        <v>572.01337056235707</v>
      </c>
      <c r="F47" s="14">
        <f>IFERROR(D47/E47-1,"n.a.")</f>
        <v>7.6007433292527793E-2</v>
      </c>
      <c r="G47" s="9">
        <f>SUM(G42:G46)</f>
        <v>1950.9234194264129</v>
      </c>
      <c r="H47" s="9">
        <f>SUM(H42:H46)</f>
        <v>1803.1643570421343</v>
      </c>
      <c r="I47" s="14">
        <f>IFERROR(G47/H47-1,"n.a.")</f>
        <v>8.1944311846679829E-2</v>
      </c>
      <c r="J47" s="9">
        <f>SUM(J42:J46)</f>
        <v>1950.9234194264129</v>
      </c>
      <c r="K47" s="9">
        <f>SUM(K42:K46)</f>
        <v>1803.1643570421343</v>
      </c>
      <c r="L47" s="14">
        <f>IFERROR(J47/K47-1,"n.a.")</f>
        <v>8.1944311846679829E-2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107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45352</v>
      </c>
      <c r="E52" s="12">
        <v>44986</v>
      </c>
      <c r="F52" s="2" t="s">
        <v>28</v>
      </c>
      <c r="G52" s="12" t="s">
        <v>52</v>
      </c>
      <c r="H52" s="12" t="s">
        <v>53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76.170631095483031</v>
      </c>
      <c r="E53" s="6">
        <v>97.389176147000001</v>
      </c>
      <c r="F53" s="13">
        <f>IFERROR(D53/E53-1,"n.a.")</f>
        <v>-0.21787375035896728</v>
      </c>
      <c r="G53" s="6">
        <v>445.90220792989697</v>
      </c>
      <c r="H53" s="6">
        <v>424.28799882099992</v>
      </c>
      <c r="I53" s="13">
        <f t="shared" ref="I53:I57" si="9">IFERROR(G53/H53-1,"n.a.")</f>
        <v>5.094230609623196E-2</v>
      </c>
      <c r="J53" s="6">
        <v>445.90220792989697</v>
      </c>
      <c r="K53" s="6">
        <v>424.28799882099992</v>
      </c>
      <c r="L53" s="13">
        <f t="shared" ref="L53:L57" si="10">IFERROR(J53/K53-1,"n.a.")</f>
        <v>5.094230609623196E-2</v>
      </c>
    </row>
    <row r="54" spans="2:14" ht="40" x14ac:dyDescent="0.35">
      <c r="B54" s="4" t="s">
        <v>26</v>
      </c>
      <c r="C54" s="5" t="s">
        <v>60</v>
      </c>
      <c r="D54" s="6">
        <v>207.44345853073006</v>
      </c>
      <c r="E54" s="6">
        <v>275.76371544300002</v>
      </c>
      <c r="F54" s="13">
        <f t="shared" ref="F54:F57" si="11">IFERROR(D54/E54-1,"n.a.")</f>
        <v>-0.24774926172762446</v>
      </c>
      <c r="G54" s="6">
        <v>417.80364130972407</v>
      </c>
      <c r="H54" s="6">
        <v>617.46217455500005</v>
      </c>
      <c r="I54" s="13">
        <f t="shared" si="9"/>
        <v>-0.32335346434648937</v>
      </c>
      <c r="J54" s="6">
        <v>417.80364130972407</v>
      </c>
      <c r="K54" s="6">
        <v>617.46217455500005</v>
      </c>
      <c r="L54" s="13">
        <f t="shared" si="10"/>
        <v>-0.32335346434648937</v>
      </c>
    </row>
    <row r="55" spans="2:14" ht="40" x14ac:dyDescent="0.35">
      <c r="B55" s="4" t="s">
        <v>27</v>
      </c>
      <c r="C55" s="5" t="s">
        <v>21</v>
      </c>
      <c r="D55" s="6">
        <v>84.137581861000001</v>
      </c>
      <c r="E55" s="6">
        <v>83.256239456357079</v>
      </c>
      <c r="F55" s="13">
        <f t="shared" si="11"/>
        <v>1.0585902154575777E-2</v>
      </c>
      <c r="G55" s="6">
        <v>244.23708051400004</v>
      </c>
      <c r="H55" s="6">
        <v>271.20006154213451</v>
      </c>
      <c r="I55" s="13">
        <f t="shared" si="9"/>
        <v>-9.9420998929033888E-2</v>
      </c>
      <c r="J55" s="6">
        <v>244.23708051400004</v>
      </c>
      <c r="K55" s="6">
        <v>271.20006154213451</v>
      </c>
      <c r="L55" s="13">
        <f t="shared" si="10"/>
        <v>-9.9420998929033888E-2</v>
      </c>
    </row>
    <row r="56" spans="2:14" ht="40" x14ac:dyDescent="0.35">
      <c r="B56" s="4" t="s">
        <v>22</v>
      </c>
      <c r="C56" s="5" t="s">
        <v>23</v>
      </c>
      <c r="D56" s="6">
        <v>105.60883713078798</v>
      </c>
      <c r="E56" s="6">
        <v>115.60423951600001</v>
      </c>
      <c r="F56" s="13">
        <f t="shared" si="11"/>
        <v>-8.6462247639530809E-2</v>
      </c>
      <c r="G56" s="6">
        <v>388.23546729675195</v>
      </c>
      <c r="H56" s="6">
        <v>375.94781633299999</v>
      </c>
      <c r="I56" s="13">
        <f t="shared" si="9"/>
        <v>3.2684458932640936E-2</v>
      </c>
      <c r="J56" s="6">
        <v>388.23546729675195</v>
      </c>
      <c r="K56" s="6">
        <v>375.94781633299999</v>
      </c>
      <c r="L56" s="13">
        <f t="shared" si="10"/>
        <v>3.2684458932640936E-2</v>
      </c>
    </row>
    <row r="57" spans="2:14" ht="17.25" customHeight="1" x14ac:dyDescent="0.35">
      <c r="B57" s="8" t="s">
        <v>15</v>
      </c>
      <c r="C57" s="8"/>
      <c r="D57" s="9">
        <f>SUM(D53:D56)</f>
        <v>473.36050861800106</v>
      </c>
      <c r="E57" s="9">
        <f>SUM(E53:E56)</f>
        <v>572.01337056235707</v>
      </c>
      <c r="F57" s="14">
        <f t="shared" si="11"/>
        <v>-0.17246600695254466</v>
      </c>
      <c r="G57" s="9">
        <f>SUM(G53:G56)</f>
        <v>1496.1783970503732</v>
      </c>
      <c r="H57" s="9">
        <f>SUM(H53:H56)</f>
        <v>1688.8980512511346</v>
      </c>
      <c r="I57" s="14">
        <f t="shared" si="9"/>
        <v>-0.11410970251164354</v>
      </c>
      <c r="J57" s="9">
        <f>SUM(J53:J56)</f>
        <v>1496.1783970503732</v>
      </c>
      <c r="K57" s="9">
        <f>SUM(K53:K56)</f>
        <v>1688.8980512511346</v>
      </c>
      <c r="L57" s="60">
        <f t="shared" si="10"/>
        <v>-0.11410970251164354</v>
      </c>
    </row>
    <row r="58" spans="2:14" ht="17.25" customHeight="1" x14ac:dyDescent="0.35">
      <c r="B58" s="50" t="s">
        <v>61</v>
      </c>
      <c r="C58" s="15"/>
      <c r="D58" s="16"/>
      <c r="E58" s="16"/>
      <c r="F58" s="17"/>
      <c r="G58" s="16"/>
      <c r="H58" s="16"/>
      <c r="I58" s="17"/>
      <c r="J58" s="59"/>
      <c r="K58" s="59"/>
      <c r="L58" s="59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112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2.5858246669999998</v>
      </c>
      <c r="E63" s="6">
        <v>4.0854589790000002</v>
      </c>
      <c r="F63" s="6">
        <v>5.3978498469999998</v>
      </c>
      <c r="G63" s="6">
        <v>0.46813527640000002</v>
      </c>
      <c r="H63" s="6">
        <v>1.5245407150000001</v>
      </c>
      <c r="I63" s="6">
        <v>1.5245407150000001</v>
      </c>
    </row>
    <row r="64" spans="2:14" ht="40" x14ac:dyDescent="0.35">
      <c r="B64" s="4" t="s">
        <v>26</v>
      </c>
      <c r="C64" s="5" t="s">
        <v>59</v>
      </c>
      <c r="D64" s="6">
        <v>9.7437909040000008</v>
      </c>
      <c r="E64" s="6">
        <v>10.747703233999999</v>
      </c>
      <c r="F64" s="6">
        <v>20.660844782000002</v>
      </c>
      <c r="G64" s="6">
        <v>0.56011974710000001</v>
      </c>
      <c r="H64" s="6">
        <v>5.2185567429999997</v>
      </c>
      <c r="I64" s="6">
        <v>5.8230369980000001</v>
      </c>
      <c r="J64" s="26"/>
    </row>
    <row r="65" spans="2:9" ht="20" x14ac:dyDescent="0.35">
      <c r="B65" s="4" t="s">
        <v>27</v>
      </c>
      <c r="C65" s="5" t="s">
        <v>36</v>
      </c>
      <c r="D65" s="6">
        <v>1.032848703</v>
      </c>
      <c r="E65" s="6">
        <v>1.3175673530000001</v>
      </c>
      <c r="F65" s="6">
        <v>1.8905102499999999</v>
      </c>
      <c r="G65" s="6">
        <v>3.4884907300000001E-4</v>
      </c>
      <c r="H65" s="6">
        <v>0.62646008509999995</v>
      </c>
      <c r="I65" s="6">
        <v>0.1235518812</v>
      </c>
    </row>
    <row r="66" spans="2:9" ht="40" x14ac:dyDescent="0.35">
      <c r="B66" s="4" t="s">
        <v>22</v>
      </c>
      <c r="C66" s="5" t="s">
        <v>23</v>
      </c>
      <c r="D66" s="6">
        <v>4.0367864520000003</v>
      </c>
      <c r="E66" s="6">
        <v>4.8052733190000003</v>
      </c>
      <c r="F66" s="6">
        <v>11.256271827000001</v>
      </c>
      <c r="G66" s="6">
        <v>0.54747870620000005</v>
      </c>
      <c r="H66" s="6">
        <v>2.4919724809999999</v>
      </c>
      <c r="I66" s="6">
        <v>2.4919724809999999</v>
      </c>
    </row>
    <row r="67" spans="2:9" ht="20" x14ac:dyDescent="0.35">
      <c r="B67" s="4" t="s">
        <v>40</v>
      </c>
      <c r="C67" s="5" t="s">
        <v>41</v>
      </c>
      <c r="D67" s="6">
        <v>2.911055969</v>
      </c>
      <c r="E67" s="6">
        <v>3.1033264539999998</v>
      </c>
      <c r="F67" s="6">
        <v>6.2738722999999998</v>
      </c>
      <c r="G67" s="6">
        <v>0.32507946669999999</v>
      </c>
      <c r="H67" s="6">
        <v>1.489424664</v>
      </c>
      <c r="I67" s="6">
        <v>1.489424664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85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 J57:K57 K4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63</v>
      </c>
      <c r="C10" s="24"/>
    </row>
    <row r="11" spans="2:3" ht="17.25" customHeight="1" x14ac:dyDescent="0.35">
      <c r="B11" s="56" t="s">
        <v>64</v>
      </c>
      <c r="C11" s="24"/>
    </row>
    <row r="12" spans="2:3" ht="17.25" customHeight="1" x14ac:dyDescent="0.35">
      <c r="B12" s="56" t="s">
        <v>65</v>
      </c>
      <c r="C12" s="24"/>
    </row>
    <row r="13" spans="2:3" ht="17.25" customHeight="1" x14ac:dyDescent="0.35">
      <c r="B13" s="56" t="s">
        <v>66</v>
      </c>
      <c r="C13" s="24"/>
    </row>
    <row r="14" spans="2:3" ht="17.25" customHeight="1" x14ac:dyDescent="0.35">
      <c r="B14" s="56" t="s">
        <v>67</v>
      </c>
      <c r="C14" s="24"/>
    </row>
    <row r="15" spans="2:3" ht="17.25" customHeight="1" x14ac:dyDescent="0.35">
      <c r="B15" s="50" t="s">
        <v>68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98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369.70476154300002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382.20690951850003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159.85940463349999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282.64218507199996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141.0195199916036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1335.4327807586037</v>
      </c>
    </row>
    <row r="26" spans="2:19" s="30" customFormat="1" ht="17.25" customHeight="1" x14ac:dyDescent="0.35">
      <c r="B26" s="1" t="s">
        <v>81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104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108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69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369.70476154300002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369.70476154300002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382.20690951850003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382.20690951850003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159.85940463349999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159.85940463349999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282.64218507199996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282.64218507199996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141.0195199916036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141.0195199916036</v>
      </c>
      <c r="J36" s="68" t="s">
        <v>40</v>
      </c>
      <c r="K36" s="66"/>
      <c r="L36" s="79" t="s">
        <v>109</v>
      </c>
      <c r="M36" s="79" t="s">
        <v>109</v>
      </c>
      <c r="N36" s="79" t="s">
        <v>109</v>
      </c>
      <c r="O36" s="79" t="s">
        <v>109</v>
      </c>
      <c r="P36" s="7" t="s">
        <v>109</v>
      </c>
    </row>
    <row r="37" spans="1:16" ht="17.25" customHeight="1" x14ac:dyDescent="0.35">
      <c r="B37" s="8" t="s">
        <v>15</v>
      </c>
      <c r="C37" s="8"/>
      <c r="D37" s="9">
        <f>SUM(D32:D36)</f>
        <v>1335.4327807586035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1335.4327807586035</v>
      </c>
      <c r="J37" s="69" t="s">
        <v>110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106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45323</v>
      </c>
      <c r="E41" s="12">
        <v>44958</v>
      </c>
      <c r="F41" s="2" t="s">
        <v>28</v>
      </c>
      <c r="G41" s="12" t="s">
        <v>70</v>
      </c>
      <c r="H41" s="12" t="s">
        <v>71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E20</f>
        <v>140.37746283300004</v>
      </c>
      <c r="E42" s="6">
        <v>143.17211351399999</v>
      </c>
      <c r="F42" s="13">
        <f>D42/E42-1</f>
        <v>-1.9519518238631517E-2</v>
      </c>
      <c r="G42" s="6">
        <f>D32</f>
        <v>369.70476154300002</v>
      </c>
      <c r="H42" s="6">
        <v>326.89882267399992</v>
      </c>
      <c r="I42" s="13">
        <f>G42/H42-1</f>
        <v>0.13094552779007218</v>
      </c>
      <c r="J42" s="6">
        <v>369.731576834414</v>
      </c>
      <c r="K42" s="6">
        <v>326.89882267399992</v>
      </c>
      <c r="L42" s="13">
        <f>J42/K42-1</f>
        <v>0.13102755712010961</v>
      </c>
      <c r="O42" s="54"/>
    </row>
    <row r="43" spans="1:16" ht="40" x14ac:dyDescent="0.35">
      <c r="B43" s="4" t="s">
        <v>18</v>
      </c>
      <c r="C43" s="5" t="s">
        <v>19</v>
      </c>
      <c r="D43" s="6">
        <f>E21</f>
        <v>255.80240498350003</v>
      </c>
      <c r="E43" s="6">
        <v>265.48174879050003</v>
      </c>
      <c r="F43" s="13">
        <f t="shared" ref="F43:F47" si="5">D43/E43-1</f>
        <v>-3.6459545151777184E-2</v>
      </c>
      <c r="G43" s="6">
        <f t="shared" ref="G43:G46" si="6">D33</f>
        <v>382.20690951850003</v>
      </c>
      <c r="H43" s="6">
        <v>455.96476490300006</v>
      </c>
      <c r="I43" s="13">
        <f t="shared" ref="I43:I47" si="7">G43/H43-1</f>
        <v>-0.16176218221640648</v>
      </c>
      <c r="J43" s="6">
        <v>382.13180226162206</v>
      </c>
      <c r="K43" s="6">
        <v>455.96476490300006</v>
      </c>
      <c r="L43" s="13">
        <f t="shared" ref="L43:L45" si="8">J43/K43-1</f>
        <v>-0.16192690384110031</v>
      </c>
      <c r="O43" s="54"/>
    </row>
    <row r="44" spans="1:16" ht="40" x14ac:dyDescent="0.35">
      <c r="B44" s="4" t="s">
        <v>27</v>
      </c>
      <c r="C44" s="5" t="s">
        <v>21</v>
      </c>
      <c r="D44" s="6">
        <f>E22</f>
        <v>78.932841991499998</v>
      </c>
      <c r="E44" s="6">
        <v>93.018160505777402</v>
      </c>
      <c r="F44" s="13">
        <f t="shared" si="5"/>
        <v>-0.15142546829231862</v>
      </c>
      <c r="G44" s="6">
        <f t="shared" si="6"/>
        <v>159.85940463349999</v>
      </c>
      <c r="H44" s="6">
        <v>187.94382208577741</v>
      </c>
      <c r="I44" s="13">
        <f t="shared" si="7"/>
        <v>-0.14942985164715716</v>
      </c>
      <c r="J44" s="6">
        <v>160.09949865300001</v>
      </c>
      <c r="K44" s="6">
        <v>187.94382208577741</v>
      </c>
      <c r="L44" s="13">
        <f t="shared" si="8"/>
        <v>-0.14815237406457171</v>
      </c>
      <c r="O44" s="54"/>
    </row>
    <row r="45" spans="1:16" ht="40" x14ac:dyDescent="0.35">
      <c r="B45" s="4" t="s">
        <v>22</v>
      </c>
      <c r="C45" s="5" t="s">
        <v>23</v>
      </c>
      <c r="D45" s="6">
        <f>E23</f>
        <v>131.981460688</v>
      </c>
      <c r="E45" s="6">
        <v>125.674228532</v>
      </c>
      <c r="F45" s="13">
        <f t="shared" si="5"/>
        <v>5.0187156346012562E-2</v>
      </c>
      <c r="G45" s="6">
        <f t="shared" si="6"/>
        <v>282.64218507199996</v>
      </c>
      <c r="H45" s="6">
        <v>260.34357681699998</v>
      </c>
      <c r="I45" s="13">
        <f t="shared" si="7"/>
        <v>8.5650694853417031E-2</v>
      </c>
      <c r="J45" s="6">
        <v>282.626630165964</v>
      </c>
      <c r="K45" s="6">
        <v>260.34357681699998</v>
      </c>
      <c r="L45" s="13">
        <f t="shared" si="8"/>
        <v>8.559094724517502E-2</v>
      </c>
    </row>
    <row r="46" spans="1:16" ht="20" x14ac:dyDescent="0.35">
      <c r="B46" s="4" t="s">
        <v>40</v>
      </c>
      <c r="C46" s="5" t="s">
        <v>41</v>
      </c>
      <c r="D46" s="6">
        <f>E24</f>
        <v>85.877775877796296</v>
      </c>
      <c r="E46" s="6">
        <v>0</v>
      </c>
      <c r="F46" s="13" t="str">
        <f>IFERROR(D46/E46-1,"n.a.")</f>
        <v>n.a.</v>
      </c>
      <c r="G46" s="6">
        <f t="shared" si="6"/>
        <v>141.0195199916036</v>
      </c>
      <c r="H46" s="6">
        <v>0</v>
      </c>
      <c r="I46" s="13" t="str">
        <f>IFERROR(G46/H46-1,"n.a.")</f>
        <v>n.a.</v>
      </c>
      <c r="J46" s="6">
        <v>140.98426035666313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692.9719463737963</v>
      </c>
      <c r="E47" s="9">
        <f>SUM(E42:E46)</f>
        <v>627.34625134227747</v>
      </c>
      <c r="F47" s="14">
        <f t="shared" si="5"/>
        <v>0.10460841184769221</v>
      </c>
      <c r="G47" s="9">
        <f>SUM(G42:G46)</f>
        <v>1335.4327807586035</v>
      </c>
      <c r="H47" s="9">
        <f>SUM(H42:H46)</f>
        <v>1231.1509864797774</v>
      </c>
      <c r="I47" s="14">
        <f t="shared" si="7"/>
        <v>8.4702685067896022E-2</v>
      </c>
      <c r="J47" s="9">
        <f>SUM(J42:J46)</f>
        <v>1335.5737682716631</v>
      </c>
      <c r="K47" s="9">
        <f>SUM(K42:K46)</f>
        <v>1231.1509864797774</v>
      </c>
      <c r="L47" s="14">
        <f>J47/K47-1</f>
        <v>8.4817201901824513E-2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107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45323</v>
      </c>
      <c r="E52" s="12">
        <v>44958</v>
      </c>
      <c r="F52" s="2" t="s">
        <v>28</v>
      </c>
      <c r="G52" s="12" t="s">
        <v>70</v>
      </c>
      <c r="H52" s="12" t="s">
        <v>71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140.40427812441396</v>
      </c>
      <c r="E53" s="6">
        <v>143.17211351399999</v>
      </c>
      <c r="F53" s="13">
        <f>D53/E53-1</f>
        <v>-1.9332224143742693E-2</v>
      </c>
      <c r="G53" s="6">
        <v>369.731576834414</v>
      </c>
      <c r="H53" s="6">
        <v>326.89882267399992</v>
      </c>
      <c r="I53" s="13">
        <f>G53/H53-1</f>
        <v>0.13102755712010961</v>
      </c>
      <c r="J53" s="6">
        <v>369.731576834414</v>
      </c>
      <c r="K53" s="6">
        <v>326.89882267399992</v>
      </c>
      <c r="L53" s="13">
        <f>J53/K53-1</f>
        <v>0.13102755712010961</v>
      </c>
    </row>
    <row r="54" spans="2:14" ht="40" x14ac:dyDescent="0.35">
      <c r="B54" s="4" t="s">
        <v>26</v>
      </c>
      <c r="C54" s="5" t="s">
        <v>72</v>
      </c>
      <c r="D54" s="6">
        <v>169.42821187999104</v>
      </c>
      <c r="E54" s="6">
        <v>190.13541224850002</v>
      </c>
      <c r="F54" s="13">
        <f t="shared" ref="F54:F56" si="9">D54/E54-1</f>
        <v>-0.10890764704812284</v>
      </c>
      <c r="G54" s="6">
        <v>210.36018277899407</v>
      </c>
      <c r="H54" s="6">
        <v>340.39845911200007</v>
      </c>
      <c r="I54" s="13">
        <f t="shared" ref="I54:I57" si="10">G54/H54-1</f>
        <v>-0.38201781721409023</v>
      </c>
      <c r="J54" s="6">
        <v>210.36018277899407</v>
      </c>
      <c r="K54" s="6">
        <v>340.39845911200007</v>
      </c>
      <c r="L54" s="13">
        <f t="shared" ref="L54:L57" si="11">J54/K54-1</f>
        <v>-0.38201781721409023</v>
      </c>
      <c r="M54" s="31"/>
      <c r="N54" s="31"/>
    </row>
    <row r="55" spans="2:14" ht="40" x14ac:dyDescent="0.35">
      <c r="B55" s="4" t="s">
        <v>27</v>
      </c>
      <c r="C55" s="5" t="s">
        <v>21</v>
      </c>
      <c r="D55" s="6">
        <v>79.172936011000004</v>
      </c>
      <c r="E55" s="6">
        <v>93.018160505777388</v>
      </c>
      <c r="F55" s="13">
        <f t="shared" si="9"/>
        <v>-0.14884431620121596</v>
      </c>
      <c r="G55" s="6">
        <v>160.09949865299998</v>
      </c>
      <c r="H55" s="6">
        <v>187.94382208577741</v>
      </c>
      <c r="I55" s="13">
        <f t="shared" si="10"/>
        <v>-0.14815237406457182</v>
      </c>
      <c r="J55" s="6">
        <v>160.09949865299998</v>
      </c>
      <c r="K55" s="6">
        <v>187.94382208577741</v>
      </c>
      <c r="L55" s="13">
        <f t="shared" si="11"/>
        <v>-0.14815237406457182</v>
      </c>
    </row>
    <row r="56" spans="2:14" ht="40" x14ac:dyDescent="0.35">
      <c r="B56" s="4" t="s">
        <v>22</v>
      </c>
      <c r="C56" s="5" t="s">
        <v>23</v>
      </c>
      <c r="D56" s="6">
        <v>131.96590578196401</v>
      </c>
      <c r="E56" s="6">
        <v>125.674228532</v>
      </c>
      <c r="F56" s="13">
        <f t="shared" si="9"/>
        <v>5.0063384700722358E-2</v>
      </c>
      <c r="G56" s="6">
        <v>282.626630165964</v>
      </c>
      <c r="H56" s="6">
        <v>260.34357681699998</v>
      </c>
      <c r="I56" s="13">
        <f t="shared" si="10"/>
        <v>8.559094724517502E-2</v>
      </c>
      <c r="J56" s="6">
        <v>282.626630165964</v>
      </c>
      <c r="K56" s="6">
        <v>260.34357681699998</v>
      </c>
      <c r="L56" s="13">
        <f t="shared" si="11"/>
        <v>8.559094724517502E-2</v>
      </c>
    </row>
    <row r="57" spans="2:14" ht="17.25" customHeight="1" x14ac:dyDescent="0.35">
      <c r="B57" s="8" t="s">
        <v>15</v>
      </c>
      <c r="C57" s="8"/>
      <c r="D57" s="9">
        <f>SUM(D53:D56)</f>
        <v>520.97133179736898</v>
      </c>
      <c r="E57" s="9">
        <f>SUM(E53:E56)</f>
        <v>551.99991480027745</v>
      </c>
      <c r="F57" s="14">
        <f>D57/E57-1</f>
        <v>-5.6211209768275316E-2</v>
      </c>
      <c r="G57" s="9">
        <f>SUM(G53:G56)</f>
        <v>1022.817888432372</v>
      </c>
      <c r="H57" s="9">
        <f>SUM(H53:H56)</f>
        <v>1115.5846806887773</v>
      </c>
      <c r="I57" s="14">
        <f t="shared" si="10"/>
        <v>-8.3155312063921349E-2</v>
      </c>
      <c r="J57" s="9">
        <f>SUM(J53:J56)</f>
        <v>1022.817888432372</v>
      </c>
      <c r="K57" s="9">
        <f>SUM(K53:K56)</f>
        <v>1115.5846806887773</v>
      </c>
      <c r="L57" s="14">
        <f t="shared" si="11"/>
        <v>-8.3155312063921349E-2</v>
      </c>
    </row>
    <row r="58" spans="2:14" ht="17.25" customHeight="1" x14ac:dyDescent="0.35">
      <c r="B58" s="50" t="s">
        <v>73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113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5.213091575</v>
      </c>
      <c r="E63" s="6">
        <v>5.2284525889999998</v>
      </c>
      <c r="F63" s="6">
        <v>13.052438558</v>
      </c>
      <c r="G63" s="6">
        <v>0.5059180029</v>
      </c>
      <c r="H63" s="6">
        <v>3.978702636</v>
      </c>
      <c r="I63" s="6">
        <v>3.978702636</v>
      </c>
    </row>
    <row r="64" spans="2:14" ht="40" x14ac:dyDescent="0.35">
      <c r="B64" s="4" t="s">
        <v>26</v>
      </c>
      <c r="C64" s="5" t="s">
        <v>74</v>
      </c>
      <c r="D64" s="6">
        <v>7.7338392169999999</v>
      </c>
      <c r="E64" s="6">
        <v>9.1973600019999999</v>
      </c>
      <c r="F64" s="6">
        <v>15.232379312999999</v>
      </c>
      <c r="G64" s="6">
        <v>0.65365844559999997</v>
      </c>
      <c r="H64" s="6">
        <v>4.7790867500000003</v>
      </c>
      <c r="I64" s="6">
        <v>5.8526849619999997</v>
      </c>
      <c r="J64" s="26"/>
    </row>
    <row r="65" spans="2:9" ht="20" x14ac:dyDescent="0.35">
      <c r="B65" s="4" t="s">
        <v>27</v>
      </c>
      <c r="C65" s="5" t="s">
        <v>36</v>
      </c>
      <c r="D65" s="6">
        <v>1.2405418420000001</v>
      </c>
      <c r="E65" s="6">
        <v>1.478894151</v>
      </c>
      <c r="F65" s="6">
        <v>2.1282337099999999</v>
      </c>
      <c r="G65" s="6">
        <v>0.48631491300000002</v>
      </c>
      <c r="H65" s="6">
        <v>0.4595544419</v>
      </c>
      <c r="I65" s="6">
        <v>0.12696246620000001</v>
      </c>
    </row>
    <row r="66" spans="2:9" ht="40" x14ac:dyDescent="0.35">
      <c r="B66" s="4" t="s">
        <v>22</v>
      </c>
      <c r="C66" s="5" t="s">
        <v>23</v>
      </c>
      <c r="D66" s="6">
        <v>5.2947805700000004</v>
      </c>
      <c r="E66" s="6">
        <v>4.9964218049999998</v>
      </c>
      <c r="F66" s="6">
        <v>11.777382578999999</v>
      </c>
      <c r="G66" s="6">
        <v>0.80099562540000002</v>
      </c>
      <c r="H66" s="6">
        <v>2.823698694</v>
      </c>
      <c r="I66" s="6">
        <v>2.823698694</v>
      </c>
    </row>
    <row r="67" spans="2:9" ht="20" x14ac:dyDescent="0.35">
      <c r="B67" s="4" t="s">
        <v>40</v>
      </c>
      <c r="C67" s="5" t="s">
        <v>41</v>
      </c>
      <c r="D67" s="6">
        <v>3.166035398</v>
      </c>
      <c r="E67" s="6">
        <v>2.8346464490000001</v>
      </c>
      <c r="F67" s="6">
        <v>5.8700918670000002</v>
      </c>
      <c r="G67" s="6">
        <v>1.112542967</v>
      </c>
      <c r="H67" s="6">
        <v>1.387891424</v>
      </c>
      <c r="I67" s="6">
        <v>1.387891424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85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75</v>
      </c>
      <c r="C10" s="24"/>
    </row>
    <row r="11" spans="1:3" ht="17.25" customHeight="1" x14ac:dyDescent="0.35">
      <c r="B11" s="56" t="s">
        <v>76</v>
      </c>
      <c r="C11" s="24"/>
    </row>
    <row r="12" spans="1:3" ht="17.25" customHeight="1" x14ac:dyDescent="0.35">
      <c r="B12" s="56" t="s">
        <v>77</v>
      </c>
      <c r="C12" s="24"/>
    </row>
    <row r="13" spans="1:3" ht="17.25" customHeight="1" x14ac:dyDescent="0.35">
      <c r="B13" s="56" t="s">
        <v>78</v>
      </c>
      <c r="C13" s="24"/>
    </row>
    <row r="14" spans="1:3" ht="17.25" customHeight="1" x14ac:dyDescent="0.35">
      <c r="B14" s="56" t="s">
        <v>79</v>
      </c>
      <c r="C14" s="24"/>
    </row>
    <row r="15" spans="1:3" ht="17.25" customHeight="1" x14ac:dyDescent="0.35">
      <c r="B15" s="50" t="s">
        <v>80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229.32729870999998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150.66072438399999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55.141744113807299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642.4608343848073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642.4608343848073</v>
      </c>
    </row>
    <row r="26" spans="2:19" s="30" customFormat="1" ht="17.25" customHeight="1" x14ac:dyDescent="0.35">
      <c r="B26" s="1" t="s">
        <v>81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104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108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12">
        <v>45292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229.32729870999998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229.32729870999998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126.40450453500002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126.40450453500002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80.926562642000007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80.926562642000007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150.66072438399999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150.66072438399999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55.141744113807299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55.141744113807299</v>
      </c>
      <c r="J36" s="68" t="s">
        <v>40</v>
      </c>
      <c r="K36" s="66"/>
      <c r="L36" s="79" t="s">
        <v>109</v>
      </c>
      <c r="M36" s="79" t="s">
        <v>109</v>
      </c>
      <c r="N36" s="79" t="s">
        <v>109</v>
      </c>
      <c r="O36" s="79" t="s">
        <v>109</v>
      </c>
      <c r="P36" s="7" t="s">
        <v>109</v>
      </c>
    </row>
    <row r="37" spans="1:16" ht="17.25" customHeight="1" x14ac:dyDescent="0.35">
      <c r="B37" s="8" t="s">
        <v>15</v>
      </c>
      <c r="C37" s="8"/>
      <c r="D37" s="9">
        <f>SUM(D32:D36)</f>
        <v>642.4608343848073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642.4608343848073</v>
      </c>
      <c r="J37" s="69" t="s">
        <v>110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106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61">
        <v>45292</v>
      </c>
      <c r="E41" s="61">
        <v>44927</v>
      </c>
      <c r="F41" s="2" t="s">
        <v>28</v>
      </c>
      <c r="G41" s="2" t="s">
        <v>82</v>
      </c>
      <c r="H41" s="2" t="s">
        <v>83</v>
      </c>
      <c r="I41" s="2" t="s">
        <v>28</v>
      </c>
      <c r="L41" s="53"/>
    </row>
    <row r="42" spans="1:16" ht="20" x14ac:dyDescent="0.35">
      <c r="B42" s="4" t="s">
        <v>16</v>
      </c>
      <c r="C42" s="5" t="s">
        <v>17</v>
      </c>
      <c r="D42" s="6">
        <f>D20</f>
        <v>229.32729870999998</v>
      </c>
      <c r="E42" s="6">
        <f>'[1]Produção de Energia - Jan. 2023'!D12</f>
        <v>183.72670915999996</v>
      </c>
      <c r="F42" s="13">
        <f>D42/E42-1</f>
        <v>0.24819793354208697</v>
      </c>
      <c r="G42" s="6">
        <f>P20</f>
        <v>229.32729870999998</v>
      </c>
      <c r="H42" s="6">
        <f>'[1]Produção de Energia - Jan. 2023'!P12</f>
        <v>183.72670915999996</v>
      </c>
      <c r="I42" s="13">
        <f>G42/H42-1</f>
        <v>0.24819793354208697</v>
      </c>
    </row>
    <row r="43" spans="1:16" ht="40" x14ac:dyDescent="0.35">
      <c r="B43" s="4" t="s">
        <v>18</v>
      </c>
      <c r="C43" s="5" t="s">
        <v>19</v>
      </c>
      <c r="D43" s="6">
        <f>D21</f>
        <v>126.40450453500002</v>
      </c>
      <c r="E43" s="6">
        <f>'[1]Produção de Energia - Jan. 2023'!D13</f>
        <v>190.4830161125</v>
      </c>
      <c r="F43" s="13">
        <f t="shared" ref="F43:F47" si="5">D43/E43-1</f>
        <v>-0.33640013102089361</v>
      </c>
      <c r="G43" s="6">
        <f>P21</f>
        <v>126.40450453500002</v>
      </c>
      <c r="H43" s="6">
        <f>'[1]Produção de Energia - Jan. 2023'!P13</f>
        <v>190.4830161125</v>
      </c>
      <c r="I43" s="13">
        <f t="shared" ref="I43:I45" si="6">G43/H43-1</f>
        <v>-0.33640013102089361</v>
      </c>
    </row>
    <row r="44" spans="1:16" ht="40" x14ac:dyDescent="0.35">
      <c r="B44" s="4" t="s">
        <v>27</v>
      </c>
      <c r="C44" s="5" t="s">
        <v>21</v>
      </c>
      <c r="D44" s="6">
        <f>D22</f>
        <v>80.926562642000007</v>
      </c>
      <c r="E44" s="6">
        <f>'[1]Produção de Energia - Jan. 2023'!D14</f>
        <v>94.925661579999996</v>
      </c>
      <c r="F44" s="13">
        <f t="shared" si="5"/>
        <v>-0.14747433628578976</v>
      </c>
      <c r="G44" s="6">
        <f>P22</f>
        <v>80.926562642000007</v>
      </c>
      <c r="H44" s="6">
        <f>'[1]Produção de Energia - Jan. 2023'!P14</f>
        <v>94.925661579999996</v>
      </c>
      <c r="I44" s="13">
        <f t="shared" si="6"/>
        <v>-0.14747433628578976</v>
      </c>
    </row>
    <row r="45" spans="1:16" ht="40" x14ac:dyDescent="0.35">
      <c r="B45" s="4" t="s">
        <v>22</v>
      </c>
      <c r="C45" s="5" t="s">
        <v>23</v>
      </c>
      <c r="D45" s="6">
        <f>D23</f>
        <v>150.66072438399999</v>
      </c>
      <c r="E45" s="6">
        <f>'[1]Produção de Energia - Jan. 2023'!D15</f>
        <v>134.66934828500001</v>
      </c>
      <c r="F45" s="13">
        <f t="shared" si="5"/>
        <v>0.11874547773972677</v>
      </c>
      <c r="G45" s="6">
        <f>P23</f>
        <v>150.66072438399999</v>
      </c>
      <c r="H45" s="6">
        <f>'[1]Produção de Energia - Jan. 2023'!P15</f>
        <v>134.66934828500001</v>
      </c>
      <c r="I45" s="13">
        <f t="shared" si="6"/>
        <v>0.11874547773972677</v>
      </c>
    </row>
    <row r="46" spans="1:16" ht="20" x14ac:dyDescent="0.35">
      <c r="B46" s="4" t="s">
        <v>40</v>
      </c>
      <c r="C46" s="5" t="s">
        <v>41</v>
      </c>
      <c r="D46" s="6">
        <f>D24</f>
        <v>55.141744113807299</v>
      </c>
      <c r="E46" s="6">
        <v>0</v>
      </c>
      <c r="F46" s="13" t="str">
        <f>IFERROR(D46/E46-1,"n.a.")</f>
        <v>n.a.</v>
      </c>
      <c r="G46" s="6">
        <f>P24</f>
        <v>55.141744113807299</v>
      </c>
      <c r="H46" s="6">
        <v>0</v>
      </c>
      <c r="I46" s="13" t="str">
        <f>IFERROR(G46/H46-1,"n.a.")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642.4608343848073</v>
      </c>
      <c r="E47" s="9">
        <f>SUM(E42:E46)</f>
        <v>603.80473513749996</v>
      </c>
      <c r="F47" s="14">
        <f t="shared" si="5"/>
        <v>6.4020861377485749E-2</v>
      </c>
      <c r="G47" s="9">
        <f>SUM(G42:G46)</f>
        <v>642.4608343848073</v>
      </c>
      <c r="H47" s="9">
        <f>SUM(H42:H46)</f>
        <v>603.80473513749996</v>
      </c>
      <c r="I47" s="14">
        <f>G47/H47-1</f>
        <v>6.4020861377485749E-2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107</v>
      </c>
      <c r="C50" s="24"/>
      <c r="L50" s="31"/>
      <c r="M50" s="32"/>
      <c r="N50" s="32"/>
    </row>
    <row r="51" spans="2:14" ht="17.25" customHeight="1" x14ac:dyDescent="0.35"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45292</v>
      </c>
      <c r="E52" s="12">
        <v>44927</v>
      </c>
      <c r="F52" s="2" t="s">
        <v>28</v>
      </c>
      <c r="G52" s="2" t="s">
        <v>82</v>
      </c>
      <c r="H52" s="2" t="s">
        <v>83</v>
      </c>
      <c r="I52" s="2" t="s">
        <v>28</v>
      </c>
    </row>
    <row r="53" spans="2:14" ht="20" x14ac:dyDescent="0.35">
      <c r="B53" s="4" t="s">
        <v>16</v>
      </c>
      <c r="C53" s="5" t="s">
        <v>17</v>
      </c>
      <c r="D53" s="6">
        <v>229.32729871000001</v>
      </c>
      <c r="E53" s="6">
        <v>183.72670915999996</v>
      </c>
      <c r="F53" s="13">
        <f>D53/E53-1</f>
        <v>0.24819793354208719</v>
      </c>
      <c r="G53" s="6">
        <v>229.32729871000001</v>
      </c>
      <c r="H53" s="6">
        <v>183.72670915999996</v>
      </c>
      <c r="I53" s="13">
        <f>G53/H53-1</f>
        <v>0.24819793354208719</v>
      </c>
    </row>
    <row r="54" spans="2:14" ht="40" x14ac:dyDescent="0.35">
      <c r="B54" s="4" t="s">
        <v>26</v>
      </c>
      <c r="C54" s="5" t="s">
        <v>72</v>
      </c>
      <c r="D54" s="6">
        <v>74.457694062000002</v>
      </c>
      <c r="E54" s="6">
        <v>150.26304686350002</v>
      </c>
      <c r="F54" s="13">
        <f t="shared" ref="F54:F56" si="7">D54/E54-1</f>
        <v>-0.50448433186878017</v>
      </c>
      <c r="G54" s="6">
        <v>74.457694062000002</v>
      </c>
      <c r="H54" s="6">
        <v>150.26304686350002</v>
      </c>
      <c r="I54" s="13">
        <f t="shared" ref="I54:I57" si="8">G54/H54-1</f>
        <v>-0.50448433186878017</v>
      </c>
    </row>
    <row r="55" spans="2:14" ht="40" x14ac:dyDescent="0.35">
      <c r="B55" s="4" t="s">
        <v>27</v>
      </c>
      <c r="C55" s="5" t="s">
        <v>21</v>
      </c>
      <c r="D55" s="6">
        <v>80.926562642000007</v>
      </c>
      <c r="E55" s="6">
        <v>94.925661579999996</v>
      </c>
      <c r="F55" s="13">
        <f t="shared" si="7"/>
        <v>-0.14747433628578976</v>
      </c>
      <c r="G55" s="6">
        <v>80.926562642000007</v>
      </c>
      <c r="H55" s="6">
        <v>94.925661579999996</v>
      </c>
      <c r="I55" s="13">
        <f t="shared" si="8"/>
        <v>-0.14747433628578976</v>
      </c>
    </row>
    <row r="56" spans="2:14" ht="40" x14ac:dyDescent="0.35">
      <c r="B56" s="4" t="s">
        <v>22</v>
      </c>
      <c r="C56" s="5" t="s">
        <v>23</v>
      </c>
      <c r="D56" s="6">
        <v>150.66072438400002</v>
      </c>
      <c r="E56" s="6">
        <v>134.66934828500001</v>
      </c>
      <c r="F56" s="13">
        <f t="shared" si="7"/>
        <v>0.11874547773972699</v>
      </c>
      <c r="G56" s="6">
        <v>150.66072438400002</v>
      </c>
      <c r="H56" s="6">
        <v>134.66934828500001</v>
      </c>
      <c r="I56" s="13">
        <f t="shared" si="8"/>
        <v>0.11874547773972699</v>
      </c>
    </row>
    <row r="57" spans="2:14" ht="17.25" customHeight="1" x14ac:dyDescent="0.35">
      <c r="B57" s="8" t="s">
        <v>15</v>
      </c>
      <c r="C57" s="8"/>
      <c r="D57" s="9">
        <f>SUM(D53:D56)</f>
        <v>535.37227979800002</v>
      </c>
      <c r="E57" s="9">
        <f>SUM(E53:E56)</f>
        <v>563.58476588849999</v>
      </c>
      <c r="F57" s="14">
        <f>D57/E57-1</f>
        <v>-5.0058993425811549E-2</v>
      </c>
      <c r="G57" s="9">
        <f>SUM(G53:G56)</f>
        <v>535.37227979800002</v>
      </c>
      <c r="H57" s="9">
        <f>SUM(H53:H56)</f>
        <v>563.58476588849999</v>
      </c>
      <c r="I57" s="14">
        <f t="shared" si="8"/>
        <v>-5.0058993425811549E-2</v>
      </c>
    </row>
    <row r="58" spans="2:14" ht="17.25" customHeight="1" x14ac:dyDescent="0.35">
      <c r="B58" s="50" t="s">
        <v>84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114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2">
        <v>7.7781595010000002</v>
      </c>
      <c r="E63" s="62">
        <v>6.44211402</v>
      </c>
      <c r="F63" s="62">
        <v>11.697792916999999</v>
      </c>
      <c r="G63" s="62">
        <v>1.585686658</v>
      </c>
      <c r="H63" s="62">
        <v>2.258427223</v>
      </c>
      <c r="I63" s="62">
        <v>2.258427223</v>
      </c>
    </row>
    <row r="64" spans="2:14" ht="40" x14ac:dyDescent="0.35">
      <c r="B64" s="4" t="s">
        <v>26</v>
      </c>
      <c r="C64" s="5" t="s">
        <v>74</v>
      </c>
      <c r="D64" s="6">
        <v>3.5958481550000001</v>
      </c>
      <c r="E64" s="6">
        <v>8.5573555270000004</v>
      </c>
      <c r="F64" s="6">
        <v>9.7106695869999999</v>
      </c>
      <c r="G64" s="6">
        <v>0.40404062530000001</v>
      </c>
      <c r="H64" s="6">
        <v>2.5510711599999998</v>
      </c>
      <c r="I64" s="6">
        <v>3.207720315</v>
      </c>
      <c r="J64" s="26"/>
    </row>
    <row r="65" spans="2:9" ht="20" x14ac:dyDescent="0.35">
      <c r="B65" s="4" t="s">
        <v>27</v>
      </c>
      <c r="C65" s="5" t="s">
        <v>36</v>
      </c>
      <c r="D65" s="6">
        <v>1.2595717369999999</v>
      </c>
      <c r="E65" s="6">
        <v>1.4744936200000001</v>
      </c>
      <c r="F65" s="6">
        <v>2.3197332890000002</v>
      </c>
      <c r="G65" s="6">
        <v>0.4572600872</v>
      </c>
      <c r="H65" s="6">
        <v>0.539760146</v>
      </c>
      <c r="I65" s="6">
        <v>0.1574034869</v>
      </c>
    </row>
    <row r="66" spans="2:9" ht="40" x14ac:dyDescent="0.35">
      <c r="B66" s="4" t="s">
        <v>22</v>
      </c>
      <c r="C66" s="5" t="s">
        <v>23</v>
      </c>
      <c r="D66" s="6">
        <v>5.4407113520000001</v>
      </c>
      <c r="E66" s="6">
        <v>5.4691654969999997</v>
      </c>
      <c r="F66" s="6">
        <v>11.820136913000001</v>
      </c>
      <c r="G66" s="6">
        <v>1.151360621</v>
      </c>
      <c r="H66" s="6">
        <v>2.8872915400000001</v>
      </c>
      <c r="I66" s="6">
        <v>2.8872915400000001</v>
      </c>
    </row>
    <row r="67" spans="2:9" ht="20" x14ac:dyDescent="0.35">
      <c r="B67" s="4" t="s">
        <v>40</v>
      </c>
      <c r="C67" s="5" t="s">
        <v>41</v>
      </c>
      <c r="D67" s="6">
        <v>2.4245241879999999</v>
      </c>
      <c r="E67" s="6">
        <v>2.8587336040000002</v>
      </c>
      <c r="F67" s="6">
        <v>5.7006600670000003</v>
      </c>
      <c r="G67" s="6">
        <v>0.15150366670000001</v>
      </c>
      <c r="H67" s="6">
        <v>1.5725413509999999</v>
      </c>
      <c r="I67" s="6">
        <v>1.5725413509999999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85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439A-F772-46A4-B6CD-F76EE350948C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133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/>
      <c r="J12" s="6"/>
      <c r="K12" s="6"/>
      <c r="L12" s="6"/>
      <c r="M12" s="6"/>
      <c r="N12" s="6"/>
      <c r="O12" s="6"/>
      <c r="P12" s="7">
        <f>SUM(D12:O12)</f>
        <v>611.25931666699989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/>
      <c r="J13" s="6"/>
      <c r="K13" s="6"/>
      <c r="L13" s="6"/>
      <c r="M13" s="6"/>
      <c r="N13" s="6"/>
      <c r="O13" s="6"/>
      <c r="P13" s="7">
        <f>SUM(D13:O13)</f>
        <v>1231.4351796634351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/>
      <c r="J14" s="6"/>
      <c r="K14" s="6"/>
      <c r="L14" s="6"/>
      <c r="M14" s="6"/>
      <c r="N14" s="6"/>
      <c r="O14" s="6"/>
      <c r="P14" s="7">
        <f>SUM(D14:O14)</f>
        <v>392.1501527716344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/>
      <c r="J15" s="6"/>
      <c r="K15" s="6"/>
      <c r="L15" s="6"/>
      <c r="M15" s="6"/>
      <c r="N15" s="6"/>
      <c r="O15" s="6"/>
      <c r="P15" s="7">
        <f>SUM(D15:O15)</f>
        <v>591.09279435299993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2825.9374434550691</v>
      </c>
    </row>
    <row r="17" spans="2:17" s="30" customFormat="1" ht="17.25" customHeight="1" x14ac:dyDescent="0.35">
      <c r="B17" s="1" t="s">
        <v>86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105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134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186.97131784599998</v>
      </c>
      <c r="F22" s="6">
        <f>SUM(J12:L12)</f>
        <v>0</v>
      </c>
      <c r="G22" s="6">
        <f>SUM(M12:O12)</f>
        <v>0</v>
      </c>
      <c r="H22" s="7">
        <f>SUM(D22:G22)</f>
        <v>611.25931666699989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499.70669931743498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1231.4351796634351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120.9500912295</v>
      </c>
      <c r="F24" s="6">
        <f t="shared" si="1"/>
        <v>0</v>
      </c>
      <c r="G24" s="6">
        <f>SUM(M14:O14)</f>
        <v>0</v>
      </c>
      <c r="H24" s="7">
        <f t="shared" si="2"/>
        <v>392.15015277163445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215.14497801999994</v>
      </c>
      <c r="F25" s="6">
        <f t="shared" si="1"/>
        <v>0</v>
      </c>
      <c r="G25" s="6">
        <f>SUM(M15:O15)</f>
        <v>0</v>
      </c>
      <c r="H25" s="7">
        <f t="shared" si="2"/>
        <v>591.09279435299993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1022.773086412935</v>
      </c>
      <c r="F26" s="9">
        <f>SUM(F22:F25)</f>
        <v>0</v>
      </c>
      <c r="G26" s="9">
        <f>SUM(G22:G25)</f>
        <v>0</v>
      </c>
      <c r="H26" s="9">
        <f>SUM(H22:H25)</f>
        <v>2825.9374434550696</v>
      </c>
    </row>
    <row r="27" spans="2:17" ht="17.25" customHeight="1" x14ac:dyDescent="0.35">
      <c r="F27" s="31"/>
    </row>
    <row r="28" spans="2:17" ht="17.25" customHeight="1" x14ac:dyDescent="0.85">
      <c r="B28" s="46" t="s">
        <v>135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4.7163038390000001</v>
      </c>
      <c r="E31" s="6">
        <v>4.7679190059999996</v>
      </c>
      <c r="F31" s="6">
        <v>8.6196543049999992</v>
      </c>
      <c r="G31" s="6">
        <v>1.3854662289999999</v>
      </c>
      <c r="H31" s="6">
        <v>1.681295295</v>
      </c>
      <c r="I31" s="6">
        <v>1.681295295</v>
      </c>
    </row>
    <row r="32" spans="2:17" ht="40" x14ac:dyDescent="0.35">
      <c r="B32" s="4" t="s">
        <v>43</v>
      </c>
      <c r="C32" s="5" t="s">
        <v>74</v>
      </c>
      <c r="D32" s="6">
        <v>8.9700947440000007</v>
      </c>
      <c r="E32" s="6">
        <v>10.430580359</v>
      </c>
      <c r="F32" s="6">
        <v>13.107685666</v>
      </c>
      <c r="G32" s="6">
        <v>1.72413562</v>
      </c>
      <c r="H32" s="6">
        <v>3.0466167159999999</v>
      </c>
      <c r="I32" s="6">
        <v>3.3874767069999998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1.2335620030000001</v>
      </c>
      <c r="E33" s="6">
        <v>1.1658492629999999</v>
      </c>
      <c r="F33" s="6">
        <v>1.499857494</v>
      </c>
      <c r="G33" s="6">
        <v>0.91379356710000004</v>
      </c>
      <c r="H33" s="6">
        <v>0.1357914999</v>
      </c>
      <c r="I33" s="6">
        <v>5.7130499379999998E-2</v>
      </c>
    </row>
    <row r="34" spans="2:9" ht="40" x14ac:dyDescent="0.35">
      <c r="B34" s="4" t="s">
        <v>22</v>
      </c>
      <c r="C34" s="5" t="s">
        <v>23</v>
      </c>
      <c r="D34" s="6">
        <v>4.0596568319999999</v>
      </c>
      <c r="E34" s="6">
        <v>4.6547592340000001</v>
      </c>
      <c r="F34" s="6">
        <v>10.242062906999999</v>
      </c>
      <c r="G34" s="6">
        <v>0.18454211649999999</v>
      </c>
      <c r="H34" s="6">
        <v>2.8153986299999998</v>
      </c>
      <c r="I34" s="6">
        <v>2.8153986299999998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136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EB1B-CCBB-4D6B-9EA7-14F3480128E7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100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/>
      <c r="I12" s="6"/>
      <c r="J12" s="6"/>
      <c r="K12" s="6"/>
      <c r="L12" s="6"/>
      <c r="M12" s="6"/>
      <c r="N12" s="6"/>
      <c r="O12" s="6"/>
      <c r="P12" s="7">
        <f>SUM(D12:O12)</f>
        <v>490.66802884599991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/>
      <c r="I13" s="6"/>
      <c r="J13" s="6"/>
      <c r="K13" s="6"/>
      <c r="L13" s="6"/>
      <c r="M13" s="6"/>
      <c r="N13" s="6"/>
      <c r="O13" s="6"/>
      <c r="P13" s="7">
        <f>SUM(D13:O13)</f>
        <v>940.50419904843511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/>
      <c r="I14" s="6"/>
      <c r="J14" s="6"/>
      <c r="K14" s="6"/>
      <c r="L14" s="6"/>
      <c r="M14" s="6"/>
      <c r="N14" s="6"/>
      <c r="O14" s="6"/>
      <c r="P14" s="7">
        <f>SUM(D14:O14)</f>
        <v>332.18186582513442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/>
      <c r="I15" s="6"/>
      <c r="J15" s="6"/>
      <c r="K15" s="6"/>
      <c r="L15" s="6"/>
      <c r="M15" s="6"/>
      <c r="N15" s="6"/>
      <c r="O15" s="6"/>
      <c r="P15" s="7">
        <f>SUM(D15:O15)</f>
        <v>482.05158097699996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2245.4056746965693</v>
      </c>
    </row>
    <row r="17" spans="2:17" s="30" customFormat="1" ht="17.25" customHeight="1" x14ac:dyDescent="0.35">
      <c r="B17" s="1" t="s">
        <v>86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105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>
        <v>45017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66.380030024999996</v>
      </c>
      <c r="F22" s="6">
        <f>SUM(J12:L12)</f>
        <v>0</v>
      </c>
      <c r="G22" s="6">
        <f>SUM(M12:O12)</f>
        <v>0</v>
      </c>
      <c r="H22" s="7">
        <f>SUM(D22:G22)</f>
        <v>490.66802884599991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208.775718702435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940.50419904843511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60.981804283000002</v>
      </c>
      <c r="F24" s="6">
        <f t="shared" si="1"/>
        <v>0</v>
      </c>
      <c r="G24" s="6">
        <f>SUM(M14:O14)</f>
        <v>0</v>
      </c>
      <c r="H24" s="7">
        <f t="shared" si="2"/>
        <v>332.18186582513442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106.10376464399997</v>
      </c>
      <c r="F25" s="6">
        <f t="shared" si="1"/>
        <v>0</v>
      </c>
      <c r="G25" s="6">
        <f>SUM(M15:O15)</f>
        <v>0</v>
      </c>
      <c r="H25" s="7">
        <f t="shared" si="2"/>
        <v>482.05158097699996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442.24131765443497</v>
      </c>
      <c r="F26" s="9">
        <f>SUM(F22:F25)</f>
        <v>0</v>
      </c>
      <c r="G26" s="9">
        <f>SUM(G22:G25)</f>
        <v>0</v>
      </c>
      <c r="H26" s="9">
        <f>SUM(H22:H25)</f>
        <v>2245.4056746965693</v>
      </c>
    </row>
    <row r="27" spans="2:17" ht="17.25" customHeight="1" x14ac:dyDescent="0.35">
      <c r="F27" s="31"/>
    </row>
    <row r="28" spans="2:17" ht="17.25" customHeight="1" x14ac:dyDescent="0.85">
      <c r="B28" s="46" t="s">
        <v>115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2.4244197459999999</v>
      </c>
      <c r="E31" s="6">
        <v>3.588482731</v>
      </c>
      <c r="F31" s="6">
        <v>6.4104745579999998</v>
      </c>
      <c r="G31" s="6">
        <v>0.17508621590000001</v>
      </c>
      <c r="H31" s="6">
        <v>1.656479115</v>
      </c>
      <c r="I31" s="6">
        <v>1.656479115</v>
      </c>
    </row>
    <row r="32" spans="2:17" ht="40" x14ac:dyDescent="0.35">
      <c r="B32" s="4" t="s">
        <v>43</v>
      </c>
      <c r="C32" s="5" t="s">
        <v>29</v>
      </c>
      <c r="D32" s="6">
        <v>6.8899766790000001</v>
      </c>
      <c r="E32" s="6">
        <v>9.0697995280000008</v>
      </c>
      <c r="F32" s="6">
        <v>12.746673191999999</v>
      </c>
      <c r="G32" s="6">
        <v>0.70890800450000002</v>
      </c>
      <c r="H32" s="6">
        <v>3.1656117680000002</v>
      </c>
      <c r="I32" s="6">
        <v>3.5100424929999998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1.094039467</v>
      </c>
      <c r="E33" s="6">
        <v>1.254980923</v>
      </c>
      <c r="F33" s="6">
        <v>1.4995959050000001</v>
      </c>
      <c r="G33" s="6">
        <v>0.5873228881</v>
      </c>
      <c r="H33" s="6">
        <v>0.25150279510000001</v>
      </c>
      <c r="I33" s="6">
        <v>4.8367029630000002E-2</v>
      </c>
    </row>
    <row r="34" spans="2:9" ht="40" x14ac:dyDescent="0.35">
      <c r="B34" s="4" t="s">
        <v>22</v>
      </c>
      <c r="C34" s="5" t="s">
        <v>23</v>
      </c>
      <c r="D34" s="6">
        <v>3.9999848359999999</v>
      </c>
      <c r="E34" s="6">
        <v>5.040722444</v>
      </c>
      <c r="F34" s="6">
        <v>10.828013055</v>
      </c>
      <c r="G34" s="6">
        <v>0.31538168960000001</v>
      </c>
      <c r="H34" s="6">
        <v>2.818326001</v>
      </c>
      <c r="I34" s="6">
        <v>2.818326001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101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105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116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43</v>
      </c>
      <c r="C32" s="5" t="s">
        <v>29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105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69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27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117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43</v>
      </c>
      <c r="C32" s="5" t="s">
        <v>29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103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105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27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118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26</v>
      </c>
      <c r="C32" s="5" t="s">
        <v>29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37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7e6e1a486f234fb9bd9669162789527e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fd7d82c08ac40b54d1fe833061c8e370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35C41B-BEF8-43D9-B8AF-2648E38DE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Sobre Recursos Naturais</vt:lpstr>
      <vt:lpstr>2024</vt:lpstr>
      <vt:lpstr>Produção de Energia - Mai. 2024</vt:lpstr>
      <vt:lpstr>Produção de Energia - Abr. 2024</vt:lpstr>
      <vt:lpstr>Produção de Energia - Mar. 2024</vt:lpstr>
      <vt:lpstr>Produção de Energia - Fev. 2024</vt:lpstr>
      <vt:lpstr>Produção de Energia - Jan. 2024</vt:lpstr>
      <vt:lpstr>2023</vt:lpstr>
      <vt:lpstr>Produção de Energia - Mai. 2023</vt:lpstr>
      <vt:lpstr>Produção de Energia - Abr. 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Ramiro Pandullo</cp:lastModifiedBy>
  <cp:revision/>
  <dcterms:created xsi:type="dcterms:W3CDTF">2021-03-02T23:05:57Z</dcterms:created>
  <dcterms:modified xsi:type="dcterms:W3CDTF">2024-06-18T12:45:20Z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